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8640" activeTab="2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<sst xmlns="http://schemas.openxmlformats.org/spreadsheetml/2006/main" count="2354" uniqueCount="146">
  <si>
    <t xml:space="preserve"> </t>
  </si>
  <si>
    <t>DIANA</t>
  </si>
  <si>
    <t xml:space="preserve">VANESSA </t>
  </si>
  <si>
    <t>TRABAJADOR 1</t>
  </si>
  <si>
    <t>MAFE</t>
  </si>
  <si>
    <t>ANGELIS</t>
  </si>
  <si>
    <t>JOCKSELYN</t>
  </si>
  <si>
    <t>FRANCY</t>
  </si>
  <si>
    <t>CAMILA 50%</t>
  </si>
  <si>
    <t>TRABAJADOS 2 50 Y 60</t>
  </si>
  <si>
    <t>TRABAJADOR 3 50 Y 60</t>
  </si>
  <si>
    <t>TRABAJADOR 5 50</t>
  </si>
  <si>
    <t>TRABAJADOR 6 50 Y 60</t>
  </si>
  <si>
    <t>Belle House</t>
  </si>
  <si>
    <t>Porcentaje Diario</t>
  </si>
  <si>
    <t xml:space="preserve">          </t>
  </si>
  <si>
    <t>DOMINGO</t>
  </si>
  <si>
    <t>SERVICIO</t>
  </si>
  <si>
    <t>MEDIO DE PAGO</t>
  </si>
  <si>
    <t>VALES</t>
  </si>
  <si>
    <t>PRECIO</t>
  </si>
  <si>
    <t>SHAMPOO</t>
  </si>
  <si>
    <t xml:space="preserve">GASTO </t>
  </si>
  <si>
    <t>Servicio</t>
  </si>
  <si>
    <t>Precio</t>
  </si>
  <si>
    <t>Vales</t>
  </si>
  <si>
    <t>Gasto</t>
  </si>
  <si>
    <t>Valor</t>
  </si>
  <si>
    <t>Porcentaje  Domingo</t>
  </si>
  <si>
    <t>FUNCIONARIO</t>
  </si>
  <si>
    <t>Porcentaje</t>
  </si>
  <si>
    <t>Saldo</t>
  </si>
  <si>
    <t>DIANA 60%</t>
  </si>
  <si>
    <t>DIANA 50%</t>
  </si>
  <si>
    <t>Belle:</t>
  </si>
  <si>
    <t>Gastos</t>
  </si>
  <si>
    <t>Neto</t>
  </si>
  <si>
    <t>DIA</t>
  </si>
  <si>
    <t>SOBRANTE</t>
  </si>
  <si>
    <t>FALTANTES</t>
  </si>
  <si>
    <t>UÑAS</t>
  </si>
  <si>
    <t>EFECTIVO</t>
  </si>
  <si>
    <t>%Chicas</t>
  </si>
  <si>
    <t>CEPILLADO</t>
  </si>
  <si>
    <t>NEQUI</t>
  </si>
  <si>
    <t>YORGELIS</t>
  </si>
  <si>
    <t>%Belle House</t>
  </si>
  <si>
    <t>ROCIO 60%</t>
  </si>
  <si>
    <t>ROCIO 50%</t>
  </si>
  <si>
    <t>LUNES</t>
  </si>
  <si>
    <t>DAVIPLATA</t>
  </si>
  <si>
    <t>VANESa</t>
  </si>
  <si>
    <t>MARTES</t>
  </si>
  <si>
    <t>PAULA</t>
  </si>
  <si>
    <t>TRABAJADOR 2 50%</t>
  </si>
  <si>
    <t>TRABAJADOR 2 60%</t>
  </si>
  <si>
    <t>MIERCOLES</t>
  </si>
  <si>
    <t>ALEJANDRA MEDINA</t>
  </si>
  <si>
    <t>JUEVES</t>
  </si>
  <si>
    <t>ALEJANDRA JUIZA</t>
  </si>
  <si>
    <t>TRABAJADOR 3 50%</t>
  </si>
  <si>
    <t>TRABAJADOR 3 60%</t>
  </si>
  <si>
    <t>VIERNES</t>
  </si>
  <si>
    <t>CAMILA</t>
  </si>
  <si>
    <t>SABADO</t>
  </si>
  <si>
    <t>EMILCE</t>
  </si>
  <si>
    <t>TRABAJADOR 6 60%</t>
  </si>
  <si>
    <t>TRABAJADOR 6 50%</t>
  </si>
  <si>
    <t>TOTAL:</t>
  </si>
  <si>
    <t>EDGAR</t>
  </si>
  <si>
    <t>JEIMMY</t>
  </si>
  <si>
    <t>Efectivo</t>
  </si>
  <si>
    <t>FANNY</t>
  </si>
  <si>
    <t>Tarjeta de Credito</t>
  </si>
  <si>
    <t>Total</t>
  </si>
  <si>
    <t>Nequi:</t>
  </si>
  <si>
    <t>INGRESO</t>
  </si>
  <si>
    <t>EGRESO</t>
  </si>
  <si>
    <t>PLATAFORMAS</t>
  </si>
  <si>
    <t>CAJA</t>
  </si>
  <si>
    <t>DIFERENCIA</t>
  </si>
  <si>
    <t>Daviplata:</t>
  </si>
  <si>
    <t>Bancolombia:</t>
  </si>
  <si>
    <t>servicio</t>
  </si>
  <si>
    <t>60%%</t>
  </si>
  <si>
    <t>50%%</t>
  </si>
  <si>
    <t>Porcentaje Lunes</t>
  </si>
  <si>
    <t>Deudor</t>
  </si>
  <si>
    <t>Prestamo</t>
  </si>
  <si>
    <t>Abono</t>
  </si>
  <si>
    <t>SALDO</t>
  </si>
  <si>
    <t>ANDREA 60%</t>
  </si>
  <si>
    <t>ANDREA 50%</t>
  </si>
  <si>
    <t>WILMER</t>
  </si>
  <si>
    <t>VANNESA</t>
  </si>
  <si>
    <t>TRABAJADOR 7</t>
  </si>
  <si>
    <t/>
  </si>
  <si>
    <t>FRANCYS</t>
  </si>
  <si>
    <t>MARIA ANGEL</t>
  </si>
  <si>
    <t>TRABAJADOR 2</t>
  </si>
  <si>
    <t>TRABAJADOR 3</t>
  </si>
  <si>
    <t>TRABAJADOR 4</t>
  </si>
  <si>
    <t>Nequi</t>
  </si>
  <si>
    <t>TRABAJADOR 5</t>
  </si>
  <si>
    <t>Daviplata</t>
  </si>
  <si>
    <t>TRABAJADOR 6</t>
  </si>
  <si>
    <t>TC</t>
  </si>
  <si>
    <t>Bancolombia</t>
  </si>
  <si>
    <t>Medio de Pago</t>
  </si>
  <si>
    <t>GASTOS</t>
  </si>
  <si>
    <t>Porcentaje martes</t>
  </si>
  <si>
    <t>Porcentaje Miercoles</t>
  </si>
  <si>
    <t>ROSA</t>
  </si>
  <si>
    <t>Porcentaje jueves</t>
  </si>
  <si>
    <t>Porcentaje Viernes</t>
  </si>
  <si>
    <t xml:space="preserve">  </t>
  </si>
  <si>
    <t xml:space="preserve">sabado </t>
  </si>
  <si>
    <t>Porcentaje Sabado</t>
  </si>
  <si>
    <t>METODOS DE PAGO</t>
  </si>
  <si>
    <t>TARJETA DE CREDITO</t>
  </si>
  <si>
    <t>BANCOLOMBIA</t>
  </si>
  <si>
    <t>.</t>
  </si>
  <si>
    <t>-</t>
  </si>
  <si>
    <t>nequi</t>
  </si>
  <si>
    <t>daviplata</t>
  </si>
  <si>
    <t>bancolombia</t>
  </si>
  <si>
    <t xml:space="preserve">tarjeta credito </t>
  </si>
  <si>
    <t>GANANCIA BELLE HOUSE</t>
  </si>
  <si>
    <t xml:space="preserve">CHICAS DOMINGO </t>
  </si>
  <si>
    <t>CHICAS LUNES</t>
  </si>
  <si>
    <t>CHICAS MARTES</t>
  </si>
  <si>
    <t>CHISCAS MIERCOLES</t>
  </si>
  <si>
    <t>CHICAS JUEVES</t>
  </si>
  <si>
    <t>CHICAS VIERNES</t>
  </si>
  <si>
    <t>CHICAS SABADO</t>
  </si>
  <si>
    <t>faltan 311000</t>
  </si>
  <si>
    <t xml:space="preserve">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                                                         P </t>
  </si>
  <si>
    <t>lucy</t>
  </si>
  <si>
    <t>CEJAS</t>
  </si>
  <si>
    <t>18 16 7</t>
  </si>
  <si>
    <t>Porcentaje  Lunes</t>
  </si>
  <si>
    <t>Porcentaje  Martes</t>
  </si>
  <si>
    <t>Porcentaje  Miercoles</t>
  </si>
  <si>
    <t>Porcentaje  Jueves</t>
  </si>
  <si>
    <t>Porcentaje  Viernes</t>
  </si>
  <si>
    <t>Porcentaje  Sabado</t>
  </si>
</sst>
</file>

<file path=xl/styles.xml><?xml version="1.0" encoding="utf-8"?>
<styleSheet xmlns="http://schemas.openxmlformats.org/spreadsheetml/2006/main">
  <numFmts count="8">
    <numFmt numFmtId="176" formatCode="&quot;$&quot;#,##0"/>
    <numFmt numFmtId="177" formatCode="_-&quot;$&quot;\ * #,##0_-;\-&quot;$&quot;\ * #,##0_-;_-&quot;$&quot;\ * &quot;-&quot;??_-;_-@"/>
    <numFmt numFmtId="178" formatCode="_-&quot;$&quot;\ * #,##0.00_-;\-&quot;$&quot;\ * #,##0.00_-;_-&quot;$&quot;\ * &quot;-&quot;??_-;_-@"/>
    <numFmt numFmtId="179" formatCode="&quot;$&quot;\ #,##0;[Red]\-&quot;$&quot;\ #,##0"/>
    <numFmt numFmtId="43" formatCode="_-* #,##0.00_-;\-* #,##0.00_-;_-* &quot;-&quot;??_-;_-@_-"/>
    <numFmt numFmtId="180" formatCode="_-* #,##0\ &quot;€&quot;_-;\-* #,##0\ &quot;€&quot;_-;_-* &quot;-&quot;\ &quot;€&quot;_-;_-@_-"/>
    <numFmt numFmtId="181" formatCode="_-* #,##0.00\ &quot;€&quot;_-;\-* #,##0.00\ &quot;€&quot;_-;_-* \-??\ &quot;€&quot;_-;_-@_-"/>
    <numFmt numFmtId="41" formatCode="_-* #,##0_-;\-* #,##0_-;_-* &quot;-&quot;_-;_-@_-"/>
  </numFmts>
  <fonts count="33">
    <font>
      <sz val="11"/>
      <color theme="1"/>
      <name val="Calibri"/>
      <charset val="134"/>
      <scheme val="minor"/>
    </font>
    <font>
      <b/>
      <sz val="10"/>
      <color rgb="FFFFFFFF"/>
      <name val="Comic Sans MS"/>
      <charset val="134"/>
    </font>
    <font>
      <sz val="11"/>
      <name val="Calibri"/>
      <charset val="134"/>
    </font>
    <font>
      <b/>
      <sz val="15"/>
      <color rgb="FFFFFFFF"/>
      <name val="Comic Sans MS"/>
      <charset val="134"/>
    </font>
    <font>
      <b/>
      <sz val="10"/>
      <color theme="1"/>
      <name val="Comic Sans MS"/>
      <charset val="134"/>
    </font>
    <font>
      <b/>
      <sz val="11"/>
      <color theme="1"/>
      <name val="Comic Sans MS"/>
      <charset val="134"/>
    </font>
    <font>
      <sz val="10"/>
      <color theme="1"/>
      <name val="Comic Sans MS"/>
      <charset val="134"/>
    </font>
    <font>
      <sz val="11"/>
      <color theme="1"/>
      <name val="Comic Sans MS"/>
      <charset val="134"/>
    </font>
    <font>
      <b/>
      <sz val="10"/>
      <color theme="0"/>
      <name val="Comic Sans MS"/>
      <charset val="134"/>
    </font>
    <font>
      <b/>
      <sz val="15"/>
      <color theme="0"/>
      <name val="Comic Sans MS"/>
      <charset val="134"/>
    </font>
    <font>
      <sz val="9"/>
      <color theme="1"/>
      <name val="Comic Sans MS"/>
      <charset val="134"/>
    </font>
    <font>
      <b/>
      <sz val="11"/>
      <color theme="1"/>
      <name val="Calibri"/>
      <charset val="134"/>
      <scheme val="minor"/>
    </font>
    <font>
      <u/>
      <sz val="10"/>
      <color theme="1"/>
      <name val="Comic Sans MS"/>
      <charset val="134"/>
    </font>
    <font>
      <b/>
      <sz val="15"/>
      <color theme="1"/>
      <name val="Comic Sans MS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66FF"/>
        <bgColor rgb="FFCC66FF"/>
      </patternFill>
    </fill>
    <fill>
      <patternFill patternType="solid">
        <fgColor rgb="FFFDA5EE"/>
        <bgColor rgb="FFFDA5EE"/>
      </patternFill>
    </fill>
    <fill>
      <patternFill patternType="solid">
        <fgColor rgb="FFFFD966"/>
        <bgColor rgb="FFFFD966"/>
      </patternFill>
    </fill>
    <fill>
      <patternFill patternType="solid">
        <fgColor theme="2"/>
        <bgColor rgb="FFCC66F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rgb="FF7030A0"/>
      </patternFill>
    </fill>
    <fill>
      <patternFill patternType="solid">
        <fgColor rgb="FFF67099"/>
        <bgColor rgb="FFF67099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BE4D5"/>
        <bgColor rgb="FFFBE4D5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8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6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1" fillId="0" borderId="8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0" borderId="7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77" applyNumberFormat="0" applyFill="0" applyAlignment="0" applyProtection="0">
      <alignment vertical="center"/>
    </xf>
    <xf numFmtId="0" fontId="25" fillId="24" borderId="78" applyNumberFormat="0" applyAlignment="0" applyProtection="0">
      <alignment vertical="center"/>
    </xf>
    <xf numFmtId="0" fontId="27" fillId="18" borderId="7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80" applyNumberFormat="0" applyFill="0" applyAlignment="0" applyProtection="0">
      <alignment vertical="center"/>
    </xf>
    <xf numFmtId="0" fontId="22" fillId="0" borderId="7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8" borderId="7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41" borderId="79" applyNumberFormat="0" applyAlignment="0" applyProtection="0">
      <alignment vertical="center"/>
    </xf>
    <xf numFmtId="0" fontId="0" fillId="20" borderId="76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56">
    <xf numFmtId="0" fontId="0" fillId="0" borderId="0" xfId="0"/>
    <xf numFmtId="178" fontId="1" fillId="2" borderId="1" xfId="0" applyNumberFormat="1" applyFont="1" applyFill="1" applyBorder="1" applyAlignment="1">
      <alignment horizontal="center"/>
    </xf>
    <xf numFmtId="0" fontId="2" fillId="2" borderId="2" xfId="0" applyFont="1" applyFill="1" applyBorder="1"/>
    <xf numFmtId="178" fontId="3" fillId="2" borderId="1" xfId="0" applyNumberFormat="1" applyFont="1" applyFill="1" applyBorder="1" applyAlignment="1">
      <alignment horizontal="center" vertical="center" textRotation="90" wrapText="1"/>
    </xf>
    <xf numFmtId="178" fontId="4" fillId="3" borderId="3" xfId="0" applyNumberFormat="1" applyFont="1" applyFill="1" applyBorder="1"/>
    <xf numFmtId="9" fontId="4" fillId="0" borderId="4" xfId="0" applyNumberFormat="1" applyFont="1" applyBorder="1" applyAlignment="1">
      <alignment horizontal="center"/>
    </xf>
    <xf numFmtId="178" fontId="4" fillId="0" borderId="4" xfId="0" applyNumberFormat="1" applyFont="1" applyBorder="1" applyAlignment="1"/>
    <xf numFmtId="0" fontId="2" fillId="2" borderId="5" xfId="0" applyFont="1" applyFill="1" applyBorder="1"/>
    <xf numFmtId="178" fontId="5" fillId="0" borderId="1" xfId="0" applyNumberFormat="1" applyFont="1" applyBorder="1"/>
    <xf numFmtId="178" fontId="6" fillId="0" borderId="2" xfId="0" applyNumberFormat="1" applyFont="1" applyBorder="1"/>
    <xf numFmtId="178" fontId="4" fillId="0" borderId="6" xfId="0" applyNumberFormat="1" applyFont="1" applyBorder="1"/>
    <xf numFmtId="178" fontId="6" fillId="0" borderId="0" xfId="0" applyNumberFormat="1" applyFont="1"/>
    <xf numFmtId="178" fontId="6" fillId="0" borderId="6" xfId="0" applyNumberFormat="1" applyFont="1" applyBorder="1"/>
    <xf numFmtId="0" fontId="2" fillId="2" borderId="6" xfId="0" applyFont="1" applyFill="1" applyBorder="1"/>
    <xf numFmtId="178" fontId="6" fillId="0" borderId="7" xfId="0" applyNumberFormat="1" applyFont="1" applyBorder="1"/>
    <xf numFmtId="178" fontId="6" fillId="0" borderId="8" xfId="0" applyNumberFormat="1" applyFont="1" applyBorder="1"/>
    <xf numFmtId="0" fontId="2" fillId="2" borderId="9" xfId="0" applyFont="1" applyFill="1" applyBorder="1"/>
    <xf numFmtId="178" fontId="6" fillId="0" borderId="10" xfId="0" applyNumberFormat="1" applyFont="1" applyBorder="1"/>
    <xf numFmtId="178" fontId="6" fillId="0" borderId="11" xfId="0" applyNumberFormat="1" applyFont="1" applyBorder="1"/>
    <xf numFmtId="0" fontId="2" fillId="2" borderId="12" xfId="0" applyFont="1" applyFill="1" applyBorder="1"/>
    <xf numFmtId="9" fontId="4" fillId="0" borderId="13" xfId="0" applyNumberFormat="1" applyFont="1" applyBorder="1" applyAlignment="1">
      <alignment horizontal="center"/>
    </xf>
    <xf numFmtId="177" fontId="4" fillId="0" borderId="13" xfId="0" applyNumberFormat="1" applyFont="1" applyBorder="1"/>
    <xf numFmtId="178" fontId="4" fillId="0" borderId="14" xfId="0" applyNumberFormat="1" applyFont="1" applyBorder="1"/>
    <xf numFmtId="178" fontId="4" fillId="0" borderId="2" xfId="0" applyNumberFormat="1" applyFont="1" applyBorder="1"/>
    <xf numFmtId="0" fontId="0" fillId="0" borderId="2" xfId="0" applyFont="1" applyBorder="1"/>
    <xf numFmtId="178" fontId="6" fillId="0" borderId="12" xfId="0" applyNumberFormat="1" applyFont="1" applyBorder="1"/>
    <xf numFmtId="178" fontId="4" fillId="0" borderId="0" xfId="0" applyNumberFormat="1" applyFont="1"/>
    <xf numFmtId="178" fontId="6" fillId="0" borderId="15" xfId="0" applyNumberFormat="1" applyFont="1" applyBorder="1"/>
    <xf numFmtId="178" fontId="6" fillId="0" borderId="16" xfId="0" applyNumberFormat="1" applyFont="1" applyBorder="1"/>
    <xf numFmtId="0" fontId="0" fillId="0" borderId="15" xfId="0" applyFont="1" applyBorder="1"/>
    <xf numFmtId="178" fontId="6" fillId="0" borderId="17" xfId="0" applyNumberFormat="1" applyFont="1" applyBorder="1"/>
    <xf numFmtId="178" fontId="6" fillId="0" borderId="18" xfId="0" applyNumberFormat="1" applyFont="1" applyBorder="1"/>
    <xf numFmtId="178" fontId="4" fillId="0" borderId="1" xfId="0" applyNumberFormat="1" applyFont="1" applyBorder="1" applyAlignment="1">
      <alignment horizontal="center"/>
    </xf>
    <xf numFmtId="178" fontId="6" fillId="0" borderId="19" xfId="0" applyNumberFormat="1" applyFont="1" applyBorder="1"/>
    <xf numFmtId="178" fontId="6" fillId="0" borderId="20" xfId="0" applyNumberFormat="1" applyFont="1" applyBorder="1"/>
    <xf numFmtId="178" fontId="6" fillId="0" borderId="10" xfId="0" applyNumberFormat="1" applyFont="1" applyBorder="1" applyAlignment="1">
      <alignment horizontal="center"/>
    </xf>
    <xf numFmtId="178" fontId="6" fillId="4" borderId="2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12" xfId="0" applyFont="1" applyBorder="1"/>
    <xf numFmtId="178" fontId="6" fillId="0" borderId="22" xfId="0" applyNumberFormat="1" applyFont="1" applyBorder="1"/>
    <xf numFmtId="177" fontId="6" fillId="0" borderId="23" xfId="0" applyNumberFormat="1" applyFont="1" applyBorder="1"/>
    <xf numFmtId="178" fontId="6" fillId="0" borderId="24" xfId="0" applyNumberFormat="1" applyFont="1" applyBorder="1"/>
    <xf numFmtId="178" fontId="6" fillId="0" borderId="23" xfId="0" applyNumberFormat="1" applyFont="1" applyBorder="1"/>
    <xf numFmtId="177" fontId="6" fillId="0" borderId="13" xfId="0" applyNumberFormat="1" applyFont="1" applyBorder="1"/>
    <xf numFmtId="178" fontId="6" fillId="0" borderId="14" xfId="0" applyNumberFormat="1" applyFont="1" applyBorder="1"/>
    <xf numFmtId="178" fontId="6" fillId="0" borderId="25" xfId="0" applyNumberFormat="1" applyFont="1" applyBorder="1"/>
    <xf numFmtId="0" fontId="0" fillId="0" borderId="23" xfId="0" applyFont="1" applyBorder="1"/>
    <xf numFmtId="0" fontId="0" fillId="0" borderId="24" xfId="0" applyFont="1" applyBorder="1"/>
    <xf numFmtId="177" fontId="6" fillId="0" borderId="26" xfId="0" applyNumberFormat="1" applyFont="1" applyBorder="1"/>
    <xf numFmtId="178" fontId="6" fillId="0" borderId="27" xfId="0" applyNumberFormat="1" applyFont="1" applyBorder="1"/>
    <xf numFmtId="178" fontId="6" fillId="0" borderId="17" xfId="0" applyNumberFormat="1" applyFont="1" applyBorder="1" applyAlignment="1">
      <alignment horizontal="center"/>
    </xf>
    <xf numFmtId="177" fontId="6" fillId="0" borderId="17" xfId="0" applyNumberFormat="1" applyFont="1" applyBorder="1" applyAlignment="1">
      <alignment horizontal="center"/>
    </xf>
    <xf numFmtId="178" fontId="6" fillId="0" borderId="28" xfId="0" applyNumberFormat="1" applyFont="1" applyBorder="1" applyAlignment="1">
      <alignment horizontal="center"/>
    </xf>
    <xf numFmtId="178" fontId="6" fillId="5" borderId="29" xfId="0" applyNumberFormat="1" applyFont="1" applyFill="1" applyBorder="1"/>
    <xf numFmtId="178" fontId="6" fillId="0" borderId="30" xfId="0" applyNumberFormat="1" applyFont="1" applyBorder="1" applyAlignment="1">
      <alignment horizontal="center"/>
    </xf>
    <xf numFmtId="177" fontId="6" fillId="0" borderId="30" xfId="0" applyNumberFormat="1" applyFont="1" applyBorder="1" applyAlignment="1">
      <alignment horizontal="center"/>
    </xf>
    <xf numFmtId="178" fontId="6" fillId="0" borderId="31" xfId="0" applyNumberFormat="1" applyFont="1" applyBorder="1" applyAlignment="1">
      <alignment horizontal="center"/>
    </xf>
    <xf numFmtId="178" fontId="7" fillId="0" borderId="32" xfId="0" applyNumberFormat="1" applyFont="1" applyBorder="1"/>
    <xf numFmtId="178" fontId="6" fillId="0" borderId="1" xfId="0" applyNumberFormat="1" applyFont="1" applyBorder="1" applyAlignment="1">
      <alignment horizontal="center"/>
    </xf>
    <xf numFmtId="178" fontId="6" fillId="0" borderId="12" xfId="0" applyNumberFormat="1" applyFont="1" applyBorder="1" applyAlignment="1">
      <alignment horizontal="center"/>
    </xf>
    <xf numFmtId="178" fontId="6" fillId="0" borderId="7" xfId="0" applyNumberFormat="1" applyFont="1" applyBorder="1" applyAlignment="1">
      <alignment horizontal="center"/>
    </xf>
    <xf numFmtId="178" fontId="6" fillId="0" borderId="16" xfId="0" applyNumberFormat="1" applyFont="1" applyBorder="1" applyAlignment="1">
      <alignment horizontal="center"/>
    </xf>
    <xf numFmtId="178" fontId="6" fillId="0" borderId="1" xfId="0" applyNumberFormat="1" applyFont="1" applyBorder="1"/>
    <xf numFmtId="178" fontId="6" fillId="0" borderId="33" xfId="0" applyNumberFormat="1" applyFont="1" applyBorder="1" applyAlignment="1"/>
    <xf numFmtId="178" fontId="6" fillId="0" borderId="34" xfId="0" applyNumberFormat="1" applyFont="1" applyBorder="1"/>
    <xf numFmtId="0" fontId="0" fillId="0" borderId="0" xfId="0" applyBorder="1"/>
    <xf numFmtId="178" fontId="1" fillId="2" borderId="0" xfId="0" applyNumberFormat="1" applyFont="1" applyFill="1" applyBorder="1" applyAlignment="1">
      <alignment horizontal="center"/>
    </xf>
    <xf numFmtId="0" fontId="2" fillId="2" borderId="0" xfId="0" applyFont="1" applyFill="1" applyBorder="1"/>
    <xf numFmtId="178" fontId="3" fillId="2" borderId="0" xfId="0" applyNumberFormat="1" applyFont="1" applyFill="1" applyBorder="1" applyAlignment="1">
      <alignment horizontal="center" vertical="center" textRotation="90" wrapText="1"/>
    </xf>
    <xf numFmtId="178" fontId="4" fillId="3" borderId="0" xfId="0" applyNumberFormat="1" applyFont="1" applyFill="1" applyBorder="1"/>
    <xf numFmtId="9" fontId="4" fillId="0" borderId="0" xfId="0" applyNumberFormat="1" applyFont="1" applyBorder="1" applyAlignment="1">
      <alignment horizontal="center"/>
    </xf>
    <xf numFmtId="178" fontId="4" fillId="0" borderId="0" xfId="0" applyNumberFormat="1" applyFont="1" applyBorder="1" applyAlignment="1"/>
    <xf numFmtId="178" fontId="4" fillId="0" borderId="0" xfId="0" applyNumberFormat="1" applyFont="1" applyBorder="1" applyAlignment="1">
      <alignment horizontal="center"/>
    </xf>
    <xf numFmtId="178" fontId="6" fillId="0" borderId="0" xfId="0" applyNumberFormat="1" applyFont="1" applyBorder="1"/>
    <xf numFmtId="177" fontId="4" fillId="0" borderId="0" xfId="0" applyNumberFormat="1" applyFont="1" applyBorder="1"/>
    <xf numFmtId="178" fontId="4" fillId="0" borderId="0" xfId="0" applyNumberFormat="1" applyFont="1" applyBorder="1"/>
    <xf numFmtId="178" fontId="4" fillId="6" borderId="0" xfId="0" applyNumberFormat="1" applyFont="1" applyFill="1" applyBorder="1"/>
    <xf numFmtId="0" fontId="0" fillId="0" borderId="0" xfId="0" applyFont="1"/>
    <xf numFmtId="0" fontId="0" fillId="7" borderId="0" xfId="0" applyFont="1" applyFill="1"/>
    <xf numFmtId="176" fontId="0" fillId="0" borderId="0" xfId="0" applyNumberFormat="1"/>
    <xf numFmtId="176" fontId="0" fillId="0" borderId="0" xfId="0" applyNumberFormat="1" applyFont="1"/>
    <xf numFmtId="176" fontId="0" fillId="0" borderId="0" xfId="0" applyNumberFormat="1" applyFont="1" applyAlignment="1"/>
    <xf numFmtId="0" fontId="0" fillId="0" borderId="0" xfId="0" applyAlignment="1">
      <alignment horizontal="center"/>
    </xf>
    <xf numFmtId="0" fontId="0" fillId="2" borderId="0" xfId="0" applyFill="1"/>
    <xf numFmtId="178" fontId="3" fillId="8" borderId="35" xfId="0" applyNumberFormat="1" applyFont="1" applyFill="1" applyBorder="1"/>
    <xf numFmtId="178" fontId="8" fillId="2" borderId="1" xfId="0" applyNumberFormat="1" applyFont="1" applyFill="1" applyBorder="1"/>
    <xf numFmtId="178" fontId="9" fillId="2" borderId="36" xfId="0" applyNumberFormat="1" applyFont="1" applyFill="1" applyBorder="1"/>
    <xf numFmtId="178" fontId="6" fillId="9" borderId="6" xfId="0" applyNumberFormat="1" applyFont="1" applyFill="1" applyBorder="1"/>
    <xf numFmtId="178" fontId="3" fillId="2" borderId="36" xfId="0" applyNumberFormat="1" applyFont="1" applyFill="1" applyBorder="1" applyAlignment="1">
      <alignment horizontal="center" vertical="center" textRotation="90" wrapText="1"/>
    </xf>
    <xf numFmtId="178" fontId="6" fillId="0" borderId="6" xfId="0" applyNumberFormat="1" applyFont="1" applyBorder="1" applyAlignment="1">
      <alignment horizontal="center" vertical="center" textRotation="90" wrapText="1"/>
    </xf>
    <xf numFmtId="178" fontId="6" fillId="0" borderId="7" xfId="0" applyNumberFormat="1" applyFont="1" applyBorder="1" applyAlignment="1">
      <alignment horizontal="center" vertical="center" textRotation="90" wrapText="1"/>
    </xf>
    <xf numFmtId="178" fontId="6" fillId="0" borderId="2" xfId="0" applyNumberFormat="1" applyFont="1" applyBorder="1" applyAlignment="1">
      <alignment horizontal="center" vertical="center" textRotation="90" wrapText="1"/>
    </xf>
    <xf numFmtId="178" fontId="4" fillId="0" borderId="6" xfId="0" applyNumberFormat="1" applyFont="1" applyBorder="1" applyAlignment="1">
      <alignment horizontal="center"/>
    </xf>
    <xf numFmtId="178" fontId="4" fillId="0" borderId="37" xfId="0" applyNumberFormat="1" applyFont="1" applyBorder="1"/>
    <xf numFmtId="9" fontId="4" fillId="0" borderId="38" xfId="0" applyNumberFormat="1" applyFont="1" applyBorder="1" applyAlignment="1">
      <alignment horizontal="center"/>
    </xf>
    <xf numFmtId="178" fontId="4" fillId="0" borderId="38" xfId="0" applyNumberFormat="1" applyFont="1" applyBorder="1" applyAlignment="1"/>
    <xf numFmtId="178" fontId="4" fillId="0" borderId="1" xfId="0" applyNumberFormat="1" applyFont="1" applyBorder="1"/>
    <xf numFmtId="178" fontId="4" fillId="0" borderId="39" xfId="0" applyNumberFormat="1" applyFont="1" applyBorder="1"/>
    <xf numFmtId="178" fontId="4" fillId="0" borderId="20" xfId="0" applyNumberFormat="1" applyFont="1" applyBorder="1"/>
    <xf numFmtId="178" fontId="4" fillId="0" borderId="15" xfId="0" applyNumberFormat="1" applyFont="1" applyBorder="1" applyAlignment="1">
      <alignment horizontal="center"/>
    </xf>
    <xf numFmtId="0" fontId="4" fillId="0" borderId="40" xfId="0" applyFont="1" applyBorder="1" applyAlignment="1"/>
    <xf numFmtId="9" fontId="4" fillId="0" borderId="22" xfId="0" applyNumberFormat="1" applyFont="1" applyBorder="1" applyAlignment="1"/>
    <xf numFmtId="177" fontId="4" fillId="0" borderId="22" xfId="0" applyNumberFormat="1" applyFont="1" applyBorder="1"/>
    <xf numFmtId="178" fontId="4" fillId="0" borderId="41" xfId="0" applyNumberFormat="1" applyFont="1" applyBorder="1"/>
    <xf numFmtId="178" fontId="4" fillId="0" borderId="40" xfId="0" applyNumberFormat="1" applyFont="1" applyBorder="1" applyAlignment="1"/>
    <xf numFmtId="178" fontId="4" fillId="0" borderId="26" xfId="0" applyNumberFormat="1" applyFont="1" applyBorder="1" applyAlignment="1"/>
    <xf numFmtId="177" fontId="4" fillId="0" borderId="26" xfId="0" applyNumberFormat="1" applyFont="1" applyBorder="1"/>
    <xf numFmtId="178" fontId="4" fillId="0" borderId="27" xfId="0" applyNumberFormat="1" applyFont="1" applyBorder="1"/>
    <xf numFmtId="9" fontId="4" fillId="0" borderId="23" xfId="0" applyNumberFormat="1" applyFont="1" applyBorder="1" applyAlignment="1"/>
    <xf numFmtId="177" fontId="4" fillId="0" borderId="23" xfId="0" applyNumberFormat="1" applyFont="1" applyBorder="1"/>
    <xf numFmtId="178" fontId="4" fillId="0" borderId="24" xfId="0" applyNumberFormat="1" applyFont="1" applyBorder="1" applyAlignment="1"/>
    <xf numFmtId="178" fontId="8" fillId="2" borderId="2" xfId="0" applyNumberFormat="1" applyFont="1" applyFill="1" applyBorder="1" applyAlignment="1">
      <alignment horizontal="center"/>
    </xf>
    <xf numFmtId="177" fontId="4" fillId="0" borderId="0" xfId="0" applyNumberFormat="1" applyFont="1" applyBorder="1" applyAlignment="1">
      <alignment horizontal="center"/>
    </xf>
    <xf numFmtId="178" fontId="4" fillId="0" borderId="38" xfId="0" applyNumberFormat="1" applyFont="1" applyBorder="1"/>
    <xf numFmtId="178" fontId="4" fillId="0" borderId="23" xfId="0" applyNumberFormat="1" applyFont="1" applyBorder="1"/>
    <xf numFmtId="178" fontId="7" fillId="0" borderId="0" xfId="0" applyNumberFormat="1" applyFont="1"/>
    <xf numFmtId="177" fontId="7" fillId="0" borderId="0" xfId="0" applyNumberFormat="1" applyFont="1"/>
    <xf numFmtId="179" fontId="6" fillId="0" borderId="0" xfId="0" applyNumberFormat="1" applyFont="1"/>
    <xf numFmtId="178" fontId="7" fillId="0" borderId="6" xfId="0" applyNumberFormat="1" applyFont="1" applyBorder="1" applyAlignment="1">
      <alignment vertical="center"/>
    </xf>
    <xf numFmtId="177" fontId="6" fillId="0" borderId="0" xfId="0" applyNumberFormat="1" applyFont="1"/>
    <xf numFmtId="178" fontId="6" fillId="0" borderId="6" xfId="0" applyNumberFormat="1" applyFont="1" applyBorder="1" applyAlignment="1">
      <alignment vertical="center"/>
    </xf>
    <xf numFmtId="178" fontId="6" fillId="0" borderId="4" xfId="0" applyNumberFormat="1" applyFont="1" applyBorder="1"/>
    <xf numFmtId="178" fontId="6" fillId="0" borderId="13" xfId="0" applyNumberFormat="1" applyFont="1" applyBorder="1"/>
    <xf numFmtId="178" fontId="4" fillId="0" borderId="42" xfId="0" applyNumberFormat="1" applyFont="1" applyBorder="1"/>
    <xf numFmtId="177" fontId="4" fillId="0" borderId="43" xfId="0" applyNumberFormat="1" applyFont="1" applyBorder="1"/>
    <xf numFmtId="178" fontId="4" fillId="0" borderId="43" xfId="0" applyNumberFormat="1" applyFont="1" applyBorder="1"/>
    <xf numFmtId="179" fontId="7" fillId="0" borderId="0" xfId="0" applyNumberFormat="1" applyFont="1"/>
    <xf numFmtId="178" fontId="4" fillId="0" borderId="40" xfId="0" applyNumberFormat="1" applyFont="1" applyBorder="1"/>
    <xf numFmtId="178" fontId="4" fillId="0" borderId="26" xfId="0" applyNumberFormat="1" applyFont="1" applyBorder="1"/>
    <xf numFmtId="178" fontId="4" fillId="0" borderId="25" xfId="0" applyNumberFormat="1" applyFont="1" applyBorder="1"/>
    <xf numFmtId="9" fontId="4" fillId="0" borderId="44" xfId="0" applyNumberFormat="1" applyFont="1" applyBorder="1" applyAlignment="1">
      <alignment horizontal="center"/>
    </xf>
    <xf numFmtId="178" fontId="6" fillId="0" borderId="45" xfId="0" applyNumberFormat="1" applyFont="1" applyBorder="1"/>
    <xf numFmtId="178" fontId="6" fillId="0" borderId="32" xfId="0" applyNumberFormat="1" applyFont="1" applyBorder="1"/>
    <xf numFmtId="177" fontId="6" fillId="0" borderId="42" xfId="0" applyNumberFormat="1" applyFont="1" applyBorder="1"/>
    <xf numFmtId="178" fontId="4" fillId="0" borderId="46" xfId="0" applyNumberFormat="1" applyFont="1" applyBorder="1"/>
    <xf numFmtId="0" fontId="4" fillId="0" borderId="38" xfId="0" applyFont="1" applyBorder="1" applyAlignment="1">
      <alignment horizontal="center"/>
    </xf>
    <xf numFmtId="178" fontId="4" fillId="0" borderId="47" xfId="0" applyNumberFormat="1" applyFont="1" applyBorder="1"/>
    <xf numFmtId="178" fontId="4" fillId="0" borderId="48" xfId="0" applyNumberFormat="1" applyFont="1" applyBorder="1" applyAlignment="1"/>
    <xf numFmtId="0" fontId="4" fillId="0" borderId="48" xfId="0" applyFont="1" applyBorder="1" applyAlignment="1">
      <alignment horizontal="center"/>
    </xf>
    <xf numFmtId="178" fontId="7" fillId="0" borderId="0" xfId="0" applyNumberFormat="1" applyFont="1" applyBorder="1"/>
    <xf numFmtId="177" fontId="6" fillId="0" borderId="43" xfId="0" applyNumberFormat="1" applyFont="1" applyBorder="1"/>
    <xf numFmtId="178" fontId="6" fillId="0" borderId="43" xfId="0" applyNumberFormat="1" applyFont="1" applyBorder="1"/>
    <xf numFmtId="0" fontId="4" fillId="0" borderId="23" xfId="0" applyFont="1" applyBorder="1" applyAlignment="1">
      <alignment horizontal="center"/>
    </xf>
    <xf numFmtId="9" fontId="4" fillId="0" borderId="23" xfId="0" applyNumberFormat="1" applyFont="1" applyBorder="1" applyAlignment="1">
      <alignment horizontal="center"/>
    </xf>
    <xf numFmtId="178" fontId="10" fillId="0" borderId="0" xfId="0" applyNumberFormat="1" applyFont="1"/>
    <xf numFmtId="9" fontId="5" fillId="0" borderId="23" xfId="0" applyNumberFormat="1" applyFont="1" applyBorder="1" applyAlignment="1">
      <alignment horizontal="center"/>
    </xf>
    <xf numFmtId="178" fontId="4" fillId="0" borderId="24" xfId="0" applyNumberFormat="1" applyFont="1" applyBorder="1"/>
    <xf numFmtId="178" fontId="4" fillId="0" borderId="32" xfId="0" applyNumberFormat="1" applyFont="1" applyBorder="1"/>
    <xf numFmtId="178" fontId="7" fillId="0" borderId="6" xfId="0" applyNumberFormat="1" applyFont="1" applyBorder="1"/>
    <xf numFmtId="178" fontId="0" fillId="0" borderId="15" xfId="0" applyNumberFormat="1" applyFont="1" applyBorder="1"/>
    <xf numFmtId="178" fontId="4" fillId="0" borderId="19" xfId="0" applyNumberFormat="1" applyFont="1" applyBorder="1"/>
    <xf numFmtId="178" fontId="8" fillId="2" borderId="1" xfId="0" applyNumberFormat="1" applyFont="1" applyFill="1" applyBorder="1" applyAlignment="1">
      <alignment horizontal="center"/>
    </xf>
    <xf numFmtId="178" fontId="4" fillId="0" borderId="22" xfId="0" applyNumberFormat="1" applyFont="1" applyBorder="1"/>
    <xf numFmtId="178" fontId="4" fillId="0" borderId="49" xfId="0" applyNumberFormat="1" applyFont="1" applyBorder="1"/>
    <xf numFmtId="177" fontId="6" fillId="0" borderId="17" xfId="0" applyNumberFormat="1" applyFont="1" applyBorder="1"/>
    <xf numFmtId="178" fontId="6" fillId="0" borderId="46" xfId="0" applyNumberFormat="1" applyFont="1" applyBorder="1"/>
    <xf numFmtId="178" fontId="4" fillId="0" borderId="48" xfId="0" applyNumberFormat="1" applyFont="1" applyFill="1" applyBorder="1"/>
    <xf numFmtId="178" fontId="4" fillId="0" borderId="6" xfId="0" applyNumberFormat="1" applyFont="1" applyFill="1" applyBorder="1"/>
    <xf numFmtId="178" fontId="6" fillId="0" borderId="6" xfId="0" applyNumberFormat="1" applyFont="1" applyFill="1" applyBorder="1"/>
    <xf numFmtId="178" fontId="6" fillId="0" borderId="29" xfId="0" applyNumberFormat="1" applyFont="1" applyFill="1" applyBorder="1"/>
    <xf numFmtId="178" fontId="4" fillId="0" borderId="41" xfId="0" applyNumberFormat="1" applyFont="1" applyBorder="1" applyAlignment="1"/>
    <xf numFmtId="178" fontId="4" fillId="0" borderId="50" xfId="0" applyNumberFormat="1" applyFont="1" applyBorder="1"/>
    <xf numFmtId="178" fontId="7" fillId="0" borderId="1" xfId="0" applyNumberFormat="1" applyFont="1" applyBorder="1"/>
    <xf numFmtId="178" fontId="7" fillId="0" borderId="2" xfId="0" applyNumberFormat="1" applyFont="1" applyBorder="1"/>
    <xf numFmtId="178" fontId="7" fillId="10" borderId="0" xfId="0" applyNumberFormat="1" applyFont="1" applyFill="1"/>
    <xf numFmtId="178" fontId="4" fillId="0" borderId="32" xfId="0" applyNumberFormat="1" applyFont="1" applyBorder="1" applyAlignment="1"/>
    <xf numFmtId="178" fontId="4" fillId="0" borderId="29" xfId="0" applyNumberFormat="1" applyFont="1" applyBorder="1"/>
    <xf numFmtId="178" fontId="4" fillId="0" borderId="51" xfId="0" applyNumberFormat="1" applyFont="1" applyBorder="1" applyAlignment="1"/>
    <xf numFmtId="178" fontId="4" fillId="0" borderId="51" xfId="0" applyNumberFormat="1" applyFont="1" applyBorder="1"/>
    <xf numFmtId="178" fontId="4" fillId="0" borderId="15" xfId="0" applyNumberFormat="1" applyFont="1" applyBorder="1" applyAlignment="1"/>
    <xf numFmtId="178" fontId="4" fillId="0" borderId="52" xfId="0" applyNumberFormat="1" applyFont="1" applyBorder="1"/>
    <xf numFmtId="178" fontId="4" fillId="0" borderId="53" xfId="0" applyNumberFormat="1" applyFont="1" applyBorder="1"/>
    <xf numFmtId="178" fontId="8" fillId="2" borderId="0" xfId="0" applyNumberFormat="1" applyFont="1" applyFill="1" applyBorder="1" applyAlignment="1">
      <alignment horizontal="center"/>
    </xf>
    <xf numFmtId="178" fontId="8" fillId="2" borderId="0" xfId="0" applyNumberFormat="1" applyFont="1" applyFill="1" applyBorder="1"/>
    <xf numFmtId="178" fontId="4" fillId="0" borderId="0" xfId="0" applyNumberFormat="1" applyFont="1" applyAlignment="1">
      <alignment horizontal="center"/>
    </xf>
    <xf numFmtId="178" fontId="4" fillId="0" borderId="34" xfId="0" applyNumberFormat="1" applyFont="1" applyBorder="1"/>
    <xf numFmtId="178" fontId="7" fillId="0" borderId="12" xfId="0" applyNumberFormat="1" applyFont="1" applyBorder="1"/>
    <xf numFmtId="178" fontId="7" fillId="0" borderId="15" xfId="0" applyNumberFormat="1" applyFont="1" applyBorder="1"/>
    <xf numFmtId="178" fontId="6" fillId="11" borderId="54" xfId="0" applyNumberFormat="1" applyFont="1" applyFill="1" applyBorder="1"/>
    <xf numFmtId="178" fontId="6" fillId="0" borderId="55" xfId="0" applyNumberFormat="1" applyFont="1" applyBorder="1"/>
    <xf numFmtId="178" fontId="6" fillId="0" borderId="56" xfId="0" applyNumberFormat="1" applyFont="1" applyBorder="1"/>
    <xf numFmtId="178" fontId="6" fillId="0" borderId="44" xfId="0" applyNumberFormat="1" applyFont="1" applyBorder="1"/>
    <xf numFmtId="178" fontId="6" fillId="0" borderId="57" xfId="0" applyNumberFormat="1" applyFont="1" applyBorder="1"/>
    <xf numFmtId="178" fontId="6" fillId="0" borderId="58" xfId="0" applyNumberFormat="1" applyFont="1" applyBorder="1"/>
    <xf numFmtId="178" fontId="6" fillId="0" borderId="35" xfId="0" applyNumberFormat="1" applyFont="1" applyBorder="1"/>
    <xf numFmtId="178" fontId="4" fillId="0" borderId="33" xfId="0" applyNumberFormat="1" applyFont="1" applyBorder="1"/>
    <xf numFmtId="178" fontId="6" fillId="0" borderId="59" xfId="0" applyNumberFormat="1" applyFont="1" applyBorder="1"/>
    <xf numFmtId="178" fontId="6" fillId="0" borderId="60" xfId="0" applyNumberFormat="1" applyFont="1" applyBorder="1"/>
    <xf numFmtId="178" fontId="6" fillId="0" borderId="61" xfId="0" applyNumberFormat="1" applyFont="1" applyBorder="1"/>
    <xf numFmtId="178" fontId="6" fillId="0" borderId="62" xfId="0" applyNumberFormat="1" applyFont="1" applyBorder="1"/>
    <xf numFmtId="178" fontId="4" fillId="0" borderId="63" xfId="0" applyNumberFormat="1" applyFont="1" applyBorder="1"/>
    <xf numFmtId="178" fontId="6" fillId="0" borderId="64" xfId="0" applyNumberFormat="1" applyFont="1" applyBorder="1"/>
    <xf numFmtId="178" fontId="6" fillId="0" borderId="0" xfId="0" applyNumberFormat="1" applyFont="1" applyBorder="1" applyAlignment="1">
      <alignment horizontal="center"/>
    </xf>
    <xf numFmtId="177" fontId="6" fillId="0" borderId="0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 wrapText="1"/>
    </xf>
    <xf numFmtId="178" fontId="6" fillId="0" borderId="13" xfId="0" applyNumberFormat="1" applyFont="1" applyBorder="1" applyAlignment="1">
      <alignment horizontal="center"/>
    </xf>
    <xf numFmtId="177" fontId="6" fillId="0" borderId="13" xfId="0" applyNumberFormat="1" applyFont="1" applyBorder="1" applyAlignment="1">
      <alignment horizontal="center"/>
    </xf>
    <xf numFmtId="178" fontId="6" fillId="0" borderId="65" xfId="0" applyNumberFormat="1" applyFont="1" applyBorder="1"/>
    <xf numFmtId="178" fontId="4" fillId="0" borderId="65" xfId="0" applyNumberFormat="1" applyFont="1" applyBorder="1" applyAlignment="1">
      <alignment horizontal="center"/>
    </xf>
    <xf numFmtId="0" fontId="2" fillId="0" borderId="59" xfId="0" applyFont="1" applyBorder="1"/>
    <xf numFmtId="178" fontId="6" fillId="0" borderId="0" xfId="0" applyNumberFormat="1" applyFont="1" applyAlignment="1">
      <alignment horizontal="center"/>
    </xf>
    <xf numFmtId="178" fontId="6" fillId="0" borderId="0" xfId="0" applyNumberFormat="1" applyFont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6" fillId="0" borderId="36" xfId="0" applyNumberFormat="1" applyFont="1" applyBorder="1" applyAlignment="1">
      <alignment horizontal="center"/>
    </xf>
    <xf numFmtId="178" fontId="6" fillId="12" borderId="22" xfId="0" applyNumberFormat="1" applyFont="1" applyFill="1" applyBorder="1"/>
    <xf numFmtId="178" fontId="6" fillId="0" borderId="35" xfId="0" applyNumberFormat="1" applyFont="1" applyBorder="1" applyAlignment="1">
      <alignment horizontal="center"/>
    </xf>
    <xf numFmtId="178" fontId="6" fillId="0" borderId="20" xfId="0" applyNumberFormat="1" applyFont="1" applyBorder="1" applyAlignment="1">
      <alignment horizontal="center"/>
    </xf>
    <xf numFmtId="178" fontId="6" fillId="0" borderId="32" xfId="0" applyNumberFormat="1" applyFont="1" applyBorder="1" applyAlignment="1">
      <alignment horizontal="center"/>
    </xf>
    <xf numFmtId="178" fontId="6" fillId="13" borderId="55" xfId="0" applyNumberFormat="1" applyFont="1" applyFill="1" applyBorder="1"/>
    <xf numFmtId="178" fontId="6" fillId="0" borderId="66" xfId="0" applyNumberFormat="1" applyFont="1" applyBorder="1"/>
    <xf numFmtId="178" fontId="6" fillId="0" borderId="67" xfId="0" applyNumberFormat="1" applyFont="1" applyBorder="1" applyAlignment="1"/>
    <xf numFmtId="178" fontId="6" fillId="0" borderId="68" xfId="0" applyNumberFormat="1" applyFont="1" applyBorder="1"/>
    <xf numFmtId="178" fontId="6" fillId="0" borderId="69" xfId="0" applyNumberFormat="1" applyFont="1" applyBorder="1" applyAlignment="1"/>
    <xf numFmtId="178" fontId="6" fillId="0" borderId="70" xfId="0" applyNumberFormat="1" applyFont="1" applyBorder="1"/>
    <xf numFmtId="178" fontId="6" fillId="0" borderId="14" xfId="0" applyNumberFormat="1" applyFont="1" applyBorder="1" applyAlignment="1">
      <alignment horizontal="center"/>
    </xf>
    <xf numFmtId="0" fontId="2" fillId="0" borderId="71" xfId="0" applyFont="1" applyBorder="1"/>
    <xf numFmtId="178" fontId="6" fillId="14" borderId="0" xfId="0" applyNumberFormat="1" applyFont="1" applyFill="1" applyBorder="1" applyAlignment="1">
      <alignment horizontal="center"/>
    </xf>
    <xf numFmtId="178" fontId="6" fillId="0" borderId="41" xfId="0" applyNumberFormat="1" applyFont="1" applyBorder="1"/>
    <xf numFmtId="178" fontId="6" fillId="0" borderId="23" xfId="0" applyNumberFormat="1" applyFont="1" applyBorder="1" applyAlignment="1"/>
    <xf numFmtId="178" fontId="6" fillId="0" borderId="63" xfId="0" applyNumberFormat="1" applyFont="1" applyBorder="1"/>
    <xf numFmtId="178" fontId="6" fillId="0" borderId="9" xfId="0" applyNumberFormat="1" applyFont="1" applyBorder="1" applyAlignment="1">
      <alignment horizontal="center"/>
    </xf>
    <xf numFmtId="178" fontId="6" fillId="0" borderId="65" xfId="0" applyNumberFormat="1" applyFont="1" applyBorder="1" applyAlignment="1">
      <alignment horizontal="center"/>
    </xf>
    <xf numFmtId="178" fontId="6" fillId="15" borderId="36" xfId="0" applyNumberFormat="1" applyFont="1" applyFill="1" applyBorder="1"/>
    <xf numFmtId="178" fontId="6" fillId="0" borderId="5" xfId="0" applyNumberFormat="1" applyFont="1" applyBorder="1" applyAlignment="1"/>
    <xf numFmtId="178" fontId="6" fillId="0" borderId="9" xfId="0" applyNumberFormat="1" applyFont="1" applyBorder="1" applyAlignment="1"/>
    <xf numFmtId="178" fontId="6" fillId="0" borderId="5" xfId="0" applyNumberFormat="1" applyFont="1" applyBorder="1"/>
    <xf numFmtId="9" fontId="6" fillId="0" borderId="0" xfId="0" applyNumberFormat="1" applyFont="1"/>
    <xf numFmtId="178" fontId="6" fillId="0" borderId="9" xfId="0" applyNumberFormat="1" applyFont="1" applyBorder="1"/>
    <xf numFmtId="178" fontId="6" fillId="0" borderId="1" xfId="0" applyNumberFormat="1" applyFont="1" applyBorder="1" applyAlignment="1">
      <alignment horizontal="center" vertical="center" textRotation="90" wrapText="1"/>
    </xf>
    <xf numFmtId="178" fontId="6" fillId="0" borderId="0" xfId="0" applyNumberFormat="1" applyFont="1" applyBorder="1" applyAlignment="1">
      <alignment horizontal="center" vertical="center" textRotation="90" wrapText="1"/>
    </xf>
    <xf numFmtId="178" fontId="5" fillId="0" borderId="6" xfId="0" applyNumberFormat="1" applyFont="1" applyBorder="1"/>
    <xf numFmtId="178" fontId="5" fillId="0" borderId="2" xfId="0" applyNumberFormat="1" applyFont="1" applyBorder="1"/>
    <xf numFmtId="0" fontId="0" fillId="0" borderId="2" xfId="0" applyBorder="1"/>
    <xf numFmtId="178" fontId="5" fillId="0" borderId="0" xfId="0" applyNumberFormat="1" applyFont="1"/>
    <xf numFmtId="0" fontId="11" fillId="0" borderId="0" xfId="0" applyFont="1"/>
    <xf numFmtId="178" fontId="4" fillId="0" borderId="72" xfId="0" applyNumberFormat="1" applyFont="1" applyBorder="1" applyAlignment="1"/>
    <xf numFmtId="177" fontId="6" fillId="0" borderId="0" xfId="0" applyNumberFormat="1" applyFont="1" applyAlignment="1"/>
    <xf numFmtId="178" fontId="4" fillId="0" borderId="21" xfId="0" applyNumberFormat="1" applyFont="1" applyBorder="1"/>
    <xf numFmtId="178" fontId="4" fillId="0" borderId="30" xfId="0" applyNumberFormat="1" applyFont="1" applyBorder="1"/>
    <xf numFmtId="178" fontId="4" fillId="0" borderId="73" xfId="0" applyNumberFormat="1" applyFont="1" applyBorder="1"/>
    <xf numFmtId="178" fontId="4" fillId="0" borderId="13" xfId="0" applyNumberFormat="1" applyFont="1" applyBorder="1" applyAlignment="1">
      <alignment horizontal="center"/>
    </xf>
    <xf numFmtId="177" fontId="4" fillId="0" borderId="13" xfId="0" applyNumberFormat="1" applyFont="1" applyBorder="1" applyAlignment="1">
      <alignment horizontal="center"/>
    </xf>
    <xf numFmtId="0" fontId="2" fillId="0" borderId="0" xfId="0" applyFont="1" applyBorder="1"/>
    <xf numFmtId="178" fontId="6" fillId="0" borderId="3" xfId="0" applyNumberFormat="1" applyFont="1" applyBorder="1" applyAlignment="1">
      <alignment horizontal="center"/>
    </xf>
    <xf numFmtId="178" fontId="6" fillId="0" borderId="3" xfId="0" applyNumberFormat="1" applyFont="1" applyBorder="1"/>
    <xf numFmtId="178" fontId="4" fillId="0" borderId="14" xfId="0" applyNumberFormat="1" applyFont="1" applyBorder="1" applyAlignment="1">
      <alignment horizontal="center"/>
    </xf>
    <xf numFmtId="0" fontId="2" fillId="0" borderId="15" xfId="0" applyFont="1" applyBorder="1"/>
    <xf numFmtId="178" fontId="12" fillId="0" borderId="0" xfId="0" applyNumberFormat="1" applyFont="1"/>
    <xf numFmtId="178" fontId="13" fillId="2" borderId="0" xfId="0" applyNumberFormat="1" applyFont="1" applyFill="1"/>
    <xf numFmtId="178" fontId="6" fillId="0" borderId="28" xfId="0" applyNumberFormat="1" applyFont="1" applyBorder="1"/>
    <xf numFmtId="178" fontId="6" fillId="0" borderId="15" xfId="0" applyNumberFormat="1" applyFont="1" applyBorder="1" applyAlignment="1">
      <alignment horizontal="center"/>
    </xf>
    <xf numFmtId="177" fontId="6" fillId="0" borderId="35" xfId="0" applyNumberFormat="1" applyFont="1" applyBorder="1"/>
    <xf numFmtId="177" fontId="6" fillId="0" borderId="4" xfId="0" applyNumberFormat="1" applyFont="1" applyBorder="1"/>
    <xf numFmtId="178" fontId="6" fillId="0" borderId="32" xfId="0" applyNumberFormat="1" applyFont="1" applyFill="1" applyBorder="1"/>
    <xf numFmtId="178" fontId="6" fillId="0" borderId="0" xfId="0" applyNumberFormat="1" applyFont="1" applyFill="1"/>
    <xf numFmtId="58" fontId="6" fillId="0" borderId="0" xfId="0" applyNumberFormat="1" applyFont="1"/>
    <xf numFmtId="178" fontId="6" fillId="0" borderId="0" xfId="0" applyNumberFormat="1" applyFont="1" quotePrefix="1"/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1016"/>
  <sheetViews>
    <sheetView zoomScale="79" zoomScaleNormal="79" workbookViewId="0">
      <pane xSplit="1" ySplit="1" topLeftCell="DK2" activePane="bottomRight" state="frozen"/>
      <selection/>
      <selection pane="topRight"/>
      <selection pane="bottomLeft"/>
      <selection pane="bottomRight" activeCell="DP13" sqref="DP13:DQ22"/>
    </sheetView>
  </sheetViews>
  <sheetFormatPr defaultColWidth="14.4453125" defaultRowHeight="15" customHeight="1"/>
  <cols>
    <col min="1" max="1" width="11.890625" style="83" customWidth="1"/>
    <col min="2" max="13" width="11.890625" hidden="1" customWidth="1"/>
    <col min="14" max="14" width="10.15625" customWidth="1"/>
    <col min="15" max="15" width="8.203125" customWidth="1"/>
    <col min="16" max="16" width="10.671875" customWidth="1"/>
    <col min="17" max="17" width="21.484375" customWidth="1"/>
    <col min="18" max="18" width="30.890625" customWidth="1"/>
    <col min="19" max="19" width="15.890625" customWidth="1"/>
    <col min="20" max="21" width="19.5546875" customWidth="1"/>
    <col min="22" max="22" width="16.890625" customWidth="1"/>
    <col min="23" max="23" width="21.6640625" customWidth="1"/>
    <col min="24" max="24" width="15.5546875" customWidth="1"/>
    <col min="25" max="25" width="21.359375" customWidth="1"/>
    <col min="26" max="26" width="12.890625" customWidth="1"/>
    <col min="27" max="27" width="18.484375" customWidth="1"/>
    <col min="28" max="28" width="16.015625" customWidth="1"/>
    <col min="29" max="29" width="22.78125" customWidth="1"/>
    <col min="30" max="30" width="27.8671875" customWidth="1"/>
    <col min="31" max="31" width="23.6640625" customWidth="1"/>
    <col min="32" max="33" width="17.4453125" customWidth="1"/>
    <col min="34" max="35" width="20.4453125" customWidth="1"/>
    <col min="36" max="36" width="19.5546875" customWidth="1"/>
    <col min="37" max="37" width="14.5546875" hidden="1" customWidth="1"/>
    <col min="38" max="38" width="18.6640625" customWidth="1"/>
    <col min="39" max="39" width="24.6640625" customWidth="1"/>
    <col min="40" max="40" width="14.5546875" customWidth="1"/>
    <col min="41" max="41" width="21.6640625" customWidth="1"/>
    <col min="42" max="42" width="26" customWidth="1"/>
    <col min="43" max="43" width="0.4453125" customWidth="1"/>
    <col min="44" max="44" width="15.3359375" hidden="1" customWidth="1"/>
    <col min="45" max="45" width="15.5546875" hidden="1" customWidth="1"/>
    <col min="46" max="46" width="21.6640625" hidden="1" customWidth="1"/>
    <col min="47" max="47" width="13.890625" hidden="1" customWidth="1"/>
    <col min="48" max="48" width="11.6640625" hidden="1" customWidth="1"/>
    <col min="49" max="49" width="11.890625" hidden="1" customWidth="1"/>
    <col min="50" max="50" width="21.3359375" hidden="1" customWidth="1"/>
    <col min="51" max="51" width="17.3359375" hidden="1" customWidth="1"/>
    <col min="52" max="52" width="24.890625" hidden="1" customWidth="1"/>
    <col min="53" max="53" width="15.4453125" hidden="1" customWidth="1"/>
    <col min="54" max="54" width="11.6640625" hidden="1" customWidth="1"/>
    <col min="55" max="55" width="44.6640625" hidden="1" customWidth="1"/>
    <col min="56" max="56" width="23.890625" customWidth="1"/>
    <col min="57" max="57" width="17.4453125" customWidth="1"/>
    <col min="58" max="58" width="21.6640625" customWidth="1"/>
    <col min="59" max="59" width="15.890625" customWidth="1"/>
    <col min="60" max="60" width="14.5546875" hidden="1" customWidth="1"/>
    <col min="61" max="61" width="24.3359375" customWidth="1"/>
    <col min="62" max="62" width="18.3359375" customWidth="1"/>
    <col min="63" max="63" width="15.6640625" customWidth="1"/>
    <col min="64" max="64" width="20.109375" customWidth="1"/>
    <col min="65" max="65" width="15.5546875" customWidth="1"/>
    <col min="66" max="66" width="26.8203125" customWidth="1"/>
    <col min="67" max="67" width="23.6640625" customWidth="1"/>
    <col min="68" max="69" width="17.4453125" customWidth="1"/>
    <col min="70" max="71" width="20.4453125" customWidth="1"/>
    <col min="72" max="72" width="19.5546875" customWidth="1"/>
    <col min="73" max="73" width="14.5546875" hidden="1" customWidth="1"/>
    <col min="74" max="74" width="11.6640625" customWidth="1"/>
    <col min="75" max="75" width="23.6640625" customWidth="1"/>
    <col min="76" max="77" width="17.4453125" customWidth="1"/>
    <col min="78" max="79" width="20.4453125" customWidth="1"/>
    <col min="80" max="80" width="19.5546875" customWidth="1"/>
    <col min="81" max="81" width="14.5546875" hidden="1" customWidth="1"/>
    <col min="82" max="82" width="11.6640625" customWidth="1"/>
    <col min="83" max="83" width="18.3359375" customWidth="1"/>
    <col min="84" max="84" width="15.6640625" customWidth="1"/>
    <col min="85" max="85" width="20.109375" customWidth="1"/>
    <col min="86" max="86" width="15.5546875" customWidth="1"/>
    <col min="87" max="87" width="0.4453125" customWidth="1"/>
    <col min="88" max="88" width="18.3359375" customWidth="1"/>
    <col min="89" max="89" width="15.6640625" customWidth="1"/>
    <col min="90" max="90" width="20.109375" customWidth="1"/>
    <col min="91" max="91" width="15.5546875" customWidth="1"/>
    <col min="92" max="92" width="0.4453125" customWidth="1"/>
    <col min="93" max="93" width="23.6640625" customWidth="1"/>
    <col min="94" max="95" width="17.4453125" customWidth="1"/>
    <col min="96" max="97" width="20.4453125" customWidth="1"/>
    <col min="98" max="98" width="19.5546875" customWidth="1"/>
    <col min="99" max="99" width="14.5546875" hidden="1" customWidth="1"/>
    <col min="100" max="100" width="11.6640625" customWidth="1"/>
    <col min="101" max="101" width="24.5546875" customWidth="1"/>
    <col min="102" max="102" width="14.6640625" customWidth="1"/>
    <col min="103" max="103" width="21.6640625" customWidth="1"/>
    <col min="104" max="104" width="14.6640625" customWidth="1"/>
    <col min="105" max="105" width="29" customWidth="1"/>
    <col min="106" max="106" width="15.5546875" customWidth="1"/>
    <col min="107" max="107" width="14.4453125" customWidth="1"/>
    <col min="108" max="109" width="18.109375" customWidth="1"/>
    <col min="110" max="110" width="18.3359375" customWidth="1"/>
    <col min="111" max="111" width="16" customWidth="1"/>
    <col min="112" max="112" width="18.4453125" customWidth="1"/>
    <col min="113" max="113" width="16.6640625" customWidth="1"/>
    <col min="114" max="114" width="15.4453125" customWidth="1"/>
    <col min="115" max="115" width="18.3359375" customWidth="1"/>
    <col min="116" max="116" width="23.5546875" customWidth="1"/>
    <col min="117" max="117" width="15.890625" customWidth="1"/>
    <col min="118" max="118" width="21.5546875" customWidth="1"/>
    <col min="119" max="119" width="14.9765625" customWidth="1"/>
    <col min="120" max="120" width="26.0390625" customWidth="1"/>
    <col min="121" max="121" width="39.453125" customWidth="1"/>
    <col min="122" max="122" width="23.109375" customWidth="1"/>
    <col min="123" max="123" width="15.890625" customWidth="1"/>
    <col min="124" max="124" width="14.6640625" customWidth="1"/>
    <col min="125" max="125" width="39" customWidth="1"/>
    <col min="126" max="126" width="0.4453125" customWidth="1"/>
    <col min="127" max="127" width="17.3359375" customWidth="1"/>
    <col min="128" max="128" width="15.5546875" customWidth="1"/>
    <col min="129" max="129" width="15.109375" customWidth="1"/>
    <col min="130" max="146" width="11.5546875" customWidth="1"/>
    <col min="147" max="147" width="13.4453125" customWidth="1"/>
  </cols>
  <sheetData>
    <row r="1" s="83" customFormat="1" ht="21" customHeight="1" spans="1:147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1" t="s">
        <v>1</v>
      </c>
      <c r="S1" s="2"/>
      <c r="T1" s="2"/>
      <c r="U1" s="2"/>
      <c r="V1" s="2"/>
      <c r="W1" s="2"/>
      <c r="X1" s="19"/>
      <c r="Y1" s="111" t="s">
        <v>2</v>
      </c>
      <c r="Z1" s="2"/>
      <c r="AA1" s="2"/>
      <c r="AB1" s="2"/>
      <c r="AC1" s="2"/>
      <c r="AD1" s="2"/>
      <c r="AE1" s="1" t="s">
        <v>3</v>
      </c>
      <c r="AF1" s="2"/>
      <c r="AG1" s="2"/>
      <c r="AH1" s="2"/>
      <c r="AI1" s="2"/>
      <c r="AJ1" s="2"/>
      <c r="AK1" s="2"/>
      <c r="AL1" s="19"/>
      <c r="AM1" s="1" t="s">
        <v>4</v>
      </c>
      <c r="AN1" s="2"/>
      <c r="AO1" s="2"/>
      <c r="AP1" s="2"/>
      <c r="AQ1" s="19"/>
      <c r="AR1" s="151" t="s">
        <v>5</v>
      </c>
      <c r="AS1" s="2"/>
      <c r="AT1" s="2"/>
      <c r="AU1" s="2"/>
      <c r="AV1" s="2"/>
      <c r="AW1" s="19"/>
      <c r="AX1" s="151" t="s">
        <v>6</v>
      </c>
      <c r="AY1" s="2"/>
      <c r="AZ1" s="2"/>
      <c r="BA1" s="2"/>
      <c r="BB1" s="2"/>
      <c r="BC1" s="19"/>
      <c r="BD1" s="151" t="s">
        <v>7</v>
      </c>
      <c r="BE1" s="2"/>
      <c r="BF1" s="2"/>
      <c r="BG1" s="2"/>
      <c r="BH1" s="2"/>
      <c r="BI1" s="19"/>
      <c r="BJ1" s="1" t="s">
        <v>8</v>
      </c>
      <c r="BK1" s="2"/>
      <c r="BL1" s="2"/>
      <c r="BM1" s="2"/>
      <c r="BN1" s="19"/>
      <c r="BO1" s="1" t="s">
        <v>9</v>
      </c>
      <c r="BP1" s="2"/>
      <c r="BQ1" s="2"/>
      <c r="BR1" s="2"/>
      <c r="BS1" s="2"/>
      <c r="BT1" s="2"/>
      <c r="BU1" s="2"/>
      <c r="BV1" s="19"/>
      <c r="BW1" s="1" t="s">
        <v>10</v>
      </c>
      <c r="BX1" s="2"/>
      <c r="BY1" s="2"/>
      <c r="BZ1" s="2"/>
      <c r="CA1" s="2"/>
      <c r="CB1" s="2"/>
      <c r="CC1" s="2"/>
      <c r="CD1" s="19"/>
      <c r="CE1" s="1"/>
      <c r="CF1" s="2"/>
      <c r="CG1" s="2"/>
      <c r="CH1" s="2"/>
      <c r="CI1" s="19"/>
      <c r="CJ1" s="1" t="s">
        <v>11</v>
      </c>
      <c r="CK1" s="2"/>
      <c r="CL1" s="2"/>
      <c r="CM1" s="2"/>
      <c r="CN1" s="19"/>
      <c r="CO1" s="1" t="s">
        <v>12</v>
      </c>
      <c r="CP1" s="2"/>
      <c r="CQ1" s="2"/>
      <c r="CR1" s="2"/>
      <c r="CS1" s="2"/>
      <c r="CT1" s="2"/>
      <c r="CU1" s="2"/>
      <c r="CV1" s="19"/>
      <c r="CW1" s="111" t="s">
        <v>13</v>
      </c>
      <c r="CX1" s="2"/>
      <c r="CY1" s="2"/>
      <c r="CZ1" s="2"/>
      <c r="DA1" s="2"/>
      <c r="DB1" s="19"/>
      <c r="DC1" s="172"/>
      <c r="DD1" s="173"/>
      <c r="DE1" s="173"/>
      <c r="DF1" s="66" t="s">
        <v>14</v>
      </c>
      <c r="DG1" s="67"/>
      <c r="DH1" s="67"/>
      <c r="DI1" s="67"/>
      <c r="DJ1" s="173"/>
      <c r="DK1" s="172" t="s">
        <v>0</v>
      </c>
      <c r="DL1" s="67"/>
      <c r="DM1" s="67"/>
      <c r="DN1" s="67"/>
      <c r="DO1" s="173"/>
      <c r="DP1" s="172"/>
      <c r="DQ1" s="172"/>
      <c r="DR1" s="172" t="s">
        <v>15</v>
      </c>
      <c r="DS1" s="67"/>
      <c r="DT1" s="67"/>
      <c r="DU1" s="67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</row>
    <row r="2" ht="21" hidden="1" customHeight="1" spans="1:147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92"/>
      <c r="S2" s="72"/>
      <c r="T2" s="72"/>
      <c r="U2" s="72"/>
      <c r="V2" s="72"/>
      <c r="W2" s="72"/>
      <c r="X2" s="99"/>
      <c r="Y2" s="72"/>
      <c r="Z2" s="112"/>
      <c r="AA2" s="112"/>
      <c r="AB2" s="72"/>
      <c r="AC2" s="112"/>
      <c r="AD2" s="72"/>
      <c r="AE2" s="92"/>
      <c r="AF2" s="112"/>
      <c r="AG2" s="112"/>
      <c r="AH2" s="72"/>
      <c r="AI2" s="72"/>
      <c r="AJ2" s="72"/>
      <c r="AK2" s="72"/>
      <c r="AL2" s="99"/>
      <c r="AM2" s="92"/>
      <c r="AN2" s="112"/>
      <c r="AO2" s="112"/>
      <c r="AP2" s="72"/>
      <c r="AQ2" s="72" t="e">
        <v>#NAME?</v>
      </c>
      <c r="AR2" s="92"/>
      <c r="AS2" s="112"/>
      <c r="AT2" s="112"/>
      <c r="AU2" s="72"/>
      <c r="AV2" s="72"/>
      <c r="AW2" s="99"/>
      <c r="AX2" s="92"/>
      <c r="AY2" s="72"/>
      <c r="AZ2" s="72"/>
      <c r="BA2" s="72"/>
      <c r="BB2" s="72"/>
      <c r="BC2" s="99"/>
      <c r="BD2" s="92"/>
      <c r="BE2" s="72"/>
      <c r="BF2" s="72"/>
      <c r="BG2" s="72"/>
      <c r="BH2" s="72"/>
      <c r="BI2" s="72"/>
      <c r="BJ2" s="92"/>
      <c r="BK2" s="72"/>
      <c r="BL2" s="72"/>
      <c r="BM2" s="72"/>
      <c r="BN2" s="99"/>
      <c r="BO2" s="92"/>
      <c r="BP2" s="112"/>
      <c r="BQ2" s="112"/>
      <c r="BR2" s="72"/>
      <c r="BS2" s="72"/>
      <c r="BT2" s="72"/>
      <c r="BU2" s="72"/>
      <c r="BV2" s="99"/>
      <c r="BW2" s="92"/>
      <c r="BX2" s="112"/>
      <c r="BY2" s="112"/>
      <c r="BZ2" s="72"/>
      <c r="CA2" s="72"/>
      <c r="CB2" s="72"/>
      <c r="CC2" s="72"/>
      <c r="CD2" s="99"/>
      <c r="CE2" s="92"/>
      <c r="CF2" s="72"/>
      <c r="CG2" s="72"/>
      <c r="CH2" s="72"/>
      <c r="CI2" s="99"/>
      <c r="CJ2" s="92"/>
      <c r="CK2" s="72"/>
      <c r="CL2" s="72"/>
      <c r="CM2" s="72"/>
      <c r="CN2" s="99"/>
      <c r="CO2" s="92"/>
      <c r="CP2" s="112"/>
      <c r="CQ2" s="112"/>
      <c r="CR2" s="72"/>
      <c r="CS2" s="72"/>
      <c r="CT2" s="72"/>
      <c r="CU2" s="72"/>
      <c r="CV2" s="99"/>
      <c r="CW2" s="72"/>
      <c r="CX2" s="72"/>
      <c r="CY2" s="72"/>
      <c r="CZ2" s="72"/>
      <c r="DA2" s="72"/>
      <c r="DB2" s="99"/>
      <c r="DC2" s="174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216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</row>
    <row r="3" ht="21" hidden="1" customHeight="1" spans="1:147">
      <c r="A3" s="86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92"/>
      <c r="S3" s="72"/>
      <c r="T3" s="72"/>
      <c r="U3" s="72"/>
      <c r="V3" s="72"/>
      <c r="W3" s="72"/>
      <c r="X3" s="99"/>
      <c r="Y3" s="72"/>
      <c r="Z3" s="112"/>
      <c r="AA3" s="112"/>
      <c r="AB3" s="72"/>
      <c r="AC3" s="112"/>
      <c r="AD3" s="72"/>
      <c r="AE3" s="92"/>
      <c r="AF3" s="112"/>
      <c r="AG3" s="112"/>
      <c r="AH3" s="72"/>
      <c r="AI3" s="72"/>
      <c r="AJ3" s="72"/>
      <c r="AK3" s="72"/>
      <c r="AL3" s="99"/>
      <c r="AM3" s="92"/>
      <c r="AN3" s="112"/>
      <c r="AO3" s="112"/>
      <c r="AP3" s="72"/>
      <c r="AQ3" s="72"/>
      <c r="AR3" s="92"/>
      <c r="AS3" s="112"/>
      <c r="AT3" s="112"/>
      <c r="AU3" s="72"/>
      <c r="AV3" s="72"/>
      <c r="AW3" s="99"/>
      <c r="AX3" s="92"/>
      <c r="AY3" s="72"/>
      <c r="AZ3" s="72"/>
      <c r="BA3" s="72"/>
      <c r="BB3" s="72"/>
      <c r="BC3" s="99"/>
      <c r="BD3" s="92"/>
      <c r="BE3" s="72"/>
      <c r="BF3" s="72"/>
      <c r="BG3" s="72"/>
      <c r="BH3" s="72"/>
      <c r="BI3" s="72"/>
      <c r="BJ3" s="92"/>
      <c r="BK3" s="72"/>
      <c r="BL3" s="72"/>
      <c r="BM3" s="72"/>
      <c r="BN3" s="99"/>
      <c r="BO3" s="92"/>
      <c r="BP3" s="112"/>
      <c r="BQ3" s="112"/>
      <c r="BR3" s="72"/>
      <c r="BS3" s="72"/>
      <c r="BT3" s="72"/>
      <c r="BU3" s="72"/>
      <c r="BV3" s="99"/>
      <c r="BW3" s="92"/>
      <c r="BX3" s="112"/>
      <c r="BY3" s="112"/>
      <c r="BZ3" s="72"/>
      <c r="CA3" s="72"/>
      <c r="CB3" s="72"/>
      <c r="CC3" s="72"/>
      <c r="CD3" s="99"/>
      <c r="CE3" s="92"/>
      <c r="CF3" s="72"/>
      <c r="CG3" s="72"/>
      <c r="CH3" s="72"/>
      <c r="CI3" s="99"/>
      <c r="CJ3" s="92"/>
      <c r="CK3" s="72"/>
      <c r="CL3" s="72"/>
      <c r="CM3" s="72"/>
      <c r="CN3" s="99"/>
      <c r="CO3" s="92"/>
      <c r="CP3" s="112"/>
      <c r="CQ3" s="112"/>
      <c r="CR3" s="72"/>
      <c r="CS3" s="72"/>
      <c r="CT3" s="72"/>
      <c r="CU3" s="72"/>
      <c r="CV3" s="99"/>
      <c r="CW3" s="72"/>
      <c r="CX3" s="72"/>
      <c r="CY3" s="72"/>
      <c r="CZ3" s="72"/>
      <c r="DA3" s="72"/>
      <c r="DB3" s="99"/>
      <c r="DC3" s="174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216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</row>
    <row r="4" ht="21" hidden="1" customHeight="1" spans="1:147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92"/>
      <c r="S4" s="72"/>
      <c r="T4" s="72"/>
      <c r="U4" s="72"/>
      <c r="V4" s="72"/>
      <c r="W4" s="72"/>
      <c r="X4" s="99"/>
      <c r="Y4" s="72"/>
      <c r="Z4" s="112"/>
      <c r="AA4" s="112"/>
      <c r="AB4" s="72"/>
      <c r="AC4" s="112"/>
      <c r="AD4" s="72"/>
      <c r="AE4" s="92"/>
      <c r="AF4" s="112"/>
      <c r="AG4" s="112"/>
      <c r="AH4" s="72"/>
      <c r="AI4" s="72"/>
      <c r="AJ4" s="72"/>
      <c r="AK4" s="72"/>
      <c r="AL4" s="99"/>
      <c r="AM4" s="92"/>
      <c r="AN4" s="112"/>
      <c r="AO4" s="112"/>
      <c r="AP4" s="72"/>
      <c r="AQ4" s="72"/>
      <c r="AR4" s="92"/>
      <c r="AS4" s="112"/>
      <c r="AT4" s="112"/>
      <c r="AU4" s="72"/>
      <c r="AV4" s="72"/>
      <c r="AW4" s="99"/>
      <c r="AX4" s="92"/>
      <c r="AY4" s="72"/>
      <c r="AZ4" s="72"/>
      <c r="BA4" s="72"/>
      <c r="BB4" s="72"/>
      <c r="BC4" s="99"/>
      <c r="BD4" s="92"/>
      <c r="BE4" s="72"/>
      <c r="BF4" s="72"/>
      <c r="BG4" s="72"/>
      <c r="BH4" s="72"/>
      <c r="BI4" s="72"/>
      <c r="BJ4" s="92"/>
      <c r="BK4" s="72"/>
      <c r="BL4" s="72"/>
      <c r="BM4" s="72"/>
      <c r="BN4" s="99"/>
      <c r="BO4" s="92"/>
      <c r="BP4" s="112"/>
      <c r="BQ4" s="112"/>
      <c r="BR4" s="72"/>
      <c r="BS4" s="72"/>
      <c r="BT4" s="72"/>
      <c r="BU4" s="72"/>
      <c r="BV4" s="99"/>
      <c r="BW4" s="92"/>
      <c r="BX4" s="112"/>
      <c r="BY4" s="112"/>
      <c r="BZ4" s="72"/>
      <c r="CA4" s="72"/>
      <c r="CB4" s="72"/>
      <c r="CC4" s="72"/>
      <c r="CD4" s="99"/>
      <c r="CE4" s="92"/>
      <c r="CF4" s="72"/>
      <c r="CG4" s="72"/>
      <c r="CH4" s="72"/>
      <c r="CI4" s="99"/>
      <c r="CJ4" s="92"/>
      <c r="CK4" s="72"/>
      <c r="CL4" s="72"/>
      <c r="CM4" s="72"/>
      <c r="CN4" s="99"/>
      <c r="CO4" s="92"/>
      <c r="CP4" s="112"/>
      <c r="CQ4" s="112"/>
      <c r="CR4" s="72"/>
      <c r="CS4" s="72"/>
      <c r="CT4" s="72"/>
      <c r="CU4" s="72"/>
      <c r="CV4" s="99"/>
      <c r="CW4" s="72"/>
      <c r="CX4" s="72"/>
      <c r="CY4" s="72"/>
      <c r="CZ4" s="72"/>
      <c r="DA4" s="72"/>
      <c r="DB4" s="99"/>
      <c r="DC4" s="174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216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</row>
    <row r="5" ht="21" hidden="1" customHeight="1" spans="1:147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92"/>
      <c r="S5" s="72"/>
      <c r="T5" s="72"/>
      <c r="U5" s="72"/>
      <c r="V5" s="72"/>
      <c r="W5" s="72"/>
      <c r="X5" s="99"/>
      <c r="Y5" s="72"/>
      <c r="Z5" s="112"/>
      <c r="AA5" s="112"/>
      <c r="AB5" s="72"/>
      <c r="AC5" s="112"/>
      <c r="AD5" s="72"/>
      <c r="AE5" s="92"/>
      <c r="AF5" s="112"/>
      <c r="AG5" s="112"/>
      <c r="AH5" s="72"/>
      <c r="AI5" s="72"/>
      <c r="AJ5" s="72"/>
      <c r="AK5" s="72"/>
      <c r="AL5" s="99"/>
      <c r="AM5" s="92"/>
      <c r="AN5" s="112"/>
      <c r="AO5" s="112"/>
      <c r="AP5" s="72"/>
      <c r="AQ5" s="72"/>
      <c r="AR5" s="92"/>
      <c r="AS5" s="112"/>
      <c r="AT5" s="112"/>
      <c r="AU5" s="72"/>
      <c r="AV5" s="72"/>
      <c r="AW5" s="99"/>
      <c r="AX5" s="92"/>
      <c r="AY5" s="72"/>
      <c r="AZ5" s="72"/>
      <c r="BA5" s="72"/>
      <c r="BB5" s="72"/>
      <c r="BC5" s="99"/>
      <c r="BD5" s="92"/>
      <c r="BE5" s="72"/>
      <c r="BF5" s="72"/>
      <c r="BG5" s="72"/>
      <c r="BH5" s="72"/>
      <c r="BI5" s="72"/>
      <c r="BJ5" s="92"/>
      <c r="BK5" s="72"/>
      <c r="BL5" s="72"/>
      <c r="BM5" s="72"/>
      <c r="BN5" s="99"/>
      <c r="BO5" s="92"/>
      <c r="BP5" s="112"/>
      <c r="BQ5" s="112"/>
      <c r="BR5" s="72"/>
      <c r="BS5" s="72"/>
      <c r="BT5" s="72"/>
      <c r="BU5" s="72"/>
      <c r="BV5" s="99"/>
      <c r="BW5" s="92"/>
      <c r="BX5" s="112"/>
      <c r="BY5" s="112"/>
      <c r="BZ5" s="72"/>
      <c r="CA5" s="72"/>
      <c r="CB5" s="72"/>
      <c r="CC5" s="72"/>
      <c r="CD5" s="99"/>
      <c r="CE5" s="92"/>
      <c r="CF5" s="72"/>
      <c r="CG5" s="72"/>
      <c r="CH5" s="72"/>
      <c r="CI5" s="99"/>
      <c r="CJ5" s="92"/>
      <c r="CK5" s="72"/>
      <c r="CL5" s="72"/>
      <c r="CM5" s="72"/>
      <c r="CN5" s="99"/>
      <c r="CO5" s="92"/>
      <c r="CP5" s="112"/>
      <c r="CQ5" s="112"/>
      <c r="CR5" s="72"/>
      <c r="CS5" s="72"/>
      <c r="CT5" s="72"/>
      <c r="CU5" s="72"/>
      <c r="CV5" s="99"/>
      <c r="CW5" s="72"/>
      <c r="CX5" s="72"/>
      <c r="CY5" s="72"/>
      <c r="CZ5" s="72"/>
      <c r="DA5" s="72"/>
      <c r="DB5" s="99"/>
      <c r="DC5" s="174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216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</row>
    <row r="6" ht="21" hidden="1" customHeight="1" spans="1:147">
      <c r="A6" s="86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92"/>
      <c r="S6" s="72"/>
      <c r="T6" s="72"/>
      <c r="U6" s="72"/>
      <c r="V6" s="72"/>
      <c r="W6" s="72"/>
      <c r="X6" s="99"/>
      <c r="Y6" s="72"/>
      <c r="Z6" s="112"/>
      <c r="AA6" s="112"/>
      <c r="AB6" s="72"/>
      <c r="AC6" s="112"/>
      <c r="AD6" s="72"/>
      <c r="AE6" s="92"/>
      <c r="AF6" s="112"/>
      <c r="AG6" s="112"/>
      <c r="AH6" s="72"/>
      <c r="AI6" s="72"/>
      <c r="AJ6" s="72"/>
      <c r="AK6" s="72"/>
      <c r="AL6" s="99"/>
      <c r="AM6" s="92"/>
      <c r="AN6" s="112"/>
      <c r="AO6" s="112"/>
      <c r="AP6" s="72"/>
      <c r="AQ6" s="72"/>
      <c r="AR6" s="92"/>
      <c r="AS6" s="112"/>
      <c r="AT6" s="112"/>
      <c r="AU6" s="72"/>
      <c r="AV6" s="72"/>
      <c r="AW6" s="99"/>
      <c r="AX6" s="92"/>
      <c r="AY6" s="72"/>
      <c r="AZ6" s="72"/>
      <c r="BA6" s="72"/>
      <c r="BB6" s="72"/>
      <c r="BC6" s="99"/>
      <c r="BD6" s="92"/>
      <c r="BE6" s="72"/>
      <c r="BF6" s="72"/>
      <c r="BG6" s="72"/>
      <c r="BH6" s="72"/>
      <c r="BI6" s="72"/>
      <c r="BJ6" s="92"/>
      <c r="BK6" s="72"/>
      <c r="BL6" s="72"/>
      <c r="BM6" s="72"/>
      <c r="BN6" s="99"/>
      <c r="BO6" s="92"/>
      <c r="BP6" s="112"/>
      <c r="BQ6" s="112"/>
      <c r="BR6" s="72"/>
      <c r="BS6" s="72"/>
      <c r="BT6" s="72"/>
      <c r="BU6" s="72"/>
      <c r="BV6" s="99"/>
      <c r="BW6" s="92"/>
      <c r="BX6" s="112"/>
      <c r="BY6" s="112"/>
      <c r="BZ6" s="72"/>
      <c r="CA6" s="72"/>
      <c r="CB6" s="72"/>
      <c r="CC6" s="72"/>
      <c r="CD6" s="99"/>
      <c r="CE6" s="92"/>
      <c r="CF6" s="72"/>
      <c r="CG6" s="72"/>
      <c r="CH6" s="72"/>
      <c r="CI6" s="99"/>
      <c r="CJ6" s="92"/>
      <c r="CK6" s="72"/>
      <c r="CL6" s="72"/>
      <c r="CM6" s="72"/>
      <c r="CN6" s="99"/>
      <c r="CO6" s="92"/>
      <c r="CP6" s="112"/>
      <c r="CQ6" s="112"/>
      <c r="CR6" s="72"/>
      <c r="CS6" s="72"/>
      <c r="CT6" s="72"/>
      <c r="CU6" s="72"/>
      <c r="CV6" s="99"/>
      <c r="CW6" s="72"/>
      <c r="CX6" s="72"/>
      <c r="CY6" s="72"/>
      <c r="CZ6" s="72"/>
      <c r="DA6" s="72"/>
      <c r="DB6" s="99"/>
      <c r="DC6" s="174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216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</row>
    <row r="7" ht="21" hidden="1" customHeight="1" spans="1:147">
      <c r="A7" s="86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92"/>
      <c r="S7" s="72"/>
      <c r="T7" s="72"/>
      <c r="U7" s="72"/>
      <c r="V7" s="72"/>
      <c r="W7" s="72"/>
      <c r="X7" s="99"/>
      <c r="Y7" s="72"/>
      <c r="Z7" s="112"/>
      <c r="AA7" s="112"/>
      <c r="AB7" s="72"/>
      <c r="AC7" s="112"/>
      <c r="AD7" s="72"/>
      <c r="AE7" s="92"/>
      <c r="AF7" s="112"/>
      <c r="AG7" s="112"/>
      <c r="AH7" s="72"/>
      <c r="AI7" s="72"/>
      <c r="AJ7" s="72"/>
      <c r="AK7" s="72"/>
      <c r="AL7" s="99"/>
      <c r="AM7" s="92"/>
      <c r="AN7" s="112"/>
      <c r="AO7" s="112"/>
      <c r="AP7" s="72"/>
      <c r="AQ7" s="72"/>
      <c r="AR7" s="92"/>
      <c r="AS7" s="112"/>
      <c r="AT7" s="112"/>
      <c r="AU7" s="72"/>
      <c r="AV7" s="72"/>
      <c r="AW7" s="99"/>
      <c r="AX7" s="92"/>
      <c r="AY7" s="72"/>
      <c r="AZ7" s="72"/>
      <c r="BA7" s="72"/>
      <c r="BB7" s="72"/>
      <c r="BC7" s="99"/>
      <c r="BD7" s="92"/>
      <c r="BE7" s="72"/>
      <c r="BF7" s="72"/>
      <c r="BG7" s="72"/>
      <c r="BH7" s="72"/>
      <c r="BI7" s="72"/>
      <c r="BJ7" s="92"/>
      <c r="BK7" s="72"/>
      <c r="BL7" s="72"/>
      <c r="BM7" s="72"/>
      <c r="BN7" s="99"/>
      <c r="BO7" s="92"/>
      <c r="BP7" s="112"/>
      <c r="BQ7" s="112"/>
      <c r="BR7" s="72"/>
      <c r="BS7" s="72"/>
      <c r="BT7" s="72"/>
      <c r="BU7" s="72"/>
      <c r="BV7" s="99"/>
      <c r="BW7" s="92"/>
      <c r="BX7" s="112"/>
      <c r="BY7" s="112"/>
      <c r="BZ7" s="72"/>
      <c r="CA7" s="72"/>
      <c r="CB7" s="72"/>
      <c r="CC7" s="72"/>
      <c r="CD7" s="99"/>
      <c r="CE7" s="92"/>
      <c r="CF7" s="72"/>
      <c r="CG7" s="72"/>
      <c r="CH7" s="72"/>
      <c r="CI7" s="99"/>
      <c r="CJ7" s="92"/>
      <c r="CK7" s="72"/>
      <c r="CL7" s="72"/>
      <c r="CM7" s="72"/>
      <c r="CN7" s="99"/>
      <c r="CO7" s="92"/>
      <c r="CP7" s="112"/>
      <c r="CQ7" s="112"/>
      <c r="CR7" s="72"/>
      <c r="CS7" s="72"/>
      <c r="CT7" s="72"/>
      <c r="CU7" s="72"/>
      <c r="CV7" s="99"/>
      <c r="CW7" s="72"/>
      <c r="CX7" s="72"/>
      <c r="CY7" s="72"/>
      <c r="CZ7" s="72"/>
      <c r="DA7" s="72"/>
      <c r="DB7" s="99"/>
      <c r="DC7" s="174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216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</row>
    <row r="8" ht="21" hidden="1" customHeight="1" spans="1:147">
      <c r="A8" s="86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92"/>
      <c r="S8" s="72"/>
      <c r="T8" s="72"/>
      <c r="U8" s="72"/>
      <c r="V8" s="72"/>
      <c r="W8" s="72"/>
      <c r="X8" s="99"/>
      <c r="Y8" s="72"/>
      <c r="Z8" s="112"/>
      <c r="AA8" s="112"/>
      <c r="AB8" s="72"/>
      <c r="AC8" s="112"/>
      <c r="AD8" s="72"/>
      <c r="AE8" s="92"/>
      <c r="AF8" s="112"/>
      <c r="AG8" s="112"/>
      <c r="AH8" s="72"/>
      <c r="AI8" s="72"/>
      <c r="AJ8" s="72"/>
      <c r="AK8" s="72"/>
      <c r="AL8" s="99"/>
      <c r="AM8" s="92"/>
      <c r="AN8" s="112"/>
      <c r="AO8" s="112"/>
      <c r="AP8" s="72"/>
      <c r="AQ8" s="72"/>
      <c r="AR8" s="92"/>
      <c r="AS8" s="112"/>
      <c r="AT8" s="112"/>
      <c r="AU8" s="72"/>
      <c r="AV8" s="72"/>
      <c r="AW8" s="99"/>
      <c r="AX8" s="92"/>
      <c r="AY8" s="72"/>
      <c r="AZ8" s="72"/>
      <c r="BA8" s="72"/>
      <c r="BB8" s="72"/>
      <c r="BC8" s="99"/>
      <c r="BD8" s="92"/>
      <c r="BE8" s="72"/>
      <c r="BF8" s="72"/>
      <c r="BG8" s="72"/>
      <c r="BH8" s="72"/>
      <c r="BI8" s="72"/>
      <c r="BJ8" s="92"/>
      <c r="BK8" s="72"/>
      <c r="BL8" s="72"/>
      <c r="BM8" s="72"/>
      <c r="BN8" s="99"/>
      <c r="BO8" s="92"/>
      <c r="BP8" s="112"/>
      <c r="BQ8" s="112"/>
      <c r="BR8" s="72"/>
      <c r="BS8" s="72"/>
      <c r="BT8" s="72"/>
      <c r="BU8" s="72"/>
      <c r="BV8" s="99"/>
      <c r="BW8" s="92"/>
      <c r="BX8" s="112"/>
      <c r="BY8" s="112"/>
      <c r="BZ8" s="72"/>
      <c r="CA8" s="72"/>
      <c r="CB8" s="72"/>
      <c r="CC8" s="72"/>
      <c r="CD8" s="99"/>
      <c r="CE8" s="92"/>
      <c r="CF8" s="72"/>
      <c r="CG8" s="72"/>
      <c r="CH8" s="72"/>
      <c r="CI8" s="99"/>
      <c r="CJ8" s="92"/>
      <c r="CK8" s="72"/>
      <c r="CL8" s="72"/>
      <c r="CM8" s="72"/>
      <c r="CN8" s="99"/>
      <c r="CO8" s="92"/>
      <c r="CP8" s="112"/>
      <c r="CQ8" s="112"/>
      <c r="CR8" s="72"/>
      <c r="CS8" s="72"/>
      <c r="CT8" s="72"/>
      <c r="CU8" s="72"/>
      <c r="CV8" s="99"/>
      <c r="CW8" s="72"/>
      <c r="CX8" s="72"/>
      <c r="CY8" s="72"/>
      <c r="CZ8" s="72"/>
      <c r="DA8" s="72"/>
      <c r="DB8" s="99"/>
      <c r="DC8" s="174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216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</row>
    <row r="9" ht="21" hidden="1" customHeight="1" spans="1:147">
      <c r="A9" s="86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92"/>
      <c r="S9" s="72"/>
      <c r="T9" s="72"/>
      <c r="U9" s="72"/>
      <c r="V9" s="72"/>
      <c r="W9" s="72"/>
      <c r="X9" s="99"/>
      <c r="Y9" s="72"/>
      <c r="Z9" s="112"/>
      <c r="AA9" s="112"/>
      <c r="AB9" s="72"/>
      <c r="AC9" s="112"/>
      <c r="AD9" s="72"/>
      <c r="AE9" s="92"/>
      <c r="AF9" s="112"/>
      <c r="AG9" s="112"/>
      <c r="AH9" s="72"/>
      <c r="AI9" s="72"/>
      <c r="AJ9" s="72"/>
      <c r="AK9" s="72"/>
      <c r="AL9" s="99"/>
      <c r="AM9" s="92"/>
      <c r="AN9" s="112"/>
      <c r="AO9" s="112"/>
      <c r="AP9" s="72"/>
      <c r="AQ9" s="72"/>
      <c r="AR9" s="92"/>
      <c r="AS9" s="112"/>
      <c r="AT9" s="112"/>
      <c r="AU9" s="72"/>
      <c r="AV9" s="72"/>
      <c r="AW9" s="99"/>
      <c r="AX9" s="92"/>
      <c r="AY9" s="72"/>
      <c r="AZ9" s="72"/>
      <c r="BA9" s="72"/>
      <c r="BB9" s="72"/>
      <c r="BC9" s="99"/>
      <c r="BD9" s="92"/>
      <c r="BE9" s="72"/>
      <c r="BF9" s="72"/>
      <c r="BG9" s="72"/>
      <c r="BH9" s="72"/>
      <c r="BI9" s="72"/>
      <c r="BJ9" s="92"/>
      <c r="BK9" s="72"/>
      <c r="BL9" s="72"/>
      <c r="BM9" s="72"/>
      <c r="BN9" s="99"/>
      <c r="BO9" s="92"/>
      <c r="BP9" s="112"/>
      <c r="BQ9" s="112"/>
      <c r="BR9" s="72"/>
      <c r="BS9" s="72"/>
      <c r="BT9" s="72"/>
      <c r="BU9" s="72"/>
      <c r="BV9" s="99"/>
      <c r="BW9" s="92"/>
      <c r="BX9" s="112"/>
      <c r="BY9" s="112"/>
      <c r="BZ9" s="72"/>
      <c r="CA9" s="72"/>
      <c r="CB9" s="72"/>
      <c r="CC9" s="72"/>
      <c r="CD9" s="99"/>
      <c r="CE9" s="92"/>
      <c r="CF9" s="72"/>
      <c r="CG9" s="72"/>
      <c r="CH9" s="72"/>
      <c r="CI9" s="99"/>
      <c r="CJ9" s="92"/>
      <c r="CK9" s="72"/>
      <c r="CL9" s="72"/>
      <c r="CM9" s="72"/>
      <c r="CN9" s="99"/>
      <c r="CO9" s="92"/>
      <c r="CP9" s="112"/>
      <c r="CQ9" s="112"/>
      <c r="CR9" s="72"/>
      <c r="CS9" s="72"/>
      <c r="CT9" s="72"/>
      <c r="CU9" s="72"/>
      <c r="CV9" s="99"/>
      <c r="CW9" s="72"/>
      <c r="CX9" s="72"/>
      <c r="CY9" s="72"/>
      <c r="CZ9" s="72"/>
      <c r="DA9" s="72"/>
      <c r="DB9" s="99"/>
      <c r="DC9" s="174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216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</row>
    <row r="10" ht="21" hidden="1" customHeight="1" spans="1:147">
      <c r="A10" s="86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92"/>
      <c r="S10" s="72"/>
      <c r="T10" s="72"/>
      <c r="U10" s="72"/>
      <c r="V10" s="72"/>
      <c r="W10" s="72"/>
      <c r="X10" s="99"/>
      <c r="Y10" s="72"/>
      <c r="Z10" s="112"/>
      <c r="AA10" s="112"/>
      <c r="AB10" s="72"/>
      <c r="AC10" s="112"/>
      <c r="AD10" s="72"/>
      <c r="AE10" s="92"/>
      <c r="AF10" s="112"/>
      <c r="AG10" s="112"/>
      <c r="AH10" s="72"/>
      <c r="AI10" s="72"/>
      <c r="AJ10" s="72"/>
      <c r="AK10" s="72"/>
      <c r="AL10" s="99"/>
      <c r="AM10" s="92"/>
      <c r="AN10" s="112"/>
      <c r="AO10" s="112"/>
      <c r="AP10" s="72"/>
      <c r="AQ10" s="72"/>
      <c r="AR10" s="92"/>
      <c r="AS10" s="112"/>
      <c r="AT10" s="112"/>
      <c r="AU10" s="72"/>
      <c r="AV10" s="72"/>
      <c r="AW10" s="99"/>
      <c r="AX10" s="92"/>
      <c r="AY10" s="72"/>
      <c r="AZ10" s="72"/>
      <c r="BA10" s="72"/>
      <c r="BB10" s="72"/>
      <c r="BC10" s="99"/>
      <c r="BD10" s="92"/>
      <c r="BE10" s="72"/>
      <c r="BF10" s="72"/>
      <c r="BG10" s="72"/>
      <c r="BH10" s="72"/>
      <c r="BI10" s="72"/>
      <c r="BJ10" s="92"/>
      <c r="BK10" s="72"/>
      <c r="BL10" s="72"/>
      <c r="BM10" s="72"/>
      <c r="BN10" s="99"/>
      <c r="BO10" s="92"/>
      <c r="BP10" s="112"/>
      <c r="BQ10" s="112"/>
      <c r="BR10" s="72"/>
      <c r="BS10" s="72"/>
      <c r="BT10" s="72"/>
      <c r="BU10" s="72"/>
      <c r="BV10" s="99"/>
      <c r="BW10" s="92"/>
      <c r="BX10" s="112"/>
      <c r="BY10" s="112"/>
      <c r="BZ10" s="72"/>
      <c r="CA10" s="72"/>
      <c r="CB10" s="72"/>
      <c r="CC10" s="72"/>
      <c r="CD10" s="99"/>
      <c r="CE10" s="92"/>
      <c r="CF10" s="72"/>
      <c r="CG10" s="72"/>
      <c r="CH10" s="72"/>
      <c r="CI10" s="99"/>
      <c r="CJ10" s="92"/>
      <c r="CK10" s="72"/>
      <c r="CL10" s="72"/>
      <c r="CM10" s="72"/>
      <c r="CN10" s="99"/>
      <c r="CO10" s="92"/>
      <c r="CP10" s="112"/>
      <c r="CQ10" s="112"/>
      <c r="CR10" s="72"/>
      <c r="CS10" s="72"/>
      <c r="CT10" s="72"/>
      <c r="CU10" s="72"/>
      <c r="CV10" s="99"/>
      <c r="CW10" s="72"/>
      <c r="CX10" s="72"/>
      <c r="CY10" s="72"/>
      <c r="CZ10" s="72"/>
      <c r="DA10" s="72"/>
      <c r="DB10" s="99"/>
      <c r="DC10" s="174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216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</row>
    <row r="11" ht="21" hidden="1" customHeight="1" spans="1:147">
      <c r="A11" s="86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92"/>
      <c r="S11" s="72"/>
      <c r="T11" s="72"/>
      <c r="U11" s="72"/>
      <c r="V11" s="72"/>
      <c r="W11" s="72"/>
      <c r="X11" s="99"/>
      <c r="Y11" s="72"/>
      <c r="Z11" s="112"/>
      <c r="AA11" s="112"/>
      <c r="AB11" s="72"/>
      <c r="AC11" s="112"/>
      <c r="AD11" s="72"/>
      <c r="AE11" s="92"/>
      <c r="AF11" s="112"/>
      <c r="AG11" s="112"/>
      <c r="AH11" s="72"/>
      <c r="AI11" s="72"/>
      <c r="AJ11" s="72"/>
      <c r="AK11" s="72"/>
      <c r="AL11" s="99"/>
      <c r="AM11" s="92"/>
      <c r="AN11" s="112"/>
      <c r="AO11" s="112"/>
      <c r="AP11" s="72"/>
      <c r="AQ11" s="72"/>
      <c r="AR11" s="92"/>
      <c r="AS11" s="112"/>
      <c r="AT11" s="112"/>
      <c r="AU11" s="72"/>
      <c r="AV11" s="72"/>
      <c r="AW11" s="99"/>
      <c r="AX11" s="92"/>
      <c r="AY11" s="72"/>
      <c r="AZ11" s="72"/>
      <c r="BA11" s="72"/>
      <c r="BB11" s="72"/>
      <c r="BC11" s="99"/>
      <c r="BD11" s="92"/>
      <c r="BE11" s="72"/>
      <c r="BF11" s="72"/>
      <c r="BG11" s="72"/>
      <c r="BH11" s="72"/>
      <c r="BI11" s="72"/>
      <c r="BJ11" s="92"/>
      <c r="BK11" s="72"/>
      <c r="BL11" s="72"/>
      <c r="BM11" s="72"/>
      <c r="BN11" s="99"/>
      <c r="BO11" s="92"/>
      <c r="BP11" s="112"/>
      <c r="BQ11" s="112"/>
      <c r="BR11" s="72"/>
      <c r="BS11" s="72"/>
      <c r="BT11" s="72"/>
      <c r="BU11" s="72"/>
      <c r="BV11" s="99"/>
      <c r="BW11" s="92"/>
      <c r="BX11" s="112"/>
      <c r="BY11" s="112"/>
      <c r="BZ11" s="72"/>
      <c r="CA11" s="72"/>
      <c r="CB11" s="72"/>
      <c r="CC11" s="72"/>
      <c r="CD11" s="99"/>
      <c r="CE11" s="92"/>
      <c r="CF11" s="72"/>
      <c r="CG11" s="72"/>
      <c r="CH11" s="72"/>
      <c r="CI11" s="99"/>
      <c r="CJ11" s="92"/>
      <c r="CK11" s="72"/>
      <c r="CL11" s="72"/>
      <c r="CM11" s="72"/>
      <c r="CN11" s="99"/>
      <c r="CO11" s="92"/>
      <c r="CP11" s="112"/>
      <c r="CQ11" s="112"/>
      <c r="CR11" s="72"/>
      <c r="CS11" s="72"/>
      <c r="CT11" s="72"/>
      <c r="CU11" s="72"/>
      <c r="CV11" s="99"/>
      <c r="CW11" s="72"/>
      <c r="CX11" s="72"/>
      <c r="CY11" s="72"/>
      <c r="CZ11" s="72"/>
      <c r="DA11" s="72"/>
      <c r="DB11" s="99"/>
      <c r="DC11" s="174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216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</row>
    <row r="12" ht="21" hidden="1" customHeight="1" spans="1:147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92"/>
      <c r="S12" s="72"/>
      <c r="T12" s="72"/>
      <c r="U12" s="72"/>
      <c r="V12" s="72"/>
      <c r="W12" s="72"/>
      <c r="X12" s="99"/>
      <c r="Y12" s="72"/>
      <c r="Z12" s="112"/>
      <c r="AA12" s="112"/>
      <c r="AB12" s="72"/>
      <c r="AC12" s="112"/>
      <c r="AD12" s="72"/>
      <c r="AE12" s="92"/>
      <c r="AF12" s="112"/>
      <c r="AG12" s="112"/>
      <c r="AH12" s="72"/>
      <c r="AI12" s="72"/>
      <c r="AJ12" s="72"/>
      <c r="AK12" s="72"/>
      <c r="AL12" s="99"/>
      <c r="AM12" s="92"/>
      <c r="AN12" s="112"/>
      <c r="AO12" s="112"/>
      <c r="AP12" s="72"/>
      <c r="AQ12" s="72"/>
      <c r="AR12" s="92"/>
      <c r="AS12" s="112"/>
      <c r="AT12" s="112"/>
      <c r="AU12" s="72"/>
      <c r="AV12" s="72"/>
      <c r="AW12" s="99"/>
      <c r="AX12" s="92"/>
      <c r="AY12" s="72"/>
      <c r="AZ12" s="72"/>
      <c r="BA12" s="72"/>
      <c r="BB12" s="72"/>
      <c r="BC12" s="99"/>
      <c r="BD12" s="92"/>
      <c r="BE12" s="72"/>
      <c r="BF12" s="72"/>
      <c r="BG12" s="72"/>
      <c r="BH12" s="72"/>
      <c r="BI12" s="72"/>
      <c r="BJ12" s="92"/>
      <c r="BK12" s="72"/>
      <c r="BL12" s="72"/>
      <c r="BM12" s="72"/>
      <c r="BN12" s="99"/>
      <c r="BO12" s="92"/>
      <c r="BP12" s="112"/>
      <c r="BQ12" s="112"/>
      <c r="BR12" s="72"/>
      <c r="BS12" s="72"/>
      <c r="BT12" s="72"/>
      <c r="BU12" s="72"/>
      <c r="BV12" s="99"/>
      <c r="BW12" s="92"/>
      <c r="BX12" s="112"/>
      <c r="BY12" s="112"/>
      <c r="BZ12" s="72"/>
      <c r="CA12" s="72"/>
      <c r="CB12" s="72"/>
      <c r="CC12" s="72"/>
      <c r="CD12" s="99"/>
      <c r="CE12" s="92"/>
      <c r="CF12" s="72"/>
      <c r="CG12" s="72"/>
      <c r="CH12" s="72"/>
      <c r="CI12" s="99"/>
      <c r="CJ12" s="92"/>
      <c r="CK12" s="72"/>
      <c r="CL12" s="72"/>
      <c r="CM12" s="72"/>
      <c r="CN12" s="99"/>
      <c r="CO12" s="92"/>
      <c r="CP12" s="112"/>
      <c r="CQ12" s="112"/>
      <c r="CR12" s="72"/>
      <c r="CS12" s="72"/>
      <c r="CT12" s="72"/>
      <c r="CU12" s="72"/>
      <c r="CV12" s="99"/>
      <c r="CW12" s="72"/>
      <c r="CX12" s="72"/>
      <c r="CY12" s="72"/>
      <c r="CZ12" s="72"/>
      <c r="DA12" s="72"/>
      <c r="DB12" s="99"/>
      <c r="DC12" s="174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216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</row>
    <row r="13" ht="21" customHeight="1" spans="1:147">
      <c r="A13" s="88" t="s">
        <v>16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4" t="s">
        <v>17</v>
      </c>
      <c r="S13" s="5">
        <v>0.6</v>
      </c>
      <c r="T13" s="6" t="s">
        <v>18</v>
      </c>
      <c r="U13" s="6" t="s">
        <v>17</v>
      </c>
      <c r="V13" s="20">
        <v>0.5</v>
      </c>
      <c r="W13" s="21" t="s">
        <v>18</v>
      </c>
      <c r="X13" s="22" t="s">
        <v>19</v>
      </c>
      <c r="Y13" s="113" t="s">
        <v>17</v>
      </c>
      <c r="Z13" s="109" t="s">
        <v>20</v>
      </c>
      <c r="AA13" s="109" t="s">
        <v>18</v>
      </c>
      <c r="AB13" s="114" t="s">
        <v>19</v>
      </c>
      <c r="AC13" s="109" t="s">
        <v>21</v>
      </c>
      <c r="AD13" s="129"/>
      <c r="AE13" s="4" t="s">
        <v>17</v>
      </c>
      <c r="AF13" s="130">
        <v>0.6</v>
      </c>
      <c r="AG13" s="137" t="s">
        <v>18</v>
      </c>
      <c r="AH13" s="138" t="s">
        <v>17</v>
      </c>
      <c r="AI13" s="94">
        <v>0.5</v>
      </c>
      <c r="AJ13" s="109" t="s">
        <v>18</v>
      </c>
      <c r="AK13" s="146" t="s">
        <v>19</v>
      </c>
      <c r="AL13" s="110" t="s">
        <v>19</v>
      </c>
      <c r="AM13" s="147" t="s">
        <v>17</v>
      </c>
      <c r="AN13" s="124" t="s">
        <v>20</v>
      </c>
      <c r="AO13" s="124" t="s">
        <v>18</v>
      </c>
      <c r="AP13" s="125" t="s">
        <v>19</v>
      </c>
      <c r="AQ13" s="134"/>
      <c r="AR13" s="98" t="s">
        <v>17</v>
      </c>
      <c r="AS13" s="109" t="s">
        <v>20</v>
      </c>
      <c r="AT13" s="114" t="s">
        <v>18</v>
      </c>
      <c r="AU13" s="114" t="s">
        <v>19</v>
      </c>
      <c r="AV13" s="114" t="s">
        <v>21</v>
      </c>
      <c r="AW13" s="146" t="s">
        <v>22</v>
      </c>
      <c r="AX13" s="98" t="s">
        <v>17</v>
      </c>
      <c r="AY13" s="114" t="s">
        <v>20</v>
      </c>
      <c r="AZ13" s="114" t="s">
        <v>18</v>
      </c>
      <c r="BA13" s="114" t="s">
        <v>19</v>
      </c>
      <c r="BB13" s="114" t="s">
        <v>21</v>
      </c>
      <c r="BC13" s="146" t="s">
        <v>22</v>
      </c>
      <c r="BD13" s="98" t="s">
        <v>17</v>
      </c>
      <c r="BE13" s="114" t="s">
        <v>20</v>
      </c>
      <c r="BF13" s="114" t="s">
        <v>18</v>
      </c>
      <c r="BG13" s="114" t="s">
        <v>19</v>
      </c>
      <c r="BH13" s="114" t="s">
        <v>21</v>
      </c>
      <c r="BI13" s="129"/>
      <c r="BJ13" s="150" t="s">
        <v>17</v>
      </c>
      <c r="BK13" s="152" t="s">
        <v>20</v>
      </c>
      <c r="BL13" s="152" t="s">
        <v>18</v>
      </c>
      <c r="BM13" s="152" t="s">
        <v>19</v>
      </c>
      <c r="BN13" s="153"/>
      <c r="BO13" s="156" t="s">
        <v>17</v>
      </c>
      <c r="BP13" s="94">
        <v>0.6</v>
      </c>
      <c r="BQ13" s="95" t="s">
        <v>18</v>
      </c>
      <c r="BR13" s="135" t="s">
        <v>17</v>
      </c>
      <c r="BS13" s="143">
        <v>0.5</v>
      </c>
      <c r="BT13" s="109" t="s">
        <v>18</v>
      </c>
      <c r="BU13" s="146" t="s">
        <v>19</v>
      </c>
      <c r="BV13" s="110" t="s">
        <v>19</v>
      </c>
      <c r="BW13" s="4" t="s">
        <v>17</v>
      </c>
      <c r="BX13" s="94">
        <v>0.6</v>
      </c>
      <c r="BY13" s="95" t="s">
        <v>18</v>
      </c>
      <c r="BZ13" s="135" t="s">
        <v>17</v>
      </c>
      <c r="CA13" s="143">
        <v>0.5</v>
      </c>
      <c r="CB13" s="109" t="s">
        <v>18</v>
      </c>
      <c r="CC13" s="146" t="s">
        <v>19</v>
      </c>
      <c r="CD13" s="110" t="s">
        <v>19</v>
      </c>
      <c r="CE13" s="150" t="s">
        <v>17</v>
      </c>
      <c r="CF13" s="152" t="s">
        <v>20</v>
      </c>
      <c r="CG13" s="152" t="s">
        <v>18</v>
      </c>
      <c r="CH13" s="152" t="s">
        <v>19</v>
      </c>
      <c r="CI13" s="160" t="s">
        <v>19</v>
      </c>
      <c r="CJ13" s="150" t="s">
        <v>17</v>
      </c>
      <c r="CK13" s="152" t="s">
        <v>20</v>
      </c>
      <c r="CL13" s="152" t="s">
        <v>18</v>
      </c>
      <c r="CM13" s="152" t="s">
        <v>19</v>
      </c>
      <c r="CN13" s="103"/>
      <c r="CO13" s="4" t="s">
        <v>17</v>
      </c>
      <c r="CP13" s="94">
        <v>0.6</v>
      </c>
      <c r="CQ13" s="95" t="s">
        <v>18</v>
      </c>
      <c r="CR13" s="135" t="s">
        <v>17</v>
      </c>
      <c r="CS13" s="143">
        <v>0.5</v>
      </c>
      <c r="CT13" s="109" t="s">
        <v>18</v>
      </c>
      <c r="CU13" s="146" t="s">
        <v>19</v>
      </c>
      <c r="CV13" s="110" t="s">
        <v>19</v>
      </c>
      <c r="CW13" s="161" t="s">
        <v>23</v>
      </c>
      <c r="CX13" s="125" t="s">
        <v>24</v>
      </c>
      <c r="CY13" s="125" t="s">
        <v>18</v>
      </c>
      <c r="CZ13" s="125" t="s">
        <v>25</v>
      </c>
      <c r="DA13" s="125" t="s">
        <v>26</v>
      </c>
      <c r="DB13" s="175" t="s">
        <v>27</v>
      </c>
      <c r="DC13" s="75"/>
      <c r="DD13" s="73"/>
      <c r="DE13" s="11"/>
      <c r="DF13" s="32" t="s">
        <v>28</v>
      </c>
      <c r="DG13" s="37"/>
      <c r="DH13" s="37"/>
      <c r="DI13" s="38"/>
      <c r="DJ13" s="11"/>
      <c r="DK13" s="203" t="s">
        <v>29</v>
      </c>
      <c r="DL13" s="203" t="s">
        <v>30</v>
      </c>
      <c r="DM13" s="203" t="s">
        <v>25</v>
      </c>
      <c r="DN13" s="203" t="s">
        <v>31</v>
      </c>
      <c r="DO13" s="11"/>
      <c r="DP13" s="58" t="s">
        <v>32</v>
      </c>
      <c r="DQ13" s="59" t="s">
        <v>33</v>
      </c>
      <c r="DR13" s="205" t="s">
        <v>34</v>
      </c>
      <c r="DS13" s="205" t="s">
        <v>35</v>
      </c>
      <c r="DT13" s="205" t="s">
        <v>25</v>
      </c>
      <c r="DU13" s="205" t="s">
        <v>36</v>
      </c>
      <c r="DV13" s="11"/>
      <c r="DW13" s="205" t="s">
        <v>37</v>
      </c>
      <c r="DX13" s="221" t="s">
        <v>38</v>
      </c>
      <c r="DY13" s="205" t="s">
        <v>39</v>
      </c>
      <c r="DZ13" s="11"/>
      <c r="EA13" s="200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</row>
    <row r="14" ht="23.25" customHeight="1" spans="1:147">
      <c r="A14" s="7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" t="s">
        <v>40</v>
      </c>
      <c r="S14" s="9">
        <v>23000</v>
      </c>
      <c r="T14" s="9" t="s">
        <v>41</v>
      </c>
      <c r="U14" s="23"/>
      <c r="V14" s="24"/>
      <c r="W14" s="9"/>
      <c r="X14" s="25">
        <v>20000</v>
      </c>
      <c r="Y14" s="115"/>
      <c r="Z14" s="116"/>
      <c r="AA14" s="116"/>
      <c r="AB14" s="117"/>
      <c r="AC14" s="119"/>
      <c r="AD14" s="11"/>
      <c r="AE14" s="10"/>
      <c r="AF14" s="11"/>
      <c r="AG14" s="73"/>
      <c r="AH14" s="139"/>
      <c r="AI14" s="116"/>
      <c r="AJ14" s="116"/>
      <c r="AK14" s="27"/>
      <c r="AL14" s="27"/>
      <c r="AM14" s="148"/>
      <c r="AN14" s="116"/>
      <c r="AO14" s="116"/>
      <c r="AP14" s="11"/>
      <c r="AQ14" s="11"/>
      <c r="AR14" s="12"/>
      <c r="AS14" s="119"/>
      <c r="AT14" s="119"/>
      <c r="AU14" s="11"/>
      <c r="AV14" s="11"/>
      <c r="AW14" s="27"/>
      <c r="AX14" s="12"/>
      <c r="AY14" s="11"/>
      <c r="AZ14" s="11"/>
      <c r="BA14" s="11"/>
      <c r="BB14" s="11"/>
      <c r="BC14" s="27"/>
      <c r="BD14" s="120"/>
      <c r="BE14" s="119"/>
      <c r="BF14" s="11"/>
      <c r="BG14" s="11"/>
      <c r="BH14" s="11"/>
      <c r="BI14" s="11"/>
      <c r="BJ14" s="12"/>
      <c r="BK14" s="11"/>
      <c r="BL14" s="11"/>
      <c r="BM14" s="11"/>
      <c r="BN14" s="27"/>
      <c r="BO14" s="157"/>
      <c r="BP14" s="11"/>
      <c r="BQ14" s="11"/>
      <c r="BT14" s="11"/>
      <c r="BU14" s="27"/>
      <c r="BV14" s="27"/>
      <c r="BW14" s="10"/>
      <c r="BX14" s="11"/>
      <c r="BY14" s="11"/>
      <c r="CB14" s="11"/>
      <c r="CC14" s="27"/>
      <c r="CD14" s="27"/>
      <c r="CE14" s="12"/>
      <c r="CF14" s="11"/>
      <c r="CG14" s="11"/>
      <c r="CH14" s="11"/>
      <c r="CI14" s="27"/>
      <c r="CJ14" s="12"/>
      <c r="CK14" s="11"/>
      <c r="CL14" s="11"/>
      <c r="CM14" s="11"/>
      <c r="CN14" s="27"/>
      <c r="CO14" s="10"/>
      <c r="CP14" s="11"/>
      <c r="CQ14" s="11"/>
      <c r="CT14" s="11"/>
      <c r="CU14" s="27"/>
      <c r="CV14" s="11"/>
      <c r="CW14" s="162"/>
      <c r="CX14" s="163"/>
      <c r="CY14" s="163"/>
      <c r="CZ14" s="163"/>
      <c r="DA14" s="163"/>
      <c r="DB14" s="176"/>
      <c r="DC14" s="11"/>
      <c r="DD14" s="11"/>
      <c r="DE14" s="11"/>
      <c r="DF14" s="33" t="s">
        <v>1</v>
      </c>
      <c r="DG14" s="39">
        <f>DP16+DQ16</f>
        <v>42000</v>
      </c>
      <c r="DH14" s="40" t="s">
        <v>42</v>
      </c>
      <c r="DI14" s="41">
        <f>SUM(DG14:DG25)</f>
        <v>69000</v>
      </c>
      <c r="DJ14" s="11"/>
      <c r="DK14" s="33" t="s">
        <v>1</v>
      </c>
      <c r="DL14" s="204">
        <f>DG14+DG31+DG48+DG65+DG81+DG99+DG116</f>
        <v>42000</v>
      </c>
      <c r="DM14" s="204">
        <f>X132</f>
        <v>20000</v>
      </c>
      <c r="DN14" s="217">
        <f>DL14-DM14</f>
        <v>22000</v>
      </c>
      <c r="DO14" s="11"/>
      <c r="DP14" s="60">
        <f>S29*60%</f>
        <v>27000</v>
      </c>
      <c r="DQ14" s="61">
        <f>AI29/2</f>
        <v>0</v>
      </c>
      <c r="DR14" s="220">
        <f ca="1">DI15+DI32+DI49+DI66+DI82+DI100+DI117</f>
        <v>6000</v>
      </c>
      <c r="DS14" s="184">
        <f>SUM(DB29+DB46+DB63+DB80+DB97+DB114+DB131)</f>
        <v>0</v>
      </c>
      <c r="DT14" s="184">
        <f>SUM(CZ29,CZ46,CZ63,CZ80,CZ97,CZ114,CZ131)</f>
        <v>0</v>
      </c>
      <c r="DU14" s="184">
        <f ca="1">DR14-DS14-DT14</f>
        <v>6000</v>
      </c>
      <c r="DV14" s="11"/>
      <c r="DW14" s="222" t="s">
        <v>16</v>
      </c>
      <c r="DX14" s="9"/>
      <c r="DY14" s="225">
        <v>2300</v>
      </c>
      <c r="DZ14" s="11"/>
      <c r="EA14" s="226"/>
      <c r="EB14" s="226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</row>
    <row r="15" ht="22.5" customHeight="1" spans="1:147">
      <c r="A15" s="7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10" t="s">
        <v>43</v>
      </c>
      <c r="S15" s="11">
        <v>22000</v>
      </c>
      <c r="T15" s="11" t="s">
        <v>44</v>
      </c>
      <c r="U15" s="26"/>
      <c r="W15" s="11"/>
      <c r="X15" s="27"/>
      <c r="Y15" s="118"/>
      <c r="Z15" s="116"/>
      <c r="AA15" s="116"/>
      <c r="AB15" s="11"/>
      <c r="AC15" s="119"/>
      <c r="AD15" s="11"/>
      <c r="AE15" s="10"/>
      <c r="AF15" s="11"/>
      <c r="AG15" s="73"/>
      <c r="AH15" s="139"/>
      <c r="AI15" s="116"/>
      <c r="AJ15" s="116"/>
      <c r="AK15" s="27"/>
      <c r="AL15" s="27"/>
      <c r="AM15" s="115"/>
      <c r="AN15" s="116"/>
      <c r="AO15" s="116"/>
      <c r="AP15" s="11"/>
      <c r="AQ15" s="11"/>
      <c r="AR15" s="12"/>
      <c r="AS15" s="119"/>
      <c r="AT15" s="119"/>
      <c r="AU15" s="11"/>
      <c r="AV15" s="11"/>
      <c r="AW15" s="27"/>
      <c r="AX15" s="12"/>
      <c r="AY15" s="11"/>
      <c r="AZ15" s="11"/>
      <c r="BA15" s="11"/>
      <c r="BB15" s="11"/>
      <c r="BC15" s="27"/>
      <c r="BD15" s="12"/>
      <c r="BE15" s="11"/>
      <c r="BF15" s="11"/>
      <c r="BG15" s="11"/>
      <c r="BH15" s="11"/>
      <c r="BI15" s="11"/>
      <c r="BJ15" s="12"/>
      <c r="BK15" s="11"/>
      <c r="BL15" s="11"/>
      <c r="BM15" s="11"/>
      <c r="BN15" s="27"/>
      <c r="BO15" s="157"/>
      <c r="BP15" s="11"/>
      <c r="BQ15" s="11"/>
      <c r="BT15" s="11"/>
      <c r="BU15" s="27"/>
      <c r="BV15" s="27"/>
      <c r="BW15" s="10"/>
      <c r="BX15" s="11"/>
      <c r="BY15" s="11"/>
      <c r="CB15" s="11"/>
      <c r="CC15" s="27"/>
      <c r="CD15" s="27"/>
      <c r="CE15" s="12"/>
      <c r="CF15" s="11"/>
      <c r="CG15" s="11"/>
      <c r="CH15" s="11"/>
      <c r="CI15" s="27"/>
      <c r="CJ15" s="12"/>
      <c r="CK15" s="11"/>
      <c r="CL15" s="11"/>
      <c r="CM15" s="11"/>
      <c r="CN15" s="27"/>
      <c r="CO15" s="10"/>
      <c r="CP15" s="11"/>
      <c r="CQ15" s="11"/>
      <c r="CT15" s="11"/>
      <c r="CU15" s="27"/>
      <c r="CV15" s="27"/>
      <c r="CW15" s="115"/>
      <c r="CX15" s="164"/>
      <c r="CY15" s="115"/>
      <c r="CZ15" s="11"/>
      <c r="DA15" s="115"/>
      <c r="DB15" s="177"/>
      <c r="DC15" s="11"/>
      <c r="DD15" s="11"/>
      <c r="DE15" s="11"/>
      <c r="DF15" s="34" t="s">
        <v>45</v>
      </c>
      <c r="DG15" s="42">
        <f>Z29*60%</f>
        <v>0</v>
      </c>
      <c r="DH15" s="40" t="s">
        <v>46</v>
      </c>
      <c r="DI15" s="41">
        <f>DF27-DI14+CX29</f>
        <v>6000</v>
      </c>
      <c r="DJ15" s="11"/>
      <c r="DK15" s="34" t="s">
        <v>45</v>
      </c>
      <c r="DL15" s="42">
        <f>SUM(DG15+DG32+DG49+DG66+DG82+DG100+DG117)</f>
        <v>0</v>
      </c>
      <c r="DM15" s="42">
        <f>AB132</f>
        <v>0</v>
      </c>
      <c r="DN15" s="41">
        <f>DL15-DM15-DY21</f>
        <v>-23900</v>
      </c>
      <c r="DO15" s="11"/>
      <c r="DP15" s="62" t="s">
        <v>47</v>
      </c>
      <c r="DQ15" s="25" t="s">
        <v>48</v>
      </c>
      <c r="DR15" s="11"/>
      <c r="DS15" s="11"/>
      <c r="DT15" s="11"/>
      <c r="DU15" s="11"/>
      <c r="DV15" s="11"/>
      <c r="DW15" s="223" t="s">
        <v>49</v>
      </c>
      <c r="DX15" s="11">
        <v>1100</v>
      </c>
      <c r="DY15" s="225"/>
      <c r="DZ15" s="11"/>
      <c r="EA15" s="42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</row>
    <row r="16" ht="22.5" customHeight="1" spans="1:147">
      <c r="A16" s="7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10"/>
      <c r="S16" s="11"/>
      <c r="T16" s="11"/>
      <c r="U16" s="26" t="s">
        <v>43</v>
      </c>
      <c r="V16">
        <v>30000</v>
      </c>
      <c r="W16" s="11" t="s">
        <v>50</v>
      </c>
      <c r="X16" s="27"/>
      <c r="Y16" s="118"/>
      <c r="Z16" s="116"/>
      <c r="AA16" s="116"/>
      <c r="AB16" s="11"/>
      <c r="AC16" s="119"/>
      <c r="AD16" s="11"/>
      <c r="AE16" s="10"/>
      <c r="AF16" s="11"/>
      <c r="AG16" s="73"/>
      <c r="AH16" s="139"/>
      <c r="AI16" s="116"/>
      <c r="AJ16" s="116"/>
      <c r="AK16" s="27"/>
      <c r="AL16" s="27"/>
      <c r="AM16" s="148"/>
      <c r="AN16" s="116"/>
      <c r="AO16" s="116"/>
      <c r="AP16" s="11"/>
      <c r="AQ16" s="11"/>
      <c r="AR16" s="12"/>
      <c r="AS16" s="119"/>
      <c r="AT16" s="119"/>
      <c r="AU16" s="11"/>
      <c r="AV16" s="11"/>
      <c r="AW16" s="27"/>
      <c r="AX16" s="12"/>
      <c r="AY16" s="11"/>
      <c r="AZ16" s="11"/>
      <c r="BA16" s="11"/>
      <c r="BB16" s="11"/>
      <c r="BC16" s="27"/>
      <c r="BD16" s="12"/>
      <c r="BE16" s="11"/>
      <c r="BF16" s="11"/>
      <c r="BG16" s="11"/>
      <c r="BH16" s="11"/>
      <c r="BI16" s="11"/>
      <c r="BJ16" s="12"/>
      <c r="BK16" s="11"/>
      <c r="BL16" s="11"/>
      <c r="BM16" s="11"/>
      <c r="BN16" s="27"/>
      <c r="BO16" s="157"/>
      <c r="BP16" s="11"/>
      <c r="BQ16" s="11"/>
      <c r="BT16" s="11"/>
      <c r="BU16" s="27"/>
      <c r="BV16" s="27"/>
      <c r="BW16" s="10"/>
      <c r="BX16" s="11"/>
      <c r="BY16" s="11"/>
      <c r="CB16" s="11"/>
      <c r="CC16" s="27"/>
      <c r="CD16" s="27"/>
      <c r="CE16" s="12"/>
      <c r="CF16" s="11"/>
      <c r="CG16" s="11"/>
      <c r="CH16" s="11"/>
      <c r="CI16" s="27"/>
      <c r="CJ16" s="12"/>
      <c r="CK16" s="11"/>
      <c r="CL16" s="11"/>
      <c r="CM16" s="11"/>
      <c r="CN16" s="27"/>
      <c r="CO16" s="10"/>
      <c r="CP16" s="11"/>
      <c r="CQ16" s="11"/>
      <c r="CT16" s="11"/>
      <c r="CU16" s="27"/>
      <c r="CV16" s="27"/>
      <c r="CW16" s="148"/>
      <c r="CX16" s="115"/>
      <c r="CY16" s="115"/>
      <c r="CZ16" s="11"/>
      <c r="DA16" s="11"/>
      <c r="DB16" s="27"/>
      <c r="DC16" s="11"/>
      <c r="DD16" s="11"/>
      <c r="DE16" s="11"/>
      <c r="DF16" s="34" t="s">
        <v>51</v>
      </c>
      <c r="DG16" s="42">
        <f>DP14+DQ14</f>
        <v>27000</v>
      </c>
      <c r="DH16" s="43"/>
      <c r="DI16" s="44">
        <f>AS29*60%</f>
        <v>0</v>
      </c>
      <c r="DJ16" s="11"/>
      <c r="DK16" s="34" t="s">
        <v>51</v>
      </c>
      <c r="DL16" s="42">
        <f ca="1" t="shared" ref="DL16:DL24" si="0">DG16+DG33+DG50+DG67+DG83+DG101+DG118</f>
        <v>27000</v>
      </c>
      <c r="DM16" s="42">
        <f>AL132</f>
        <v>0</v>
      </c>
      <c r="DN16" s="41">
        <f ca="1" t="shared" ref="DN16:DN19" si="1">DL16-DM16</f>
        <v>27000</v>
      </c>
      <c r="DO16" s="11"/>
      <c r="DP16" s="14">
        <f>S29*60%</f>
        <v>27000</v>
      </c>
      <c r="DQ16" s="28">
        <f>V29/2</f>
        <v>15000</v>
      </c>
      <c r="DR16" s="11"/>
      <c r="DS16" s="11"/>
      <c r="DT16" s="11"/>
      <c r="DU16" s="11"/>
      <c r="DV16" s="11"/>
      <c r="DW16" s="223" t="s">
        <v>52</v>
      </c>
      <c r="DX16" s="11"/>
      <c r="DY16" s="225">
        <v>1600</v>
      </c>
      <c r="DZ16" s="11"/>
      <c r="EA16" s="200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</row>
    <row r="17" ht="22.5" customHeight="1" spans="1:147">
      <c r="A17" s="7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10"/>
      <c r="S17" s="11"/>
      <c r="T17" s="11"/>
      <c r="U17" s="26"/>
      <c r="W17" s="11"/>
      <c r="X17" s="27"/>
      <c r="Y17" s="11"/>
      <c r="Z17" s="119"/>
      <c r="AA17" s="119"/>
      <c r="AB17" s="11"/>
      <c r="AC17" s="119"/>
      <c r="AD17" s="11"/>
      <c r="AE17" s="10"/>
      <c r="AF17" s="11"/>
      <c r="AG17" s="11"/>
      <c r="AJ17" s="11"/>
      <c r="AK17" s="27"/>
      <c r="AL17" s="27"/>
      <c r="AM17" s="115"/>
      <c r="AN17" s="116"/>
      <c r="AO17" s="116"/>
      <c r="AP17" s="11"/>
      <c r="AQ17" s="11"/>
      <c r="AR17" s="12"/>
      <c r="AS17" s="119"/>
      <c r="AT17" s="119"/>
      <c r="AU17" s="11"/>
      <c r="AV17" s="11"/>
      <c r="AW17" s="27"/>
      <c r="AX17" s="12"/>
      <c r="AY17" s="11"/>
      <c r="AZ17" s="11"/>
      <c r="BA17" s="11"/>
      <c r="BB17" s="11"/>
      <c r="BC17" s="27"/>
      <c r="BD17" s="120"/>
      <c r="BE17" s="11"/>
      <c r="BF17" s="119"/>
      <c r="BG17" s="11"/>
      <c r="BH17" s="11"/>
      <c r="BI17" s="11"/>
      <c r="BJ17" s="12"/>
      <c r="BK17" s="11"/>
      <c r="BL17" s="119"/>
      <c r="BM17" s="11"/>
      <c r="BN17" s="27"/>
      <c r="BO17" s="157"/>
      <c r="BP17" s="11"/>
      <c r="BQ17" s="11"/>
      <c r="BT17" s="11"/>
      <c r="BU17" s="27"/>
      <c r="BV17" s="27"/>
      <c r="BW17" s="10"/>
      <c r="BX17" s="11"/>
      <c r="BY17" s="11"/>
      <c r="CB17" s="11"/>
      <c r="CC17" s="27"/>
      <c r="CD17" s="27"/>
      <c r="CE17" s="12"/>
      <c r="CF17" s="11"/>
      <c r="CG17" s="119"/>
      <c r="CH17" s="11"/>
      <c r="CI17" s="27"/>
      <c r="CJ17" s="12"/>
      <c r="CK17" s="11"/>
      <c r="CL17" s="119"/>
      <c r="CM17" s="11"/>
      <c r="CN17" s="27"/>
      <c r="CO17" s="10"/>
      <c r="CP17" s="11"/>
      <c r="CQ17" s="11"/>
      <c r="CT17" s="11"/>
      <c r="CU17" s="27"/>
      <c r="CV17" s="27"/>
      <c r="CW17" s="12"/>
      <c r="CX17" s="11"/>
      <c r="CY17" s="11"/>
      <c r="CZ17" s="11"/>
      <c r="DA17" s="11"/>
      <c r="DB17" s="27"/>
      <c r="DC17" s="11"/>
      <c r="DD17" s="117"/>
      <c r="DE17" s="117"/>
      <c r="DF17" s="34" t="s">
        <v>53</v>
      </c>
      <c r="DG17" s="45">
        <f>AN29/2</f>
        <v>0</v>
      </c>
      <c r="DH17" s="46"/>
      <c r="DI17" s="47"/>
      <c r="DJ17" s="11"/>
      <c r="DK17" s="34" t="s">
        <v>53</v>
      </c>
      <c r="DL17" s="42">
        <f t="shared" si="0"/>
        <v>0</v>
      </c>
      <c r="DM17" s="42">
        <f>AP132</f>
        <v>0</v>
      </c>
      <c r="DN17" s="41">
        <f t="shared" si="1"/>
        <v>0</v>
      </c>
      <c r="DO17" s="11"/>
      <c r="DP17" s="62" t="s">
        <v>54</v>
      </c>
      <c r="DQ17" s="25" t="s">
        <v>55</v>
      </c>
      <c r="DR17" s="11" t="s">
        <v>0</v>
      </c>
      <c r="DS17" s="11"/>
      <c r="DT17" s="11"/>
      <c r="DU17" s="11"/>
      <c r="DV17" s="11"/>
      <c r="DW17" s="223" t="s">
        <v>56</v>
      </c>
      <c r="DX17" s="11"/>
      <c r="DY17" s="225">
        <v>20000</v>
      </c>
      <c r="DZ17" s="11"/>
      <c r="EA17" s="200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</row>
    <row r="18" ht="22.5" customHeight="1" spans="1:147">
      <c r="A18" s="7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0"/>
      <c r="S18" s="11"/>
      <c r="T18" s="11"/>
      <c r="U18" s="26"/>
      <c r="W18" s="11"/>
      <c r="X18" s="27"/>
      <c r="Y18" s="120" t="s">
        <v>0</v>
      </c>
      <c r="Z18" s="119"/>
      <c r="AA18" s="119"/>
      <c r="AB18" s="11"/>
      <c r="AC18" s="119"/>
      <c r="AD18" s="11"/>
      <c r="AE18" s="10"/>
      <c r="AF18" s="11"/>
      <c r="AG18" s="11"/>
      <c r="AJ18" s="11"/>
      <c r="AK18" s="27"/>
      <c r="AL18" s="27"/>
      <c r="AM18" s="148" t="s">
        <v>0</v>
      </c>
      <c r="AN18" s="119"/>
      <c r="AO18" s="119"/>
      <c r="AP18" s="11"/>
      <c r="AQ18" s="11"/>
      <c r="AR18" s="12"/>
      <c r="AS18" s="119"/>
      <c r="AT18" s="119"/>
      <c r="AU18" s="11"/>
      <c r="AV18" s="11"/>
      <c r="AW18" s="27"/>
      <c r="AX18" s="12"/>
      <c r="AY18" s="11"/>
      <c r="AZ18" s="11"/>
      <c r="BA18" s="11"/>
      <c r="BB18" s="11"/>
      <c r="BC18" s="27"/>
      <c r="BD18" s="120"/>
      <c r="BE18" s="119"/>
      <c r="BF18" s="11"/>
      <c r="BG18" s="11"/>
      <c r="BH18" s="11"/>
      <c r="BI18" s="11"/>
      <c r="BJ18" s="12"/>
      <c r="BK18" s="11"/>
      <c r="BL18" s="11"/>
      <c r="BM18" s="11"/>
      <c r="BN18" s="27"/>
      <c r="BO18" s="157"/>
      <c r="BP18" s="11"/>
      <c r="BQ18" s="11"/>
      <c r="BT18" s="11"/>
      <c r="BU18" s="27"/>
      <c r="BV18" s="27"/>
      <c r="BW18" s="10"/>
      <c r="BX18" s="11"/>
      <c r="BY18" s="11"/>
      <c r="CB18" s="11"/>
      <c r="CC18" s="27"/>
      <c r="CD18" s="27"/>
      <c r="CE18" s="12"/>
      <c r="CF18" s="11"/>
      <c r="CG18" s="11"/>
      <c r="CH18" s="11"/>
      <c r="CI18" s="27"/>
      <c r="CJ18" s="12"/>
      <c r="CK18" s="11"/>
      <c r="CL18" s="11"/>
      <c r="CM18" s="11"/>
      <c r="CN18" s="27"/>
      <c r="CO18" s="10"/>
      <c r="CP18" s="11"/>
      <c r="CQ18" s="11"/>
      <c r="CT18" s="11"/>
      <c r="CU18" s="27"/>
      <c r="CV18" s="27"/>
      <c r="CW18" s="12"/>
      <c r="CX18" s="11"/>
      <c r="CY18" s="11"/>
      <c r="CZ18" s="11"/>
      <c r="DA18" s="11"/>
      <c r="DB18" s="27"/>
      <c r="DC18" s="11"/>
      <c r="DD18" s="11"/>
      <c r="DE18" s="11"/>
      <c r="DF18" s="34" t="s">
        <v>57</v>
      </c>
      <c r="DG18" s="45">
        <f>BE29/2</f>
        <v>0</v>
      </c>
      <c r="DH18" s="46"/>
      <c r="DI18" s="47"/>
      <c r="DJ18" s="11"/>
      <c r="DK18" s="34" t="s">
        <v>57</v>
      </c>
      <c r="DL18" s="42">
        <f t="shared" si="0"/>
        <v>0</v>
      </c>
      <c r="DM18" s="42">
        <f>BG132</f>
        <v>0</v>
      </c>
      <c r="DN18" s="41">
        <f t="shared" si="1"/>
        <v>0</v>
      </c>
      <c r="DO18" s="11"/>
      <c r="DP18" s="14">
        <f>BP29*60%</f>
        <v>0</v>
      </c>
      <c r="DQ18" s="28">
        <f>BS29/2</f>
        <v>0</v>
      </c>
      <c r="DR18" s="11"/>
      <c r="DS18" s="11"/>
      <c r="DT18" s="11"/>
      <c r="DU18" s="11"/>
      <c r="DV18" s="11"/>
      <c r="DW18" s="223" t="s">
        <v>58</v>
      </c>
      <c r="DX18" s="11">
        <v>21700</v>
      </c>
      <c r="DY18" s="225"/>
      <c r="DZ18" s="11"/>
      <c r="EA18" s="226"/>
      <c r="EB18" s="226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</row>
    <row r="19" ht="22.5" customHeight="1" spans="1:147">
      <c r="A19" s="7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12"/>
      <c r="S19" s="11"/>
      <c r="T19" s="11"/>
      <c r="U19" s="11"/>
      <c r="V19" s="11"/>
      <c r="W19" s="11"/>
      <c r="X19" s="27"/>
      <c r="Y19" s="120"/>
      <c r="Z19" s="119"/>
      <c r="AA19" s="119"/>
      <c r="AB19" s="11"/>
      <c r="AC19" s="119"/>
      <c r="AD19" s="11"/>
      <c r="AE19" s="12"/>
      <c r="AF19" s="11"/>
      <c r="AG19" s="11"/>
      <c r="AH19" s="11"/>
      <c r="AI19" s="11"/>
      <c r="AJ19" s="11"/>
      <c r="AK19" s="27"/>
      <c r="AL19" s="27"/>
      <c r="AM19" s="12"/>
      <c r="AN19" s="119"/>
      <c r="AO19" s="119"/>
      <c r="AP19" s="11"/>
      <c r="AQ19" s="11"/>
      <c r="AR19" s="12"/>
      <c r="AS19" s="119"/>
      <c r="AT19" s="119"/>
      <c r="AU19" s="11"/>
      <c r="AV19" s="11"/>
      <c r="AW19" s="27"/>
      <c r="AX19" s="12"/>
      <c r="AY19" s="11"/>
      <c r="AZ19" s="11"/>
      <c r="BA19" s="11"/>
      <c r="BB19" s="11"/>
      <c r="BC19" s="27"/>
      <c r="BD19" s="12"/>
      <c r="BE19" s="11"/>
      <c r="BF19" s="11"/>
      <c r="BG19" s="11"/>
      <c r="BH19" s="11"/>
      <c r="BI19" s="11"/>
      <c r="BJ19" s="12"/>
      <c r="BK19" s="11"/>
      <c r="BL19" s="11"/>
      <c r="BM19" s="11"/>
      <c r="BN19" s="27"/>
      <c r="BO19" s="158"/>
      <c r="BP19" s="11"/>
      <c r="BQ19" s="11"/>
      <c r="BR19" s="11"/>
      <c r="BS19" s="11"/>
      <c r="BT19" s="11"/>
      <c r="BU19" s="27"/>
      <c r="BV19" s="27"/>
      <c r="BW19" s="12"/>
      <c r="BX19" s="11"/>
      <c r="BY19" s="11"/>
      <c r="BZ19" s="11"/>
      <c r="CA19" s="11"/>
      <c r="CB19" s="11"/>
      <c r="CC19" s="27"/>
      <c r="CD19" s="27"/>
      <c r="CE19" s="12"/>
      <c r="CF19" s="11"/>
      <c r="CG19" s="11"/>
      <c r="CH19" s="11"/>
      <c r="CI19" s="27"/>
      <c r="CJ19" s="12"/>
      <c r="CK19" s="11"/>
      <c r="CL19" s="11"/>
      <c r="CM19" s="11"/>
      <c r="CN19" s="27"/>
      <c r="CO19" s="12"/>
      <c r="CP19" s="11"/>
      <c r="CQ19" s="11"/>
      <c r="CR19" s="11"/>
      <c r="CS19" s="11"/>
      <c r="CT19" s="11"/>
      <c r="CU19" s="27"/>
      <c r="CV19" s="27"/>
      <c r="CW19" s="12"/>
      <c r="CX19" s="11"/>
      <c r="CY19" s="11"/>
      <c r="CZ19" s="11"/>
      <c r="DA19" s="11"/>
      <c r="DB19" s="27"/>
      <c r="DC19" s="11"/>
      <c r="DD19" s="11"/>
      <c r="DE19" s="11"/>
      <c r="DF19" s="34" t="s">
        <v>59</v>
      </c>
      <c r="DG19" s="45">
        <f>BK29/2</f>
        <v>0</v>
      </c>
      <c r="DH19" s="40"/>
      <c r="DI19" s="41"/>
      <c r="DJ19" s="11"/>
      <c r="DK19" s="34" t="s">
        <v>59</v>
      </c>
      <c r="DL19" s="42">
        <f ca="1" t="shared" si="0"/>
        <v>0</v>
      </c>
      <c r="DM19" s="218">
        <f>DM20</f>
        <v>0</v>
      </c>
      <c r="DN19" s="41">
        <f ca="1" t="shared" si="1"/>
        <v>0</v>
      </c>
      <c r="DO19" s="11"/>
      <c r="DP19" s="62" t="s">
        <v>60</v>
      </c>
      <c r="DQ19" s="25" t="s">
        <v>61</v>
      </c>
      <c r="DR19" s="11"/>
      <c r="DS19" s="11"/>
      <c r="DT19" s="11"/>
      <c r="DU19" s="11"/>
      <c r="DV19" s="11"/>
      <c r="DW19" s="223" t="s">
        <v>62</v>
      </c>
      <c r="DX19" s="11"/>
      <c r="DY19" s="225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</row>
    <row r="20" ht="22.5" customHeight="1" spans="1:147">
      <c r="A20" s="7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12"/>
      <c r="S20" s="11"/>
      <c r="T20" s="11"/>
      <c r="U20" s="11"/>
      <c r="V20" s="11"/>
      <c r="W20" s="11"/>
      <c r="X20" s="27"/>
      <c r="Z20" s="119"/>
      <c r="AA20" s="119"/>
      <c r="AB20" s="11"/>
      <c r="AC20" s="119"/>
      <c r="AD20" s="11"/>
      <c r="AE20" s="12"/>
      <c r="AF20" s="11"/>
      <c r="AG20" s="11"/>
      <c r="AH20" s="11"/>
      <c r="AI20" s="11"/>
      <c r="AJ20" s="11"/>
      <c r="AK20" s="27"/>
      <c r="AL20" s="27"/>
      <c r="AM20" s="12"/>
      <c r="AN20" s="119"/>
      <c r="AO20" s="119"/>
      <c r="AP20" s="11"/>
      <c r="AQ20" s="11"/>
      <c r="AR20" s="12"/>
      <c r="AS20" s="119"/>
      <c r="AT20" s="119"/>
      <c r="AU20" s="11"/>
      <c r="AV20" s="11"/>
      <c r="AW20" s="27"/>
      <c r="AX20" s="12"/>
      <c r="AY20" s="11"/>
      <c r="AZ20" s="11"/>
      <c r="BA20" s="11"/>
      <c r="BB20" s="11"/>
      <c r="BC20" s="27"/>
      <c r="BD20" s="12"/>
      <c r="BE20" s="11"/>
      <c r="BF20" s="11"/>
      <c r="BG20" s="11"/>
      <c r="BH20" s="11"/>
      <c r="BI20" s="11"/>
      <c r="BJ20" s="12"/>
      <c r="BK20" s="11"/>
      <c r="BL20" s="11"/>
      <c r="BM20" s="11"/>
      <c r="BN20" s="27"/>
      <c r="BO20" s="158"/>
      <c r="BP20" s="11"/>
      <c r="BQ20" s="11"/>
      <c r="BR20" s="11"/>
      <c r="BS20" s="11"/>
      <c r="BT20" s="11"/>
      <c r="BU20" s="27"/>
      <c r="BV20" s="27"/>
      <c r="BW20" s="12"/>
      <c r="BX20" s="11"/>
      <c r="BY20" s="11"/>
      <c r="BZ20" s="11"/>
      <c r="CA20" s="11"/>
      <c r="CB20" s="11"/>
      <c r="CC20" s="27"/>
      <c r="CD20" s="27"/>
      <c r="CE20" s="12"/>
      <c r="CF20" s="11"/>
      <c r="CG20" s="11"/>
      <c r="CH20" s="11"/>
      <c r="CI20" s="27"/>
      <c r="CJ20" s="12"/>
      <c r="CK20" s="11"/>
      <c r="CL20" s="11"/>
      <c r="CM20" s="11"/>
      <c r="CN20" s="27"/>
      <c r="CO20" s="12"/>
      <c r="CP20" s="11"/>
      <c r="CQ20" s="11"/>
      <c r="CR20" s="11"/>
      <c r="CS20" s="11"/>
      <c r="CT20" s="11"/>
      <c r="CU20" s="27"/>
      <c r="CV20" s="27"/>
      <c r="CW20" s="12"/>
      <c r="CX20" s="11"/>
      <c r="CY20" s="11"/>
      <c r="CZ20" s="11"/>
      <c r="DA20" s="11"/>
      <c r="DB20" s="27"/>
      <c r="DC20" s="11"/>
      <c r="DD20" s="11"/>
      <c r="DE20" s="11"/>
      <c r="DF20" s="34" t="s">
        <v>63</v>
      </c>
      <c r="DG20" s="45">
        <f>DP18+DQ18</f>
        <v>0</v>
      </c>
      <c r="DH20" s="40"/>
      <c r="DI20" s="41"/>
      <c r="DJ20" s="11"/>
      <c r="DK20" s="34" t="s">
        <v>63</v>
      </c>
      <c r="DL20" s="42">
        <f ca="1" t="shared" si="0"/>
        <v>0</v>
      </c>
      <c r="DM20" s="42">
        <f>SUM(BM29+BM46+BM63+BM80+BM97+BM114+BM131+X114)</f>
        <v>0</v>
      </c>
      <c r="DN20" s="41"/>
      <c r="DO20" s="11"/>
      <c r="DP20" s="14">
        <f>BX29*60%</f>
        <v>0</v>
      </c>
      <c r="DQ20" s="28">
        <f>CA29/2</f>
        <v>0</v>
      </c>
      <c r="DR20" s="11"/>
      <c r="DS20" s="11"/>
      <c r="DT20" s="11"/>
      <c r="DU20" s="11"/>
      <c r="DV20" s="11"/>
      <c r="DW20" s="223" t="s">
        <v>64</v>
      </c>
      <c r="DX20" s="11"/>
      <c r="DY20" s="225"/>
      <c r="DZ20" s="11"/>
      <c r="EA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</row>
    <row r="21" ht="22.5" customHeight="1" spans="1:147">
      <c r="A21" s="7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12"/>
      <c r="S21" s="11"/>
      <c r="T21" s="11"/>
      <c r="U21" s="11"/>
      <c r="V21" s="11"/>
      <c r="W21" s="11"/>
      <c r="X21" s="27"/>
      <c r="Y21" s="11"/>
      <c r="Z21" s="119"/>
      <c r="AA21" s="119"/>
      <c r="AB21" s="11"/>
      <c r="AC21" s="119"/>
      <c r="AD21" s="11"/>
      <c r="AE21" s="12"/>
      <c r="AF21" s="11"/>
      <c r="AG21" s="11"/>
      <c r="AH21" s="11"/>
      <c r="AI21" s="11"/>
      <c r="AJ21" s="11"/>
      <c r="AK21" s="27"/>
      <c r="AL21" s="27"/>
      <c r="AM21" s="12"/>
      <c r="AN21" s="119"/>
      <c r="AO21" s="119"/>
      <c r="AP21" s="11"/>
      <c r="AQ21" s="11"/>
      <c r="AR21" s="12"/>
      <c r="AS21" s="119"/>
      <c r="AT21" s="119"/>
      <c r="AU21" s="11"/>
      <c r="AV21" s="11"/>
      <c r="AW21" s="27"/>
      <c r="AX21" s="12"/>
      <c r="AY21" s="11"/>
      <c r="AZ21" s="11"/>
      <c r="BA21" s="11"/>
      <c r="BB21" s="11"/>
      <c r="BC21" s="27"/>
      <c r="BD21" s="12"/>
      <c r="BE21" s="11"/>
      <c r="BF21" s="11"/>
      <c r="BG21" s="11"/>
      <c r="BH21" s="11"/>
      <c r="BI21" s="11"/>
      <c r="BJ21" s="12"/>
      <c r="BK21" s="11"/>
      <c r="BL21" s="11"/>
      <c r="BM21" s="11"/>
      <c r="BN21" s="27"/>
      <c r="BO21" s="158"/>
      <c r="BP21" s="11"/>
      <c r="BQ21" s="11"/>
      <c r="BR21" s="11"/>
      <c r="BS21" s="11"/>
      <c r="BT21" s="11"/>
      <c r="BU21" s="27"/>
      <c r="BV21" s="27"/>
      <c r="BW21" s="12"/>
      <c r="BX21" s="11"/>
      <c r="BY21" s="11"/>
      <c r="BZ21" s="11"/>
      <c r="CA21" s="11"/>
      <c r="CB21" s="11"/>
      <c r="CC21" s="27"/>
      <c r="CD21" s="27"/>
      <c r="CE21" s="12"/>
      <c r="CF21" s="11"/>
      <c r="CG21" s="11"/>
      <c r="CH21" s="11"/>
      <c r="CI21" s="27"/>
      <c r="CJ21" s="12"/>
      <c r="CK21" s="11"/>
      <c r="CL21" s="11"/>
      <c r="CM21" s="11"/>
      <c r="CN21" s="27"/>
      <c r="CO21" s="12"/>
      <c r="CP21" s="11"/>
      <c r="CQ21" s="11"/>
      <c r="CR21" s="11"/>
      <c r="CS21" s="11"/>
      <c r="CT21" s="11"/>
      <c r="CU21" s="27"/>
      <c r="CV21" s="27"/>
      <c r="CW21" s="12"/>
      <c r="CX21" s="11"/>
      <c r="CY21" s="11"/>
      <c r="CZ21" s="11"/>
      <c r="DA21" s="11"/>
      <c r="DB21" s="27"/>
      <c r="DC21" s="11"/>
      <c r="DD21" s="11"/>
      <c r="DE21" s="11"/>
      <c r="DF21" s="34" t="s">
        <v>65</v>
      </c>
      <c r="DG21" s="42">
        <f>DP20+DQ20</f>
        <v>0</v>
      </c>
      <c r="DH21" s="48"/>
      <c r="DI21" s="49"/>
      <c r="DJ21" s="11"/>
      <c r="DK21" s="34" t="s">
        <v>65</v>
      </c>
      <c r="DL21" s="42">
        <f ca="1" t="shared" si="0"/>
        <v>0</v>
      </c>
      <c r="DM21" s="42"/>
      <c r="DN21" s="41"/>
      <c r="DO21" s="11"/>
      <c r="DP21" s="62" t="s">
        <v>66</v>
      </c>
      <c r="DQ21" s="25" t="s">
        <v>67</v>
      </c>
      <c r="DR21" s="11"/>
      <c r="DS21" s="11"/>
      <c r="DT21" s="11"/>
      <c r="DU21" s="11"/>
      <c r="DV21" s="11"/>
      <c r="DW21" s="224" t="s">
        <v>68</v>
      </c>
      <c r="DX21" s="15">
        <f t="shared" ref="DX21:DY21" si="2">SUM(DX14:DX20)</f>
        <v>22800</v>
      </c>
      <c r="DY21" s="227">
        <f t="shared" si="2"/>
        <v>23900</v>
      </c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</row>
    <row r="22" ht="22.5" customHeight="1" spans="1:147">
      <c r="A22" s="7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12"/>
      <c r="S22" s="11"/>
      <c r="T22" s="11"/>
      <c r="U22" s="11"/>
      <c r="V22" s="11"/>
      <c r="W22" s="11"/>
      <c r="X22" s="27"/>
      <c r="Y22" s="11"/>
      <c r="Z22" s="119"/>
      <c r="AA22" s="119"/>
      <c r="AB22" s="11"/>
      <c r="AC22" s="119"/>
      <c r="AD22" s="11"/>
      <c r="AE22" s="12"/>
      <c r="AF22" s="11"/>
      <c r="AG22" s="11"/>
      <c r="AH22" s="11"/>
      <c r="AI22" s="11"/>
      <c r="AJ22" s="11"/>
      <c r="AK22" s="27"/>
      <c r="AL22" s="27"/>
      <c r="AM22" s="12"/>
      <c r="AN22" s="119"/>
      <c r="AO22" s="119"/>
      <c r="AP22" s="11"/>
      <c r="AQ22" s="11"/>
      <c r="AR22" s="12"/>
      <c r="AS22" s="119"/>
      <c r="AT22" s="119"/>
      <c r="AU22" s="11"/>
      <c r="AV22" s="11"/>
      <c r="AW22" s="27"/>
      <c r="AX22" s="12"/>
      <c r="AY22" s="11"/>
      <c r="AZ22" s="11"/>
      <c r="BA22" s="11"/>
      <c r="BB22" s="11"/>
      <c r="BC22" s="27"/>
      <c r="BD22" s="12"/>
      <c r="BE22" s="11"/>
      <c r="BF22" s="11"/>
      <c r="BG22" s="11"/>
      <c r="BH22" s="11"/>
      <c r="BI22" s="11"/>
      <c r="BJ22" s="12"/>
      <c r="BK22" s="11"/>
      <c r="BL22" s="11"/>
      <c r="BM22" s="11"/>
      <c r="BN22" s="27"/>
      <c r="BO22" s="158"/>
      <c r="BP22" s="11"/>
      <c r="BQ22" s="11"/>
      <c r="BR22" s="11"/>
      <c r="BS22" s="11"/>
      <c r="BT22" s="11"/>
      <c r="BU22" s="27"/>
      <c r="BV22" s="27"/>
      <c r="BW22" s="12"/>
      <c r="BX22" s="11"/>
      <c r="BY22" s="11"/>
      <c r="BZ22" s="11"/>
      <c r="CA22" s="11"/>
      <c r="CB22" s="11"/>
      <c r="CC22" s="27"/>
      <c r="CD22" s="27"/>
      <c r="CE22" s="12"/>
      <c r="CF22" s="11"/>
      <c r="CG22" s="11"/>
      <c r="CH22" s="11"/>
      <c r="CI22" s="27"/>
      <c r="CJ22" s="12"/>
      <c r="CK22" s="11"/>
      <c r="CL22" s="11"/>
      <c r="CM22" s="11"/>
      <c r="CN22" s="27"/>
      <c r="CO22" s="12"/>
      <c r="CP22" s="11"/>
      <c r="CQ22" s="11"/>
      <c r="CR22" s="11"/>
      <c r="CS22" s="11"/>
      <c r="CT22" s="11"/>
      <c r="CU22" s="27"/>
      <c r="CV22" s="27"/>
      <c r="CW22" s="12"/>
      <c r="CX22" s="11"/>
      <c r="CY22" s="11"/>
      <c r="CZ22" s="11"/>
      <c r="DA22" s="11"/>
      <c r="DB22" s="27"/>
      <c r="DC22" s="11"/>
      <c r="DD22" s="11"/>
      <c r="DE22" s="11"/>
      <c r="DF22" s="34" t="s">
        <v>69</v>
      </c>
      <c r="DG22" s="42">
        <f>CF29/2</f>
        <v>0</v>
      </c>
      <c r="DH22" s="40"/>
      <c r="DI22" s="41"/>
      <c r="DJ22" s="11"/>
      <c r="DK22" s="34" t="s">
        <v>69</v>
      </c>
      <c r="DL22" s="42">
        <f ca="1" t="shared" si="0"/>
        <v>0</v>
      </c>
      <c r="DM22" s="42"/>
      <c r="DN22" s="41"/>
      <c r="DO22" s="11"/>
      <c r="DP22" s="14">
        <f>CP29*60%</f>
        <v>0</v>
      </c>
      <c r="DQ22" s="28">
        <f>CS29/2</f>
        <v>0</v>
      </c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</row>
    <row r="23" ht="22.5" customHeight="1" spans="1:147">
      <c r="A23" s="7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12"/>
      <c r="S23" s="11"/>
      <c r="T23" s="11"/>
      <c r="U23" s="11"/>
      <c r="V23" s="11"/>
      <c r="W23" s="11"/>
      <c r="X23" s="27"/>
      <c r="Y23" s="11"/>
      <c r="Z23" s="119"/>
      <c r="AA23" s="119"/>
      <c r="AB23" s="11"/>
      <c r="AC23" s="119"/>
      <c r="AD23" s="11"/>
      <c r="AE23" s="12"/>
      <c r="AF23" s="11"/>
      <c r="AG23" s="11"/>
      <c r="AH23" s="11"/>
      <c r="AI23" s="11"/>
      <c r="AJ23" s="11"/>
      <c r="AK23" s="27"/>
      <c r="AL23" s="27"/>
      <c r="AM23" s="12"/>
      <c r="AN23" s="119"/>
      <c r="AO23" s="119"/>
      <c r="AP23" s="11"/>
      <c r="AQ23" s="11"/>
      <c r="AR23" s="12"/>
      <c r="AS23" s="119"/>
      <c r="AT23" s="119"/>
      <c r="AU23" s="11"/>
      <c r="AV23" s="11"/>
      <c r="AW23" s="27"/>
      <c r="AX23" s="12"/>
      <c r="AY23" s="11"/>
      <c r="AZ23" s="11"/>
      <c r="BA23" s="11"/>
      <c r="BB23" s="11"/>
      <c r="BC23" s="27"/>
      <c r="BD23" s="12"/>
      <c r="BE23" s="11"/>
      <c r="BF23" s="11"/>
      <c r="BG23" s="11"/>
      <c r="BH23" s="11"/>
      <c r="BI23" s="11"/>
      <c r="BJ23" s="12"/>
      <c r="BK23" s="11"/>
      <c r="BL23" s="11"/>
      <c r="BM23" s="11"/>
      <c r="BN23" s="27"/>
      <c r="BO23" s="158"/>
      <c r="BP23" s="11"/>
      <c r="BQ23" s="11"/>
      <c r="BR23" s="11"/>
      <c r="BS23" s="11"/>
      <c r="BT23" s="11"/>
      <c r="BU23" s="27"/>
      <c r="BV23" s="27"/>
      <c r="BW23" s="12"/>
      <c r="BX23" s="11"/>
      <c r="BY23" s="11"/>
      <c r="BZ23" s="11"/>
      <c r="CA23" s="11"/>
      <c r="CB23" s="11"/>
      <c r="CC23" s="27"/>
      <c r="CD23" s="27"/>
      <c r="CE23" s="12"/>
      <c r="CF23" s="11"/>
      <c r="CG23" s="11"/>
      <c r="CH23" s="11"/>
      <c r="CI23" s="27"/>
      <c r="CJ23" s="12"/>
      <c r="CK23" s="11"/>
      <c r="CL23" s="11"/>
      <c r="CM23" s="11"/>
      <c r="CN23" s="27"/>
      <c r="CO23" s="12"/>
      <c r="CP23" s="11"/>
      <c r="CQ23" s="11"/>
      <c r="CR23" s="11"/>
      <c r="CS23" s="11"/>
      <c r="CT23" s="11"/>
      <c r="CU23" s="27"/>
      <c r="CV23" s="27"/>
      <c r="CW23" s="12"/>
      <c r="CX23" s="11"/>
      <c r="CY23" s="11"/>
      <c r="CZ23" s="11"/>
      <c r="DA23" s="11"/>
      <c r="DB23" s="27"/>
      <c r="DC23" s="11"/>
      <c r="DD23" s="11"/>
      <c r="DE23" s="11"/>
      <c r="DF23" s="34" t="s">
        <v>70</v>
      </c>
      <c r="DG23" s="42">
        <f>CK29/2</f>
        <v>0</v>
      </c>
      <c r="DH23" s="40"/>
      <c r="DI23" s="41"/>
      <c r="DJ23" s="11"/>
      <c r="DK23" s="34" t="s">
        <v>70</v>
      </c>
      <c r="DL23" s="42">
        <f ca="1" t="shared" si="0"/>
        <v>0</v>
      </c>
      <c r="DM23" s="42"/>
      <c r="DN23" s="4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</row>
    <row r="24" ht="22.5" customHeight="1" spans="1:147">
      <c r="A24" s="7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12"/>
      <c r="S24" s="11"/>
      <c r="T24" s="11"/>
      <c r="U24" s="11"/>
      <c r="V24" s="11"/>
      <c r="W24" s="11"/>
      <c r="X24" s="27"/>
      <c r="Y24" s="11"/>
      <c r="Z24" s="119"/>
      <c r="AA24" s="119"/>
      <c r="AB24" s="11"/>
      <c r="AC24" s="119"/>
      <c r="AD24" s="11"/>
      <c r="AE24" s="12"/>
      <c r="AF24" s="11"/>
      <c r="AG24" s="11"/>
      <c r="AH24" s="11"/>
      <c r="AI24" s="11"/>
      <c r="AJ24" s="11"/>
      <c r="AK24" s="27"/>
      <c r="AL24" s="27"/>
      <c r="AM24" s="12"/>
      <c r="AN24" s="119"/>
      <c r="AO24" s="119"/>
      <c r="AP24" s="11"/>
      <c r="AQ24" s="11"/>
      <c r="AR24" s="12"/>
      <c r="AS24" s="119"/>
      <c r="AT24" s="119"/>
      <c r="AU24" s="11"/>
      <c r="AV24" s="11"/>
      <c r="AW24" s="27"/>
      <c r="AX24" s="12"/>
      <c r="AY24" s="11"/>
      <c r="AZ24" s="11"/>
      <c r="BA24" s="11"/>
      <c r="BB24" s="11"/>
      <c r="BC24" s="27"/>
      <c r="BD24" s="12"/>
      <c r="BE24" s="11"/>
      <c r="BF24" s="11"/>
      <c r="BG24" s="11"/>
      <c r="BH24" s="11"/>
      <c r="BI24" s="11"/>
      <c r="BJ24" s="12"/>
      <c r="BK24" s="11"/>
      <c r="BL24" s="11"/>
      <c r="BM24" s="11"/>
      <c r="BN24" s="27"/>
      <c r="BO24" s="158"/>
      <c r="BP24" s="11"/>
      <c r="BQ24" s="11"/>
      <c r="BR24" s="11"/>
      <c r="BS24" s="11"/>
      <c r="BT24" s="11"/>
      <c r="BU24" s="27"/>
      <c r="BV24" s="27"/>
      <c r="BW24" s="12"/>
      <c r="BX24" s="11"/>
      <c r="BY24" s="11"/>
      <c r="BZ24" s="11"/>
      <c r="CA24" s="11"/>
      <c r="CB24" s="11"/>
      <c r="CC24" s="27"/>
      <c r="CD24" s="27"/>
      <c r="CE24" s="12"/>
      <c r="CF24" s="11"/>
      <c r="CG24" s="11"/>
      <c r="CH24" s="11"/>
      <c r="CI24" s="27"/>
      <c r="CJ24" s="12"/>
      <c r="CK24" s="11"/>
      <c r="CL24" s="11"/>
      <c r="CM24" s="11"/>
      <c r="CN24" s="27"/>
      <c r="CO24" s="12"/>
      <c r="CP24" s="11"/>
      <c r="CQ24" s="11"/>
      <c r="CR24" s="11"/>
      <c r="CS24" s="11"/>
      <c r="CT24" s="11"/>
      <c r="CU24" s="27"/>
      <c r="CV24" s="27"/>
      <c r="CW24" s="12"/>
      <c r="CX24" s="11"/>
      <c r="CY24" s="11"/>
      <c r="CZ24" s="11"/>
      <c r="DA24" s="11"/>
      <c r="DB24" s="27"/>
      <c r="DC24" s="178" t="s">
        <v>71</v>
      </c>
      <c r="DD24" s="179">
        <f>SUM(R28,Y28,AE28,AM28,AR28,AX28,BD28,CW28,BJ28+CO28+CJ28+CE28+BW28+BO28)</f>
        <v>23000</v>
      </c>
      <c r="DE24" s="191"/>
      <c r="DF24" s="34" t="s">
        <v>72</v>
      </c>
      <c r="DG24" s="42">
        <f>DP22+DQ22</f>
        <v>0</v>
      </c>
      <c r="DH24" s="40"/>
      <c r="DI24" s="41"/>
      <c r="DJ24" s="11"/>
      <c r="DK24" s="34" t="s">
        <v>72</v>
      </c>
      <c r="DL24" s="30">
        <f ca="1" t="shared" si="0"/>
        <v>0</v>
      </c>
      <c r="DM24" s="30"/>
      <c r="DN24" s="3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</row>
    <row r="25" ht="22.5" customHeight="1" spans="1:147">
      <c r="A25" s="7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12"/>
      <c r="S25" s="11"/>
      <c r="T25" s="11"/>
      <c r="U25" s="11"/>
      <c r="V25" s="11"/>
      <c r="W25" s="11"/>
      <c r="X25" s="27"/>
      <c r="Y25" s="11"/>
      <c r="Z25" s="119"/>
      <c r="AA25" s="119"/>
      <c r="AB25" s="11"/>
      <c r="AC25" s="119"/>
      <c r="AD25" s="11"/>
      <c r="AE25" s="12"/>
      <c r="AF25" s="11"/>
      <c r="AG25" s="11"/>
      <c r="AH25" s="11"/>
      <c r="AI25" s="11"/>
      <c r="AJ25" s="11"/>
      <c r="AK25" s="27"/>
      <c r="AL25" s="27"/>
      <c r="AM25" s="12"/>
      <c r="AN25" s="119"/>
      <c r="AO25" s="119"/>
      <c r="AP25" s="11"/>
      <c r="AQ25" s="11"/>
      <c r="AR25" s="12"/>
      <c r="AS25" s="119"/>
      <c r="AT25" s="119"/>
      <c r="AU25" s="11"/>
      <c r="AV25" s="11"/>
      <c r="AW25" s="27"/>
      <c r="AX25" s="12"/>
      <c r="AY25" s="11"/>
      <c r="AZ25" s="11"/>
      <c r="BA25" s="11"/>
      <c r="BB25" s="11"/>
      <c r="BC25" s="27"/>
      <c r="BD25" s="12"/>
      <c r="BE25" s="11"/>
      <c r="BF25" s="11"/>
      <c r="BG25" s="11"/>
      <c r="BH25" s="11"/>
      <c r="BI25" s="11"/>
      <c r="BJ25" s="12"/>
      <c r="BK25" s="11"/>
      <c r="BL25" s="11"/>
      <c r="BM25" s="11"/>
      <c r="BN25" s="27"/>
      <c r="BO25" s="158"/>
      <c r="BP25" s="11"/>
      <c r="BQ25" s="11"/>
      <c r="BR25" s="11"/>
      <c r="BS25" s="11"/>
      <c r="BT25" s="11"/>
      <c r="BU25" s="27"/>
      <c r="BV25" s="27"/>
      <c r="BW25" s="12"/>
      <c r="BX25" s="11"/>
      <c r="BY25" s="11"/>
      <c r="BZ25" s="11"/>
      <c r="CA25" s="11"/>
      <c r="CB25" s="11"/>
      <c r="CC25" s="27"/>
      <c r="CD25" s="27"/>
      <c r="CE25" s="12"/>
      <c r="CF25" s="11"/>
      <c r="CG25" s="11"/>
      <c r="CH25" s="11"/>
      <c r="CI25" s="27"/>
      <c r="CJ25" s="12"/>
      <c r="CK25" s="11"/>
      <c r="CL25" s="11"/>
      <c r="CM25" s="11"/>
      <c r="CN25" s="27"/>
      <c r="CO25" s="12"/>
      <c r="CP25" s="11"/>
      <c r="CQ25" s="11"/>
      <c r="CR25" s="11"/>
      <c r="CS25" s="11"/>
      <c r="CT25" s="11"/>
      <c r="CU25" s="27"/>
      <c r="CV25" s="27"/>
      <c r="CW25" s="12"/>
      <c r="CX25" s="11"/>
      <c r="CY25" s="11"/>
      <c r="CZ25" s="11"/>
      <c r="DA25" s="11"/>
      <c r="DB25" s="27"/>
      <c r="DC25" s="178" t="s">
        <v>73</v>
      </c>
      <c r="DD25" s="179">
        <f>SUM(V28,AC28,AI28,AQ28,BI28,BN28,BS28,CA28,CI28,CN28,CS28,DA28)</f>
        <v>0</v>
      </c>
      <c r="DE25" s="191"/>
      <c r="DF25" s="34"/>
      <c r="DG25" s="42"/>
      <c r="DH25" s="40"/>
      <c r="DI25" s="41"/>
      <c r="DJ25" s="11"/>
      <c r="DK25" s="11"/>
      <c r="DL25" s="11"/>
      <c r="DM25" s="132" t="s">
        <v>74</v>
      </c>
      <c r="DN25" s="64">
        <f ca="1">SUM(DN14:DN24)</f>
        <v>25100</v>
      </c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</row>
    <row r="26" ht="22.5" customHeight="1" spans="1:147">
      <c r="A26" s="7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12"/>
      <c r="S26" s="11"/>
      <c r="T26" s="11"/>
      <c r="U26" s="11"/>
      <c r="V26" s="11"/>
      <c r="W26" s="11"/>
      <c r="X26" s="27"/>
      <c r="Y26" s="11"/>
      <c r="Z26" s="119"/>
      <c r="AA26" s="119"/>
      <c r="AB26" s="11"/>
      <c r="AC26" s="119"/>
      <c r="AD26" s="11"/>
      <c r="AE26" s="12"/>
      <c r="AF26" s="11"/>
      <c r="AG26" s="11"/>
      <c r="AH26" s="11"/>
      <c r="AI26" s="11"/>
      <c r="AJ26" s="11"/>
      <c r="AK26" s="27"/>
      <c r="AL26" s="27"/>
      <c r="AM26" s="12"/>
      <c r="AN26" s="119"/>
      <c r="AO26" s="119"/>
      <c r="AP26" s="11"/>
      <c r="AQ26" s="11"/>
      <c r="AR26" s="12"/>
      <c r="AS26" s="119"/>
      <c r="AT26" s="119"/>
      <c r="AU26" s="11"/>
      <c r="AV26" s="11"/>
      <c r="AW26" s="27"/>
      <c r="AX26" s="12"/>
      <c r="AY26" s="11"/>
      <c r="AZ26" s="11"/>
      <c r="BA26" s="11"/>
      <c r="BB26" s="11"/>
      <c r="BC26" s="27"/>
      <c r="BD26" s="12"/>
      <c r="BE26" s="11"/>
      <c r="BF26" s="11"/>
      <c r="BG26" s="11"/>
      <c r="BH26" s="11"/>
      <c r="BI26" s="11"/>
      <c r="BJ26" s="12"/>
      <c r="BK26" s="11"/>
      <c r="BL26" s="11"/>
      <c r="BM26" s="11"/>
      <c r="BN26" s="27"/>
      <c r="BO26" s="158"/>
      <c r="BP26" s="11"/>
      <c r="BQ26" s="11"/>
      <c r="BR26" s="11"/>
      <c r="BS26" s="11"/>
      <c r="BT26" s="11"/>
      <c r="BU26" s="27"/>
      <c r="BV26" s="27"/>
      <c r="BW26" s="12"/>
      <c r="BX26" s="11"/>
      <c r="BY26" s="11"/>
      <c r="BZ26" s="11"/>
      <c r="CA26" s="11"/>
      <c r="CB26" s="11"/>
      <c r="CC26" s="27"/>
      <c r="CD26" s="27"/>
      <c r="CE26" s="12"/>
      <c r="CF26" s="11"/>
      <c r="CG26" s="11"/>
      <c r="CH26" s="11"/>
      <c r="CI26" s="27"/>
      <c r="CJ26" s="12"/>
      <c r="CK26" s="11"/>
      <c r="CL26" s="11"/>
      <c r="CM26" s="11"/>
      <c r="CN26" s="27"/>
      <c r="CO26" s="12"/>
      <c r="CP26" s="11"/>
      <c r="CQ26" s="11"/>
      <c r="CR26" s="11"/>
      <c r="CS26" s="11"/>
      <c r="CT26" s="11"/>
      <c r="CU26" s="27"/>
      <c r="CV26" s="27"/>
      <c r="CW26" s="12"/>
      <c r="CX26" s="11"/>
      <c r="CY26" s="11"/>
      <c r="CZ26" s="11"/>
      <c r="DA26" s="11"/>
      <c r="DB26" s="27"/>
      <c r="DC26" s="180" t="s">
        <v>75</v>
      </c>
      <c r="DD26" s="179">
        <f ca="1">SUM(S28,Z28,AF28,AN28,BE28,BK28,BP28,BX28,CF28,CK28,CP28,CX28)</f>
        <v>22000</v>
      </c>
      <c r="DE26" s="12"/>
      <c r="DF26" s="35" t="s">
        <v>76</v>
      </c>
      <c r="DG26" s="50" t="s">
        <v>77</v>
      </c>
      <c r="DH26" s="51" t="s">
        <v>78</v>
      </c>
      <c r="DI26" s="52" t="s">
        <v>79</v>
      </c>
      <c r="DJ26" s="53" t="s">
        <v>41</v>
      </c>
      <c r="DK26" s="63" t="s">
        <v>80</v>
      </c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</row>
    <row r="27" ht="22.5" customHeight="1" spans="1:147">
      <c r="A27" s="7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14"/>
      <c r="S27" s="15"/>
      <c r="T27" s="15"/>
      <c r="U27" s="15"/>
      <c r="V27" s="15"/>
      <c r="W27" s="15"/>
      <c r="X27" s="28"/>
      <c r="Y27" s="11"/>
      <c r="Z27" s="119"/>
      <c r="AA27" s="119"/>
      <c r="AB27" s="11"/>
      <c r="AC27" s="119"/>
      <c r="AD27" s="11"/>
      <c r="AE27" s="12"/>
      <c r="AF27" s="11"/>
      <c r="AG27" s="11"/>
      <c r="AH27" s="11"/>
      <c r="AI27" s="11"/>
      <c r="AJ27" s="11"/>
      <c r="AK27" s="27"/>
      <c r="AL27" s="28"/>
      <c r="AM27" s="12"/>
      <c r="AN27" s="119"/>
      <c r="AO27" s="119"/>
      <c r="AP27" s="11"/>
      <c r="AQ27" s="11"/>
      <c r="AR27" s="12"/>
      <c r="AS27" s="119"/>
      <c r="AT27" s="119"/>
      <c r="AU27" s="11"/>
      <c r="AV27" s="11"/>
      <c r="AW27" s="27"/>
      <c r="AX27" s="12"/>
      <c r="AY27" s="11"/>
      <c r="AZ27" s="11"/>
      <c r="BA27" s="11"/>
      <c r="BB27" s="11"/>
      <c r="BC27" s="27"/>
      <c r="BD27" s="12"/>
      <c r="BE27" s="11"/>
      <c r="BF27" s="11"/>
      <c r="BG27" s="11"/>
      <c r="BH27" s="11"/>
      <c r="BI27" s="11"/>
      <c r="BJ27" s="14"/>
      <c r="BK27" s="15"/>
      <c r="BL27" s="15"/>
      <c r="BM27" s="15"/>
      <c r="BN27" s="28"/>
      <c r="BO27" s="158"/>
      <c r="BP27" s="11"/>
      <c r="BQ27" s="11"/>
      <c r="BR27" s="11"/>
      <c r="BS27" s="11"/>
      <c r="BT27" s="11"/>
      <c r="BU27" s="27"/>
      <c r="BV27" s="28"/>
      <c r="BW27" s="12"/>
      <c r="BX27" s="11"/>
      <c r="BY27" s="11"/>
      <c r="BZ27" s="11"/>
      <c r="CA27" s="11"/>
      <c r="CB27" s="11"/>
      <c r="CC27" s="27"/>
      <c r="CD27" s="28"/>
      <c r="CE27" s="14"/>
      <c r="CF27" s="15"/>
      <c r="CG27" s="15"/>
      <c r="CH27" s="15"/>
      <c r="CI27" s="28"/>
      <c r="CJ27" s="14"/>
      <c r="CK27" s="15"/>
      <c r="CL27" s="15"/>
      <c r="CM27" s="15"/>
      <c r="CN27" s="28"/>
      <c r="CO27" s="12"/>
      <c r="CP27" s="11"/>
      <c r="CQ27" s="11"/>
      <c r="CR27" s="11"/>
      <c r="CS27" s="11"/>
      <c r="CT27" s="11"/>
      <c r="CU27" s="27"/>
      <c r="CV27" s="28"/>
      <c r="CW27" s="14"/>
      <c r="CX27" s="15"/>
      <c r="CY27" s="15"/>
      <c r="CZ27" s="15"/>
      <c r="DA27" s="15"/>
      <c r="DB27" s="28"/>
      <c r="DC27" s="181" t="s">
        <v>81</v>
      </c>
      <c r="DD27" s="179">
        <f>SUM(CZ28,U28,AB28,AH28,AP28,BG28,BM28,BR28,BZ28,CH28,CM28,CR28)</f>
        <v>30000</v>
      </c>
      <c r="DE27" s="12"/>
      <c r="DF27" s="36">
        <f>SUM(V29+Z29+AF29+AK29+AN29+AS29+AV29+AY29+BB29+BE29+BH29+CX29+BK29+S29+AI29+BP29+BS29+BX29+CA29+CF29+CK29+CP29+CS29)</f>
        <v>75000</v>
      </c>
      <c r="DG27" s="54">
        <f>SUM(AB29+AD29+AL29+AU29+AW29+BA29+BC29+BG29+X29+CZ29+DB29+AP29+BM29+CV29+CM29+CD29+BV29+CH29)</f>
        <v>20000</v>
      </c>
      <c r="DH27" s="55">
        <f ca="1">DD26+DD27+DD29+DD25</f>
        <v>52000</v>
      </c>
      <c r="DI27" s="56">
        <f ca="1">DF27-DG27-DH27</f>
        <v>3000</v>
      </c>
      <c r="DJ27" s="57">
        <v>167000</v>
      </c>
      <c r="DK27" s="64">
        <f ca="1">DJ27-DI27</f>
        <v>164000</v>
      </c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</row>
    <row r="28" ht="22.5" hidden="1" customHeight="1" spans="1:147">
      <c r="A28" s="7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12">
        <f>SUMIF(T14:T27,"EFECTIVO",S14:S27)+SUMIF(W14:W27,"EFECTIVO",V14:V27)</f>
        <v>23000</v>
      </c>
      <c r="S28" s="12">
        <f ca="1">SUMIF(W14:W28,"NEQUI",V14:V27)+SUMIF(T14:T27,"NEQUI",S14:S27)</f>
        <v>22000</v>
      </c>
      <c r="T28" s="11">
        <f>SUMIF(T14:T27,"BANCOLOMBIA",S14:S27)+SUMIF(W14:W27,"BANCOLOMBIA",V14:V27)</f>
        <v>0</v>
      </c>
      <c r="U28" s="11">
        <f>SUMIF(W14:W27,"DAVIPLATA",V14:V27)+SUMIF(T14:T27,"DAVIPLATA",S14:S27)</f>
        <v>30000</v>
      </c>
      <c r="V28" s="27">
        <f>SUMIF(W14:W27,"TARJETA DE CREDITO",V14:V27)+SUMIF(T14:T27,"TARJETA DE CREDITO",S14:S27)</f>
        <v>0</v>
      </c>
      <c r="X28" s="29"/>
      <c r="Y28" s="12">
        <f>SUMIF(AA14:AA27,"EFECTIVO",Z14:Z27)</f>
        <v>0</v>
      </c>
      <c r="Z28" s="12">
        <f ca="1">SUMIF(AA14:AA28,"NEQUI",Z14:Z27)</f>
        <v>0</v>
      </c>
      <c r="AA28" s="11">
        <f>SUMIF(AA14:AA27,"BANCOLOMBIA",Z14:Z27)</f>
        <v>0</v>
      </c>
      <c r="AB28" s="11">
        <f>SUMIF(AA14:AA27,"DAVIPLATA",Z14:Z27)</f>
        <v>0</v>
      </c>
      <c r="AC28" s="11">
        <f>SUMIF(AA14:AA27,"TARJETA DE CREDITO",Z14:Z27)</f>
        <v>0</v>
      </c>
      <c r="AD28" s="11"/>
      <c r="AE28" s="12">
        <f>SUMIF(AG14:AG27,"EFECTIVO",AF14:AF27)+SUMIF(AJ14:AJ27,"EFECTIVO",AI14:AI27)</f>
        <v>0</v>
      </c>
      <c r="AF28" s="12">
        <f ca="1">SUMIF(AJ14:AJ28,"NEQUI",AI14:AI27)+SUMIF(AG14:AG27,"NEQUI",AF14:AF27)</f>
        <v>0</v>
      </c>
      <c r="AG28" s="11">
        <f>SUMIF(AG14:AG27,"BANCOLOMBIA",AF14:AF27)+SUMIF(AJ14:AJ27,"BANCOLOMBIA",AI14:AI27)</f>
        <v>0</v>
      </c>
      <c r="AH28" s="11">
        <f>SUMIF(AJ14:AJ27,"DAVIPLATA",AI14:AI27)+SUMIF(AG14:AG27,"DAVIPLATA",AF14:AF27)</f>
        <v>0</v>
      </c>
      <c r="AI28" s="27">
        <f>SUMIF(AJ14:AJ27,"TARJETA DE CREDITO",AI14:AI27)+SUMIF(AG14:AG27,"TARJETA DE CREDITO",AF14:AF27)</f>
        <v>0</v>
      </c>
      <c r="AK28" s="149">
        <f>SUM(AK14:AK27)</f>
        <v>0</v>
      </c>
      <c r="AL28" s="11"/>
      <c r="AM28" s="12">
        <f>SUMIF(AO14:AO27,"EFECTIVO",AN14:AN27)</f>
        <v>0</v>
      </c>
      <c r="AN28" s="12">
        <f ca="1">SUMIF(AO14:AO28,"NEQUI",AN14:AN27)</f>
        <v>0</v>
      </c>
      <c r="AO28" s="11">
        <f>SUMIF(AO14:AO27,"BANCOLOMBIA",AN14:AN27)</f>
        <v>0</v>
      </c>
      <c r="AP28" s="11">
        <f>SUMIF(AO14:AO27,"DAVIPLATA",AN14:AN27)</f>
        <v>0</v>
      </c>
      <c r="AQ28" s="11">
        <f>SUMIF(AO14:AO27,"TARJETA DE CREDITO",AN14:AN27)</f>
        <v>0</v>
      </c>
      <c r="AR28" s="12">
        <f>SUMIF(AT14:AT27,"EFECTIVO",AS14:AS27)</f>
        <v>0</v>
      </c>
      <c r="AS28" s="12">
        <f ca="1">SUMIF(AT14:AT28,"NEQUI",AS14:AS27)</f>
        <v>0</v>
      </c>
      <c r="AT28" s="11">
        <f>SUMIF(AT14:AT27,"DAVIPLATA",AS14:AS27)</f>
        <v>0</v>
      </c>
      <c r="AU28" s="11">
        <f>SUMIF(AT14:AT27,"TARJETA DE CREDITO",AS14:AS27)</f>
        <v>0</v>
      </c>
      <c r="AV28" s="11">
        <f>SUMIF(AT14:AT27,"BANCOLOMBIA",AS14:AS27)</f>
        <v>0</v>
      </c>
      <c r="AW28" s="27"/>
      <c r="AX28" s="12">
        <f>SUMIF(AZ14:AZ27,"EFECTIVO",AY14:AY27)</f>
        <v>0</v>
      </c>
      <c r="AY28" s="12">
        <f ca="1">SUMIF(AZ14:AZ28,"NEQUI",AY14:AY27)</f>
        <v>0</v>
      </c>
      <c r="AZ28" s="11">
        <f>SUMIF(AZ14:AZ27,"DAVIPLATA",AY14:AY27)</f>
        <v>0</v>
      </c>
      <c r="BA28" s="11">
        <f>SUMIF(AZ14:AZ27,"TARJETA DE CREDITO",AY14:AY27)</f>
        <v>0</v>
      </c>
      <c r="BB28" s="11">
        <f>SUMIF(AZ14:AZ27,"BANCOLOMBIA",AY14:AY27)</f>
        <v>0</v>
      </c>
      <c r="BC28" s="27"/>
      <c r="BD28" s="12">
        <f>SUMIF(BF14:BF27,"EFECTIVO",BE14:BE27)</f>
        <v>0</v>
      </c>
      <c r="BE28" s="12">
        <f ca="1">SUMIF(BF14:BF28,"NEQUI",BE14:BE27)</f>
        <v>0</v>
      </c>
      <c r="BF28" s="11">
        <f>SUMIF(BF14:BF27,"BANCOLOMBIA",BE14:BE27)</f>
        <v>0</v>
      </c>
      <c r="BG28" s="11">
        <f>SUMIF(BF14:BF27,"DAVIPLATA",BE14:BE27)</f>
        <v>0</v>
      </c>
      <c r="BH28" s="11">
        <f>SUMIF(BF14:BF27,"TARJETA DE CREDITO",BE14:BE27)</f>
        <v>0</v>
      </c>
      <c r="BI28" s="11">
        <f>SUMIF(BF14:BF27,"TARJETA DE CREDITO",BE14:BE27)</f>
        <v>0</v>
      </c>
      <c r="BJ28" s="12">
        <f>SUMIF(BL14:BL27,"EFECTIVO",BK14:BK27)</f>
        <v>0</v>
      </c>
      <c r="BK28" s="12">
        <f ca="1">SUMIF(BL14:BL28,"NEQUI",BK14:BK27)</f>
        <v>0</v>
      </c>
      <c r="BL28" s="11">
        <f>SUMIF(BL14:BL27,"BANCOLOMBIA",BK14:BK27)</f>
        <v>0</v>
      </c>
      <c r="BM28" s="11">
        <f>SUMIF(BL14:BL27,"DAVIPLATA",BK14:BK27)</f>
        <v>0</v>
      </c>
      <c r="BN28" s="11">
        <f>SUMIF(BL14:BL27,"TARJETA DE CREDITO",BK14:BK27)</f>
        <v>0</v>
      </c>
      <c r="BO28" s="158">
        <f>SUMIF(BQ14:BQ27,"EFECTIVO",BP14:BP27)+SUMIF(BT14:BT27,"EFECTIVO",BS14:BS27)</f>
        <v>0</v>
      </c>
      <c r="BP28" s="12">
        <f ca="1">SUMIF(BT14:BT28,"NEQUI",BS14:BS27)+SUMIF(BQ14:BQ27,"NEQUI",BP14:BP27)</f>
        <v>0</v>
      </c>
      <c r="BQ28" s="11">
        <f>SUMIF(BQ14:BQ27,"BANCOLOMBIA",BP14:BP27)+SUMIF(BT14:BT27,"BANCOLOMBIA",BS14:BS27)</f>
        <v>0</v>
      </c>
      <c r="BR28" s="11">
        <f>SUMIF(BT14:BT27,"DAVIPLATA",BS14:BS27)+SUMIF(BQ14:BQ27,"DAVIPLATA",BP14:BP27)</f>
        <v>0</v>
      </c>
      <c r="BS28" s="27">
        <f>SUMIF(BT14:BT27,"TARJETA DE CREDITO",BS14:BS27)+SUMIF(BQ14:BQ27,"TARJETA DE CREDITO",BP14:BP27)</f>
        <v>0</v>
      </c>
      <c r="BT28" s="11"/>
      <c r="BU28" s="11"/>
      <c r="BV28" s="11"/>
      <c r="BW28" s="12">
        <f>SUMIF(BY14:BY27,"EFECTIVO",BX14:BX27)+SUMIF(CB14:CB27,"EFECTIVO",CA14:CA27)</f>
        <v>0</v>
      </c>
      <c r="BX28" s="12">
        <f ca="1">SUMIF(CB14:CB28,"NEQUI",CA14:CA27)+SUMIF(BY14:BY27,"NEQUI",BX14:BX27)</f>
        <v>0</v>
      </c>
      <c r="BY28" s="11">
        <f>SUMIF(BY14:BY27,"BANCOLOMBIA",BX14:BX27)+SUMIF(CB14:CB27,"BANCOLOMBIA",CA14:CA27)</f>
        <v>0</v>
      </c>
      <c r="BZ28" s="11">
        <f>SUMIF(CB14:CB27,"DAVIPLATA",CA14:CA27)+SUMIF(BY14:BY27,"DAVIPLATA",BX14:BX27)</f>
        <v>0</v>
      </c>
      <c r="CA28" s="27">
        <f>SUMIF(CB14:CB27,"TARJETA DE CREDITO",CA14:CA27)+SUMIF(BY14:BY27,"TARJETA DE CREDITO",BX14:BX27)</f>
        <v>0</v>
      </c>
      <c r="CB28" s="11"/>
      <c r="CC28" s="11"/>
      <c r="CD28" s="11"/>
      <c r="CE28" s="12">
        <f>SUMIF(CG14:CG27,"EFECTIVO",CF14:CF27)</f>
        <v>0</v>
      </c>
      <c r="CF28" s="12">
        <f ca="1">SUMIF(CG14:CG28,"NEQUI",CF14:CF27)</f>
        <v>0</v>
      </c>
      <c r="CG28" s="11">
        <f>SUMIF(CG14:CG27,"BANCOLOMBIA",CF14:CF27)</f>
        <v>0</v>
      </c>
      <c r="CH28" s="11">
        <f>SUMIF(CG14:CG27,"DAVIPLATA",CF14:CF27)</f>
        <v>0</v>
      </c>
      <c r="CI28" s="11">
        <f>SUMIF(CG14:CG27,"TARJETA DE CREDITO",CF14:CF27)</f>
        <v>0</v>
      </c>
      <c r="CJ28" s="12">
        <f>SUMIF(CL14:CL27,"EFECTIVO",CK14:CK27)</f>
        <v>0</v>
      </c>
      <c r="CK28" s="12">
        <f ca="1">SUMIF(CL14:CL28,"NEQUI",CK14:CK27)</f>
        <v>0</v>
      </c>
      <c r="CL28" s="11">
        <f>SUMIF(CL14:CL27,"BANCOLOMBIA",CK14:CK27)</f>
        <v>0</v>
      </c>
      <c r="CM28" s="11">
        <f>SUMIF(CL14:CL27,"DAVIPLATA",CK14:CK27)</f>
        <v>0</v>
      </c>
      <c r="CN28" s="11">
        <f>SUMIF(CL14:CL27,"TARJETA DE CREDITO",CK14:CK27)</f>
        <v>0</v>
      </c>
      <c r="CO28" s="12">
        <f>SUMIF(CQ14:CQ27,"EFECTIVO",CP14:CP27)+SUMIF(CT14:CT27,"EFECTIVO",CS14:CS27)</f>
        <v>0</v>
      </c>
      <c r="CP28" s="12">
        <f ca="1">SUMIF(CT14:CT28,"NEQUI",CS14:CS27)+SUMIF(CQ14:CQ27,"NEQUI",CP14:CP27)</f>
        <v>0</v>
      </c>
      <c r="CQ28" s="11">
        <f>SUMIF(CQ14:CQ27,"BANCOLOMBIA",CP14:CP27)+SUMIF(CT14:CT27,"BANCOLOMBIA",CS14:CS27)</f>
        <v>0</v>
      </c>
      <c r="CR28" s="11">
        <f>SUMIF(CT14:CT27,"DAVIPLATA",CS14:CS27)+SUMIF(CQ14:CQ27,"DAVIPLATA",CP14:CP27)</f>
        <v>0</v>
      </c>
      <c r="CS28" s="27">
        <f>SUMIF(CT14:CT27,"TARJETA DE CREDITO",CS14:CS27)+SUMIF(CQ14:CQ27,"TARJETA DE CREDITO",CP14:CP27)</f>
        <v>0</v>
      </c>
      <c r="CT28" s="11"/>
      <c r="CU28" s="11"/>
      <c r="CV28" s="11"/>
      <c r="CW28" s="12">
        <f>SUMIF(CY14:CY27,"EFECTIVO",CX14:CX27)</f>
        <v>0</v>
      </c>
      <c r="CX28" s="12">
        <f ca="1">SUMIF(CY14:CY28,"NEQUI",CX14:CX27)</f>
        <v>0</v>
      </c>
      <c r="CY28" s="11">
        <f>SUMIF(CY14:CY27,"BANCOLOMBIA",CX14:CX27)</f>
        <v>0</v>
      </c>
      <c r="CZ28" s="11">
        <f>SUMIF(CY14:CY27,"DAVIPLATA",CX14:CX27)</f>
        <v>0</v>
      </c>
      <c r="DA28" s="11">
        <f>SUMIF(CY14:CY27,"TARJETA DE CREDITO",CX14:CX27)</f>
        <v>0</v>
      </c>
      <c r="DB28" s="27"/>
      <c r="DC28" s="182"/>
      <c r="DD28" s="179"/>
      <c r="DE28" s="11"/>
      <c r="DF28" s="192"/>
      <c r="DG28" s="192"/>
      <c r="DH28" s="193"/>
      <c r="DI28" s="192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</row>
    <row r="29" ht="22.5" customHeight="1" spans="1:147">
      <c r="A29" s="16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17" t="s">
        <v>68</v>
      </c>
      <c r="S29" s="18">
        <f>SUM(S14:S27)</f>
        <v>45000</v>
      </c>
      <c r="T29" s="18"/>
      <c r="U29" s="18"/>
      <c r="V29" s="30">
        <f>SUM(V14:V27)</f>
        <v>30000</v>
      </c>
      <c r="W29" s="30"/>
      <c r="X29" s="31">
        <f>SUM(X14:X27)</f>
        <v>20000</v>
      </c>
      <c r="Y29" s="121" t="s">
        <v>68</v>
      </c>
      <c r="Z29" s="43">
        <f>SUM(Z14:Z27)</f>
        <v>0</v>
      </c>
      <c r="AA29" s="43"/>
      <c r="AB29" s="122">
        <f t="shared" ref="AB29:AD29" si="3">SUM(AB14:AB27)</f>
        <v>0</v>
      </c>
      <c r="AC29" s="43">
        <f t="shared" si="3"/>
        <v>0</v>
      </c>
      <c r="AD29" s="131">
        <f t="shared" si="3"/>
        <v>0</v>
      </c>
      <c r="AE29" s="132" t="s">
        <v>68</v>
      </c>
      <c r="AF29" s="133">
        <f t="shared" ref="AF29:AG29" si="4">SUM(AF14:AF27)</f>
        <v>0</v>
      </c>
      <c r="AG29" s="140">
        <f t="shared" si="4"/>
        <v>0</v>
      </c>
      <c r="AH29" s="141"/>
      <c r="AI29" s="141">
        <f t="shared" ref="AI29:AL29" si="5">SUM(AI14:AI27)</f>
        <v>0</v>
      </c>
      <c r="AJ29" s="141">
        <f t="shared" si="5"/>
        <v>0</v>
      </c>
      <c r="AK29" s="141">
        <f t="shared" si="5"/>
        <v>0</v>
      </c>
      <c r="AL29" s="64">
        <f t="shared" si="5"/>
        <v>0</v>
      </c>
      <c r="AM29" s="132" t="s">
        <v>68</v>
      </c>
      <c r="AN29" s="140">
        <f>SUM(AN14:AN27)</f>
        <v>0</v>
      </c>
      <c r="AO29" s="140"/>
      <c r="AP29" s="141">
        <f t="shared" ref="AP29:AQ29" si="6">SUM(AP14:AP27)</f>
        <v>0</v>
      </c>
      <c r="AQ29" s="64">
        <f t="shared" si="6"/>
        <v>0</v>
      </c>
      <c r="AR29" s="34" t="s">
        <v>68</v>
      </c>
      <c r="AS29" s="154">
        <f>SUM(AS14:AS27)</f>
        <v>0</v>
      </c>
      <c r="AT29" s="154"/>
      <c r="AU29" s="30">
        <f t="shared" ref="AU29:AW29" si="7">SUM(AU14:AU27)</f>
        <v>0</v>
      </c>
      <c r="AV29" s="30">
        <f t="shared" si="7"/>
        <v>0</v>
      </c>
      <c r="AW29" s="31">
        <f t="shared" si="7"/>
        <v>0</v>
      </c>
      <c r="AX29" s="34" t="s">
        <v>68</v>
      </c>
      <c r="AY29" s="42">
        <f>SUM(AY14:AY27)</f>
        <v>0</v>
      </c>
      <c r="AZ29" s="42"/>
      <c r="BA29" s="42">
        <f t="shared" ref="BA29:BC29" si="8">SUM(BA14:BA27)</f>
        <v>0</v>
      </c>
      <c r="BB29" s="42">
        <f t="shared" si="8"/>
        <v>0</v>
      </c>
      <c r="BC29" s="41">
        <f t="shared" si="8"/>
        <v>0</v>
      </c>
      <c r="BD29" s="132" t="s">
        <v>68</v>
      </c>
      <c r="BE29" s="141">
        <f>SUM(BE14:BE27)</f>
        <v>0</v>
      </c>
      <c r="BF29" s="141"/>
      <c r="BG29" s="141">
        <f t="shared" ref="BG29:BI29" si="9">SUM(BG14:BG27)</f>
        <v>0</v>
      </c>
      <c r="BH29" s="141">
        <f t="shared" si="9"/>
        <v>0</v>
      </c>
      <c r="BI29" s="155">
        <f t="shared" si="9"/>
        <v>0</v>
      </c>
      <c r="BJ29" s="132" t="s">
        <v>68</v>
      </c>
      <c r="BK29" s="141">
        <f>SUM(BK14:BK27)</f>
        <v>0</v>
      </c>
      <c r="BL29" s="141"/>
      <c r="BM29" s="141">
        <f t="shared" ref="BM29:BN29" si="10">SUM(BM14:BM27)</f>
        <v>0</v>
      </c>
      <c r="BN29" s="155">
        <f t="shared" si="10"/>
        <v>0</v>
      </c>
      <c r="BO29" s="159" t="s">
        <v>68</v>
      </c>
      <c r="BP29" s="133">
        <f t="shared" ref="BP29:BQ29" si="11">SUM(BP14:BP27)</f>
        <v>0</v>
      </c>
      <c r="BQ29" s="140">
        <f t="shared" si="11"/>
        <v>0</v>
      </c>
      <c r="BR29" s="141"/>
      <c r="BS29" s="141">
        <f t="shared" ref="BS29:BV29" si="12">SUM(BS14:BS27)</f>
        <v>0</v>
      </c>
      <c r="BT29" s="141">
        <f t="shared" si="12"/>
        <v>0</v>
      </c>
      <c r="BU29" s="141">
        <f t="shared" si="12"/>
        <v>0</v>
      </c>
      <c r="BV29" s="64">
        <f t="shared" si="12"/>
        <v>0</v>
      </c>
      <c r="BW29" s="132" t="s">
        <v>68</v>
      </c>
      <c r="BX29" s="133">
        <f t="shared" ref="BX29:BY29" si="13">SUM(BX14:BX27)</f>
        <v>0</v>
      </c>
      <c r="BY29" s="140">
        <f t="shared" si="13"/>
        <v>0</v>
      </c>
      <c r="BZ29" s="141"/>
      <c r="CA29" s="141">
        <f t="shared" ref="CA29:CD29" si="14">SUM(CA14:CA27)</f>
        <v>0</v>
      </c>
      <c r="CB29" s="141">
        <f t="shared" si="14"/>
        <v>0</v>
      </c>
      <c r="CC29" s="141">
        <f t="shared" si="14"/>
        <v>0</v>
      </c>
      <c r="CD29" s="64">
        <f t="shared" si="14"/>
        <v>0</v>
      </c>
      <c r="CE29" s="132" t="s">
        <v>68</v>
      </c>
      <c r="CF29" s="141">
        <f>SUM(CF14:CF27)</f>
        <v>0</v>
      </c>
      <c r="CG29" s="141"/>
      <c r="CH29" s="141">
        <f t="shared" ref="CH29:CI29" si="15">SUM(CH14:CH27)</f>
        <v>0</v>
      </c>
      <c r="CI29" s="141">
        <f t="shared" si="15"/>
        <v>0</v>
      </c>
      <c r="CJ29" s="132" t="s">
        <v>68</v>
      </c>
      <c r="CK29" s="141">
        <f>SUM(CK14:CK27)</f>
        <v>0</v>
      </c>
      <c r="CL29" s="141"/>
      <c r="CM29" s="141">
        <f t="shared" ref="CM29:CN29" si="16">SUM(CM14:CM27)</f>
        <v>0</v>
      </c>
      <c r="CN29" s="155">
        <f t="shared" si="16"/>
        <v>0</v>
      </c>
      <c r="CO29" s="132" t="s">
        <v>68</v>
      </c>
      <c r="CP29" s="133">
        <f t="shared" ref="CP29:CQ29" si="17">SUM(CP14:CP27)</f>
        <v>0</v>
      </c>
      <c r="CQ29" s="140">
        <f t="shared" si="17"/>
        <v>0</v>
      </c>
      <c r="CR29" s="141"/>
      <c r="CS29" s="141">
        <f t="shared" ref="CS29:CV29" si="18">SUM(CS14:CS27)</f>
        <v>0</v>
      </c>
      <c r="CT29" s="141">
        <f t="shared" si="18"/>
        <v>0</v>
      </c>
      <c r="CU29" s="141">
        <f t="shared" si="18"/>
        <v>0</v>
      </c>
      <c r="CV29" s="64">
        <f t="shared" si="18"/>
        <v>0</v>
      </c>
      <c r="CW29" s="132" t="s">
        <v>68</v>
      </c>
      <c r="CX29" s="141">
        <f>SUM(CX14:CX27)</f>
        <v>0</v>
      </c>
      <c r="CY29" s="141"/>
      <c r="CZ29" s="141">
        <f t="shared" ref="CZ29:DB29" si="19">SUM(CZ14:CZ27)</f>
        <v>0</v>
      </c>
      <c r="DA29" s="141">
        <f t="shared" si="19"/>
        <v>0</v>
      </c>
      <c r="DB29" s="64">
        <f t="shared" si="19"/>
        <v>0</v>
      </c>
      <c r="DC29" s="183" t="s">
        <v>82</v>
      </c>
      <c r="DD29" s="184">
        <f>SUM(T28,AA28,AG28,AO28,BF28,BL28,BQ28,BY28,CG28,CL28,CQ28,CY28)</f>
        <v>0</v>
      </c>
      <c r="DE29" s="11"/>
      <c r="DF29" s="11"/>
      <c r="DG29" s="11"/>
      <c r="DH29" s="11"/>
      <c r="DI29" s="11"/>
      <c r="DJ29" s="11"/>
      <c r="DK29" s="11">
        <v>0</v>
      </c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</row>
    <row r="30" ht="22.5" customHeight="1" spans="1:147">
      <c r="A30" s="88" t="s">
        <v>49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3" t="s">
        <v>17</v>
      </c>
      <c r="S30" s="94">
        <v>0.6</v>
      </c>
      <c r="T30" s="95" t="s">
        <v>18</v>
      </c>
      <c r="U30" s="100" t="s">
        <v>83</v>
      </c>
      <c r="V30" s="101">
        <v>0.5</v>
      </c>
      <c r="W30" s="102" t="s">
        <v>18</v>
      </c>
      <c r="X30" s="103" t="s">
        <v>19</v>
      </c>
      <c r="Y30" s="123" t="s">
        <v>17</v>
      </c>
      <c r="Z30" s="124" t="s">
        <v>20</v>
      </c>
      <c r="AA30" s="109" t="s">
        <v>18</v>
      </c>
      <c r="AB30" s="125" t="s">
        <v>19</v>
      </c>
      <c r="AC30" s="124" t="s">
        <v>21</v>
      </c>
      <c r="AD30" s="134" t="s">
        <v>22</v>
      </c>
      <c r="AE30" s="4" t="s">
        <v>17</v>
      </c>
      <c r="AF30" s="135" t="s">
        <v>84</v>
      </c>
      <c r="AG30" s="95" t="s">
        <v>18</v>
      </c>
      <c r="AH30" s="135" t="s">
        <v>17</v>
      </c>
      <c r="AI30" s="142" t="s">
        <v>85</v>
      </c>
      <c r="AJ30" s="109" t="s">
        <v>18</v>
      </c>
      <c r="AK30" s="146" t="s">
        <v>19</v>
      </c>
      <c r="AL30" s="110" t="s">
        <v>19</v>
      </c>
      <c r="AM30" s="150" t="s">
        <v>17</v>
      </c>
      <c r="AN30" s="102" t="s">
        <v>20</v>
      </c>
      <c r="AO30" s="102" t="s">
        <v>18</v>
      </c>
      <c r="AP30" s="152" t="s">
        <v>19</v>
      </c>
      <c r="AQ30" s="153" t="s">
        <v>22</v>
      </c>
      <c r="AR30" s="97" t="s">
        <v>17</v>
      </c>
      <c r="AS30" s="106" t="s">
        <v>20</v>
      </c>
      <c r="AT30" s="114" t="s">
        <v>18</v>
      </c>
      <c r="AU30" s="128" t="s">
        <v>19</v>
      </c>
      <c r="AV30" s="128" t="s">
        <v>21</v>
      </c>
      <c r="AW30" s="107" t="s">
        <v>22</v>
      </c>
      <c r="AX30" s="98" t="s">
        <v>17</v>
      </c>
      <c r="AY30" s="114" t="s">
        <v>20</v>
      </c>
      <c r="AZ30" s="114" t="s">
        <v>18</v>
      </c>
      <c r="BA30" s="114" t="s">
        <v>19</v>
      </c>
      <c r="BB30" s="114" t="s">
        <v>21</v>
      </c>
      <c r="BC30" s="146" t="s">
        <v>22</v>
      </c>
      <c r="BD30" s="97" t="s">
        <v>17</v>
      </c>
      <c r="BE30" s="128" t="s">
        <v>20</v>
      </c>
      <c r="BF30" s="128" t="s">
        <v>18</v>
      </c>
      <c r="BG30" s="128" t="s">
        <v>19</v>
      </c>
      <c r="BH30" s="128" t="s">
        <v>21</v>
      </c>
      <c r="BI30" s="107" t="s">
        <v>22</v>
      </c>
      <c r="BJ30" s="97" t="s">
        <v>17</v>
      </c>
      <c r="BK30" s="128" t="s">
        <v>20</v>
      </c>
      <c r="BL30" s="128" t="s">
        <v>18</v>
      </c>
      <c r="BM30" s="128" t="s">
        <v>19</v>
      </c>
      <c r="BN30" s="136" t="s">
        <v>22</v>
      </c>
      <c r="BO30" s="156" t="s">
        <v>17</v>
      </c>
      <c r="BP30" s="94">
        <v>1.6</v>
      </c>
      <c r="BQ30" s="95" t="s">
        <v>18</v>
      </c>
      <c r="BR30" s="135" t="s">
        <v>17</v>
      </c>
      <c r="BS30" s="143">
        <v>1.5</v>
      </c>
      <c r="BT30" s="109" t="s">
        <v>18</v>
      </c>
      <c r="BU30" s="146" t="s">
        <v>19</v>
      </c>
      <c r="BV30" s="110" t="s">
        <v>19</v>
      </c>
      <c r="BW30" s="4" t="s">
        <v>17</v>
      </c>
      <c r="BX30" s="94">
        <v>0.6</v>
      </c>
      <c r="BY30" s="95" t="s">
        <v>18</v>
      </c>
      <c r="BZ30" s="135" t="s">
        <v>17</v>
      </c>
      <c r="CA30" s="143">
        <v>0.5</v>
      </c>
      <c r="CB30" s="109" t="s">
        <v>18</v>
      </c>
      <c r="CC30" s="146" t="s">
        <v>19</v>
      </c>
      <c r="CD30" s="110" t="s">
        <v>19</v>
      </c>
      <c r="CE30" s="97" t="s">
        <v>17</v>
      </c>
      <c r="CF30" s="128" t="s">
        <v>20</v>
      </c>
      <c r="CG30" s="128" t="s">
        <v>18</v>
      </c>
      <c r="CH30" s="128" t="s">
        <v>19</v>
      </c>
      <c r="CI30" s="107" t="s">
        <v>22</v>
      </c>
      <c r="CJ30" s="97" t="s">
        <v>17</v>
      </c>
      <c r="CK30" s="128" t="s">
        <v>20</v>
      </c>
      <c r="CL30" s="128" t="s">
        <v>18</v>
      </c>
      <c r="CM30" s="128" t="s">
        <v>19</v>
      </c>
      <c r="CN30" s="107" t="s">
        <v>22</v>
      </c>
      <c r="CO30" s="4" t="s">
        <v>17</v>
      </c>
      <c r="CP30" s="94">
        <v>0.6</v>
      </c>
      <c r="CQ30" s="95" t="s">
        <v>18</v>
      </c>
      <c r="CR30" s="135" t="s">
        <v>17</v>
      </c>
      <c r="CS30" s="143">
        <v>0.5</v>
      </c>
      <c r="CT30" s="109" t="s">
        <v>18</v>
      </c>
      <c r="CU30" s="146" t="s">
        <v>19</v>
      </c>
      <c r="CV30" s="110" t="s">
        <v>19</v>
      </c>
      <c r="CW30" s="165" t="s">
        <v>23</v>
      </c>
      <c r="CX30" s="125" t="s">
        <v>24</v>
      </c>
      <c r="CY30" s="125" t="s">
        <v>18</v>
      </c>
      <c r="CZ30" s="125" t="s">
        <v>25</v>
      </c>
      <c r="DA30" s="125" t="s">
        <v>26</v>
      </c>
      <c r="DB30" s="175" t="s">
        <v>27</v>
      </c>
      <c r="DC30" s="26"/>
      <c r="DD30" s="11"/>
      <c r="DE30" s="11"/>
      <c r="DF30" s="194" t="s">
        <v>86</v>
      </c>
      <c r="DG30" s="37"/>
      <c r="DH30" s="37"/>
      <c r="DI30" s="38"/>
      <c r="DJ30" s="11"/>
      <c r="DK30" s="205" t="s">
        <v>87</v>
      </c>
      <c r="DL30" s="205" t="s">
        <v>88</v>
      </c>
      <c r="DM30" s="205" t="s">
        <v>89</v>
      </c>
      <c r="DN30" s="205" t="s">
        <v>90</v>
      </c>
      <c r="DO30" s="11"/>
      <c r="DP30" s="58" t="s">
        <v>91</v>
      </c>
      <c r="DQ30" s="59" t="s">
        <v>92</v>
      </c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</row>
    <row r="31" ht="22.5" customHeight="1" spans="1:147">
      <c r="A31" s="7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96"/>
      <c r="S31" s="9"/>
      <c r="T31" s="9"/>
      <c r="U31" s="23"/>
      <c r="V31" s="24"/>
      <c r="W31" s="9"/>
      <c r="X31" s="25"/>
      <c r="Y31" s="120"/>
      <c r="Z31" s="119"/>
      <c r="AA31" s="119"/>
      <c r="AB31" s="126"/>
      <c r="AC31" s="119"/>
      <c r="AD31" s="11"/>
      <c r="AE31" s="10"/>
      <c r="AF31" s="11"/>
      <c r="AG31" s="11"/>
      <c r="AJ31" s="11"/>
      <c r="AK31" s="27"/>
      <c r="AL31" s="27"/>
      <c r="AM31" s="148"/>
      <c r="AN31" s="116"/>
      <c r="AO31" s="116"/>
      <c r="AP31" s="11"/>
      <c r="AQ31" s="11"/>
      <c r="AR31" s="12"/>
      <c r="AS31" s="119"/>
      <c r="AT31" s="119"/>
      <c r="AU31" s="11"/>
      <c r="AV31" s="11"/>
      <c r="AW31" s="27"/>
      <c r="AX31" s="12"/>
      <c r="AY31" s="11"/>
      <c r="AZ31" s="11"/>
      <c r="BA31" s="11"/>
      <c r="BB31" s="11"/>
      <c r="BC31" s="27"/>
      <c r="BD31" s="148"/>
      <c r="BE31" s="115"/>
      <c r="BF31" s="115"/>
      <c r="BG31" s="11"/>
      <c r="BH31" s="11"/>
      <c r="BI31" s="11"/>
      <c r="BJ31" s="12"/>
      <c r="BK31" s="11"/>
      <c r="BL31" s="11"/>
      <c r="BM31" s="11"/>
      <c r="BN31" s="27"/>
      <c r="BO31" s="157"/>
      <c r="BP31" s="11"/>
      <c r="BQ31" s="11"/>
      <c r="BT31" s="11"/>
      <c r="BU31" s="27"/>
      <c r="BV31" s="27"/>
      <c r="BW31" s="10"/>
      <c r="BX31" s="11"/>
      <c r="BY31" s="11"/>
      <c r="CB31" s="11"/>
      <c r="CC31" s="27"/>
      <c r="CD31" s="27"/>
      <c r="CE31" s="12"/>
      <c r="CF31" s="11"/>
      <c r="CG31" s="11"/>
      <c r="CH31" s="11"/>
      <c r="CI31" s="27"/>
      <c r="CJ31" s="12"/>
      <c r="CK31" s="11"/>
      <c r="CL31" s="11"/>
      <c r="CM31" s="11"/>
      <c r="CN31" s="27"/>
      <c r="CO31" s="10"/>
      <c r="CP31" s="11"/>
      <c r="CQ31" s="11"/>
      <c r="CT31" s="11"/>
      <c r="CU31" s="27"/>
      <c r="CV31" s="11"/>
      <c r="CW31" s="162"/>
      <c r="CX31" s="163"/>
      <c r="CY31" s="163"/>
      <c r="CZ31" s="9"/>
      <c r="DA31" s="163"/>
      <c r="DB31" s="176"/>
      <c r="DC31" s="11"/>
      <c r="DD31" s="11"/>
      <c r="DE31" s="11"/>
      <c r="DF31" s="33" t="s">
        <v>93</v>
      </c>
      <c r="DG31" s="39">
        <f>DP33+DQ33</f>
        <v>0</v>
      </c>
      <c r="DH31" s="40" t="s">
        <v>42</v>
      </c>
      <c r="DI31" s="41">
        <f>SUM(DG31:DG42)</f>
        <v>0</v>
      </c>
      <c r="DJ31" s="11"/>
      <c r="DK31" s="206"/>
      <c r="DL31" s="42"/>
      <c r="DM31" s="42"/>
      <c r="DN31" s="49">
        <f t="shared" ref="DN31:DN35" si="20">DL31-DM31</f>
        <v>0</v>
      </c>
      <c r="DO31" s="11"/>
      <c r="DP31" s="60">
        <f>AF46*60%</f>
        <v>0</v>
      </c>
      <c r="DQ31" s="61">
        <f>AI46/2</f>
        <v>0</v>
      </c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</row>
    <row r="32" ht="22.5" customHeight="1" spans="1:147">
      <c r="A32" s="7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10"/>
      <c r="S32" s="11"/>
      <c r="T32" s="11"/>
      <c r="U32" s="26"/>
      <c r="W32" s="11"/>
      <c r="X32" s="27"/>
      <c r="Y32" s="11"/>
      <c r="Z32" s="119"/>
      <c r="AA32" s="119"/>
      <c r="AB32" s="11"/>
      <c r="AC32" s="119"/>
      <c r="AD32" s="11"/>
      <c r="AE32" s="10"/>
      <c r="AF32" s="11"/>
      <c r="AG32" s="11"/>
      <c r="AJ32" s="11"/>
      <c r="AK32" s="27"/>
      <c r="AL32" s="27"/>
      <c r="AM32" s="11"/>
      <c r="AN32" s="119"/>
      <c r="AO32" s="119"/>
      <c r="AP32" s="11"/>
      <c r="AQ32" s="11"/>
      <c r="AR32" s="12"/>
      <c r="AS32" s="119"/>
      <c r="AT32" s="119"/>
      <c r="AU32" s="11"/>
      <c r="AV32" s="11"/>
      <c r="AW32" s="27"/>
      <c r="AX32" s="12"/>
      <c r="AY32" s="11"/>
      <c r="AZ32" s="11"/>
      <c r="BA32" s="11"/>
      <c r="BB32" s="11"/>
      <c r="BC32" s="27"/>
      <c r="BD32" s="148"/>
      <c r="BE32" s="115"/>
      <c r="BF32" s="115"/>
      <c r="BG32" s="11"/>
      <c r="BH32" s="11"/>
      <c r="BI32" s="11"/>
      <c r="BJ32" s="12"/>
      <c r="BK32" s="11"/>
      <c r="BL32" s="11"/>
      <c r="BM32" s="11"/>
      <c r="BN32" s="27"/>
      <c r="BO32" s="157"/>
      <c r="BP32" s="11"/>
      <c r="BQ32" s="11"/>
      <c r="BT32" s="11"/>
      <c r="BU32" s="27"/>
      <c r="BV32" s="27"/>
      <c r="BW32" s="10"/>
      <c r="BX32" s="11"/>
      <c r="BY32" s="11"/>
      <c r="CB32" s="11"/>
      <c r="CC32" s="27"/>
      <c r="CD32" s="27"/>
      <c r="CE32" s="12"/>
      <c r="CF32" s="11"/>
      <c r="CG32" s="11"/>
      <c r="CH32" s="11"/>
      <c r="CI32" s="27"/>
      <c r="CJ32" s="12"/>
      <c r="CK32" s="11"/>
      <c r="CL32" s="11"/>
      <c r="CM32" s="11"/>
      <c r="CN32" s="27"/>
      <c r="CO32" s="10"/>
      <c r="CP32" s="11"/>
      <c r="CQ32" s="11"/>
      <c r="CT32" s="11"/>
      <c r="CU32" s="27"/>
      <c r="CV32" s="27"/>
      <c r="CW32" s="12"/>
      <c r="CX32" s="11"/>
      <c r="CY32" s="11"/>
      <c r="CZ32" s="11"/>
      <c r="DA32" s="115"/>
      <c r="DB32" s="177"/>
      <c r="DC32" s="11"/>
      <c r="DD32" s="11"/>
      <c r="DE32" s="11"/>
      <c r="DF32" s="34" t="s">
        <v>94</v>
      </c>
      <c r="DG32" s="42">
        <f>Z46*60%</f>
        <v>0</v>
      </c>
      <c r="DH32" s="40" t="s">
        <v>46</v>
      </c>
      <c r="DI32" s="41">
        <f>DF46-DI31+CX46</f>
        <v>0</v>
      </c>
      <c r="DJ32" s="11"/>
      <c r="DK32" s="206"/>
      <c r="DL32" s="42"/>
      <c r="DM32" s="42"/>
      <c r="DN32" s="49">
        <f t="shared" si="20"/>
        <v>0</v>
      </c>
      <c r="DO32" s="11"/>
      <c r="DP32" s="62" t="s">
        <v>47</v>
      </c>
      <c r="DQ32" s="25" t="s">
        <v>48</v>
      </c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</row>
    <row r="33" ht="22.5" customHeight="1" spans="1:147">
      <c r="A33" s="7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10"/>
      <c r="S33" s="11"/>
      <c r="T33" s="11"/>
      <c r="U33" s="26"/>
      <c r="W33" s="11"/>
      <c r="X33" s="27"/>
      <c r="Y33" s="120"/>
      <c r="Z33" s="119"/>
      <c r="AA33" s="119"/>
      <c r="AB33" s="11"/>
      <c r="AC33" s="119"/>
      <c r="AD33" s="11"/>
      <c r="AE33" s="10"/>
      <c r="AF33" s="11"/>
      <c r="AG33" s="11"/>
      <c r="AJ33" s="11"/>
      <c r="AK33" s="27"/>
      <c r="AL33" s="27"/>
      <c r="AM33" s="12"/>
      <c r="AN33" s="119"/>
      <c r="AO33" s="119"/>
      <c r="AP33" s="11"/>
      <c r="AQ33" s="11"/>
      <c r="AR33" s="12"/>
      <c r="AS33" s="119"/>
      <c r="AT33" s="119"/>
      <c r="AU33" s="11"/>
      <c r="AV33" s="11"/>
      <c r="AW33" s="27"/>
      <c r="AX33" s="12"/>
      <c r="AY33" s="11"/>
      <c r="AZ33" s="11"/>
      <c r="BA33" s="11"/>
      <c r="BB33" s="11"/>
      <c r="BC33" s="27"/>
      <c r="BD33" s="12"/>
      <c r="BE33" s="11"/>
      <c r="BF33" s="11"/>
      <c r="BG33" s="11"/>
      <c r="BH33" s="11"/>
      <c r="BI33" s="11"/>
      <c r="BJ33" s="12"/>
      <c r="BK33" s="11"/>
      <c r="BL33" s="11"/>
      <c r="BM33" s="11"/>
      <c r="BN33" s="27"/>
      <c r="BO33" s="157"/>
      <c r="BP33" s="11"/>
      <c r="BQ33" s="11"/>
      <c r="BT33" s="11"/>
      <c r="BU33" s="27"/>
      <c r="BV33" s="27"/>
      <c r="BW33" s="10"/>
      <c r="BX33" s="11"/>
      <c r="BY33" s="11"/>
      <c r="CB33" s="11"/>
      <c r="CC33" s="27"/>
      <c r="CD33" s="27"/>
      <c r="CE33" s="12"/>
      <c r="CF33" s="11"/>
      <c r="CG33" s="11"/>
      <c r="CH33" s="11"/>
      <c r="CI33" s="27"/>
      <c r="CJ33" s="12"/>
      <c r="CK33" s="11"/>
      <c r="CL33" s="11"/>
      <c r="CM33" s="11"/>
      <c r="CN33" s="27"/>
      <c r="CO33" s="10"/>
      <c r="CP33" s="11"/>
      <c r="CQ33" s="11"/>
      <c r="CT33" s="11"/>
      <c r="CU33" s="27"/>
      <c r="CV33" s="27"/>
      <c r="CW33" s="12"/>
      <c r="CX33" s="11"/>
      <c r="CY33" s="11"/>
      <c r="CZ33" s="11"/>
      <c r="DA33" s="11"/>
      <c r="DB33" s="27"/>
      <c r="DC33" s="11"/>
      <c r="DD33" s="11"/>
      <c r="DE33" s="11"/>
      <c r="DF33" s="34" t="s">
        <v>3</v>
      </c>
      <c r="DG33" s="42">
        <f>DP31+DQ31</f>
        <v>0</v>
      </c>
      <c r="DH33" s="43"/>
      <c r="DI33" s="44">
        <f>AS46*60%</f>
        <v>0</v>
      </c>
      <c r="DJ33" s="11"/>
      <c r="DK33" s="206"/>
      <c r="DL33" s="42"/>
      <c r="DM33" s="42"/>
      <c r="DN33" s="49">
        <f t="shared" si="20"/>
        <v>0</v>
      </c>
      <c r="DO33" s="11"/>
      <c r="DP33" s="14">
        <f>S46*60%</f>
        <v>0</v>
      </c>
      <c r="DQ33" s="28">
        <f>V46/2</f>
        <v>0</v>
      </c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</row>
    <row r="34" ht="22.5" customHeight="1" spans="1:147">
      <c r="A34" s="7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10"/>
      <c r="S34" s="11"/>
      <c r="T34" s="11"/>
      <c r="U34" s="26"/>
      <c r="W34" s="11"/>
      <c r="X34" s="27"/>
      <c r="Y34" s="120"/>
      <c r="Z34" s="119"/>
      <c r="AA34" s="119"/>
      <c r="AB34" s="11"/>
      <c r="AC34" s="119"/>
      <c r="AD34" s="11"/>
      <c r="AE34" s="10"/>
      <c r="AF34" s="11"/>
      <c r="AG34" s="11"/>
      <c r="AJ34" s="11"/>
      <c r="AK34" s="27"/>
      <c r="AL34" s="27"/>
      <c r="AM34" s="11"/>
      <c r="AN34" s="119"/>
      <c r="AO34" s="119"/>
      <c r="AP34" s="11"/>
      <c r="AQ34" s="11"/>
      <c r="AR34" s="12"/>
      <c r="AS34" s="119"/>
      <c r="AT34" s="119"/>
      <c r="AU34" s="11"/>
      <c r="AV34" s="11"/>
      <c r="AW34" s="27"/>
      <c r="AX34" s="12"/>
      <c r="AY34" s="11"/>
      <c r="AZ34" s="11"/>
      <c r="BA34" s="11"/>
      <c r="BB34" s="11"/>
      <c r="BC34" s="27"/>
      <c r="BD34" s="120"/>
      <c r="BE34" s="11"/>
      <c r="BF34" s="119"/>
      <c r="BG34" s="11"/>
      <c r="BH34" s="11"/>
      <c r="BI34" s="11"/>
      <c r="BJ34" s="12"/>
      <c r="BK34" s="11"/>
      <c r="BL34" s="119"/>
      <c r="BM34" s="11"/>
      <c r="BN34" s="27"/>
      <c r="BO34" s="157"/>
      <c r="BP34" s="11"/>
      <c r="BQ34" s="11"/>
      <c r="BT34" s="11"/>
      <c r="BU34" s="27"/>
      <c r="BV34" s="27"/>
      <c r="BW34" s="10"/>
      <c r="BX34" s="11"/>
      <c r="BY34" s="11"/>
      <c r="CB34" s="11"/>
      <c r="CC34" s="27"/>
      <c r="CD34" s="27"/>
      <c r="CE34" s="12"/>
      <c r="CF34" s="11"/>
      <c r="CG34" s="119"/>
      <c r="CH34" s="11"/>
      <c r="CI34" s="27"/>
      <c r="CJ34" s="12"/>
      <c r="CK34" s="11"/>
      <c r="CL34" s="119"/>
      <c r="CM34" s="11"/>
      <c r="CN34" s="27"/>
      <c r="CO34" s="10"/>
      <c r="CP34" s="11"/>
      <c r="CQ34" s="11"/>
      <c r="CT34" s="11"/>
      <c r="CU34" s="27"/>
      <c r="CV34" s="27"/>
      <c r="CW34" s="12"/>
      <c r="CX34" s="11"/>
      <c r="CY34" s="11"/>
      <c r="CZ34" s="11"/>
      <c r="DA34" s="11"/>
      <c r="DB34" s="27"/>
      <c r="DC34" s="11"/>
      <c r="DD34" s="11"/>
      <c r="DE34" s="11"/>
      <c r="DF34" s="34" t="s">
        <v>95</v>
      </c>
      <c r="DG34" s="45">
        <f>AN46/2</f>
        <v>0</v>
      </c>
      <c r="DH34" s="46"/>
      <c r="DI34" s="47"/>
      <c r="DJ34" s="11"/>
      <c r="DK34" s="206"/>
      <c r="DL34" s="42"/>
      <c r="DM34" s="42"/>
      <c r="DN34" s="49">
        <f t="shared" si="20"/>
        <v>0</v>
      </c>
      <c r="DO34" s="256" t="s">
        <v>96</v>
      </c>
      <c r="DP34" s="62" t="s">
        <v>54</v>
      </c>
      <c r="DQ34" s="25" t="s">
        <v>55</v>
      </c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</row>
    <row r="35" ht="22.5" customHeight="1" spans="1:147">
      <c r="A35" s="7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10"/>
      <c r="S35" s="11"/>
      <c r="T35" s="11"/>
      <c r="U35" s="26"/>
      <c r="W35" s="11"/>
      <c r="X35" s="27"/>
      <c r="Y35" s="120"/>
      <c r="Z35" s="119"/>
      <c r="AA35" s="119"/>
      <c r="AB35" s="11"/>
      <c r="AC35" s="119"/>
      <c r="AD35" s="11"/>
      <c r="AE35" s="10"/>
      <c r="AF35" s="11"/>
      <c r="AG35" s="11"/>
      <c r="AJ35" s="11"/>
      <c r="AK35" s="27"/>
      <c r="AL35" s="27"/>
      <c r="AM35" s="12"/>
      <c r="AN35" s="119"/>
      <c r="AO35" s="119"/>
      <c r="AP35" s="11"/>
      <c r="AQ35" s="11"/>
      <c r="AR35" s="12"/>
      <c r="AS35" s="119"/>
      <c r="AT35" s="119"/>
      <c r="AU35" s="11"/>
      <c r="AV35" s="11"/>
      <c r="AW35" s="27"/>
      <c r="AX35" s="12"/>
      <c r="AY35" s="11"/>
      <c r="AZ35" s="11"/>
      <c r="BA35" s="11"/>
      <c r="BB35" s="11"/>
      <c r="BC35" s="27"/>
      <c r="BD35" s="120"/>
      <c r="BE35" s="119"/>
      <c r="BF35" s="11"/>
      <c r="BG35" s="11"/>
      <c r="BH35" s="11"/>
      <c r="BI35" s="11"/>
      <c r="BJ35" s="12"/>
      <c r="BK35" s="11"/>
      <c r="BL35" s="11"/>
      <c r="BM35" s="11"/>
      <c r="BN35" s="27"/>
      <c r="BO35" s="157"/>
      <c r="BP35" s="11"/>
      <c r="BQ35" s="11"/>
      <c r="BT35" s="11"/>
      <c r="BU35" s="27"/>
      <c r="BV35" s="27"/>
      <c r="BW35" s="10"/>
      <c r="BX35" s="11"/>
      <c r="BY35" s="11"/>
      <c r="CB35" s="11"/>
      <c r="CC35" s="27"/>
      <c r="CD35" s="27"/>
      <c r="CE35" s="12"/>
      <c r="CF35" s="11"/>
      <c r="CG35" s="11"/>
      <c r="CH35" s="11"/>
      <c r="CI35" s="27"/>
      <c r="CJ35" s="12"/>
      <c r="CK35" s="11"/>
      <c r="CL35" s="11"/>
      <c r="CM35" s="11"/>
      <c r="CN35" s="27"/>
      <c r="CO35" s="10"/>
      <c r="CP35" s="11"/>
      <c r="CQ35" s="11"/>
      <c r="CT35" s="11"/>
      <c r="CU35" s="27"/>
      <c r="CV35" s="27"/>
      <c r="CW35" s="12"/>
      <c r="CX35" s="11"/>
      <c r="CY35" s="11"/>
      <c r="CZ35" s="11"/>
      <c r="DA35" s="11"/>
      <c r="DB35" s="27"/>
      <c r="DC35" s="11"/>
      <c r="DD35" s="11"/>
      <c r="DE35" s="11"/>
      <c r="DF35" s="34" t="s">
        <v>97</v>
      </c>
      <c r="DG35" s="45">
        <f>BE46/2</f>
        <v>0</v>
      </c>
      <c r="DH35" s="46"/>
      <c r="DI35" s="47"/>
      <c r="DJ35" s="11"/>
      <c r="DK35" s="206"/>
      <c r="DL35" s="42"/>
      <c r="DM35" s="42"/>
      <c r="DN35" s="49">
        <f t="shared" si="20"/>
        <v>0</v>
      </c>
      <c r="DO35" s="11" t="s">
        <v>0</v>
      </c>
      <c r="DP35" s="14">
        <f>BP46*60%</f>
        <v>0</v>
      </c>
      <c r="DQ35" s="28">
        <f>BS46/2</f>
        <v>0</v>
      </c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</row>
    <row r="36" ht="22.5" customHeight="1" spans="1:147">
      <c r="A36" s="7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12"/>
      <c r="S36" s="11"/>
      <c r="T36" s="11"/>
      <c r="U36" s="11"/>
      <c r="V36" s="11"/>
      <c r="W36" s="11"/>
      <c r="X36" s="27"/>
      <c r="Y36" s="120"/>
      <c r="Z36" s="119"/>
      <c r="AA36" s="119"/>
      <c r="AB36" s="11"/>
      <c r="AC36" s="119"/>
      <c r="AD36" s="11"/>
      <c r="AE36" s="12"/>
      <c r="AF36" s="11"/>
      <c r="AG36" s="11"/>
      <c r="AH36" s="11"/>
      <c r="AI36" s="11"/>
      <c r="AJ36" s="11"/>
      <c r="AK36" s="27"/>
      <c r="AL36" s="27"/>
      <c r="AM36" s="12"/>
      <c r="AN36" s="119"/>
      <c r="AO36" s="119"/>
      <c r="AP36" s="11"/>
      <c r="AQ36" s="11"/>
      <c r="AR36" s="12"/>
      <c r="AS36" s="119"/>
      <c r="AT36" s="119"/>
      <c r="AU36" s="11"/>
      <c r="AV36" s="11"/>
      <c r="AW36" s="27"/>
      <c r="AX36" s="12"/>
      <c r="AY36" s="11"/>
      <c r="AZ36" s="11"/>
      <c r="BA36" s="11"/>
      <c r="BB36" s="11"/>
      <c r="BC36" s="27"/>
      <c r="BD36" s="12"/>
      <c r="BE36" s="11"/>
      <c r="BF36" s="11"/>
      <c r="BG36" s="11"/>
      <c r="BH36" s="11"/>
      <c r="BI36" s="11"/>
      <c r="BJ36" s="12"/>
      <c r="BK36" s="11"/>
      <c r="BL36" s="11"/>
      <c r="BM36" s="11"/>
      <c r="BN36" s="27"/>
      <c r="BO36" s="158"/>
      <c r="BP36" s="11"/>
      <c r="BQ36" s="11"/>
      <c r="BR36" s="11"/>
      <c r="BS36" s="11"/>
      <c r="BT36" s="11"/>
      <c r="BU36" s="27"/>
      <c r="BV36" s="27"/>
      <c r="BW36" s="12"/>
      <c r="BX36" s="11"/>
      <c r="BY36" s="11"/>
      <c r="BZ36" s="11"/>
      <c r="CA36" s="11"/>
      <c r="CB36" s="11"/>
      <c r="CC36" s="27"/>
      <c r="CD36" s="27"/>
      <c r="CE36" s="12"/>
      <c r="CF36" s="11"/>
      <c r="CG36" s="11"/>
      <c r="CH36" s="11"/>
      <c r="CI36" s="27"/>
      <c r="CJ36" s="12"/>
      <c r="CK36" s="11"/>
      <c r="CL36" s="11"/>
      <c r="CM36" s="11"/>
      <c r="CN36" s="27"/>
      <c r="CO36" s="12"/>
      <c r="CP36" s="11"/>
      <c r="CQ36" s="11"/>
      <c r="CR36" s="11"/>
      <c r="CS36" s="11"/>
      <c r="CT36" s="11"/>
      <c r="CU36" s="27"/>
      <c r="CV36" s="27"/>
      <c r="CW36" s="12"/>
      <c r="CX36" s="11"/>
      <c r="CY36" s="11"/>
      <c r="CZ36" s="11"/>
      <c r="DA36" s="11"/>
      <c r="DB36" s="27"/>
      <c r="DC36" s="11"/>
      <c r="DD36" s="11"/>
      <c r="DE36" s="11"/>
      <c r="DF36" s="34" t="s">
        <v>98</v>
      </c>
      <c r="DG36" s="45">
        <f>BK46/2</f>
        <v>0</v>
      </c>
      <c r="DH36" s="40"/>
      <c r="DI36" s="41"/>
      <c r="DJ36" s="11"/>
      <c r="DK36" s="35"/>
      <c r="DL36" s="30" t="s">
        <v>0</v>
      </c>
      <c r="DM36" s="30"/>
      <c r="DN36" s="219">
        <v>0</v>
      </c>
      <c r="DO36" s="11"/>
      <c r="DP36" s="62" t="s">
        <v>60</v>
      </c>
      <c r="DQ36" s="25" t="s">
        <v>61</v>
      </c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</row>
    <row r="37" ht="22.5" customHeight="1" spans="1:147">
      <c r="A37" s="7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12"/>
      <c r="S37" s="11"/>
      <c r="T37" s="11"/>
      <c r="U37" s="11"/>
      <c r="V37" s="11"/>
      <c r="W37" s="11"/>
      <c r="X37" s="27"/>
      <c r="Z37" s="119"/>
      <c r="AA37" s="119"/>
      <c r="AB37" s="11"/>
      <c r="AC37" s="119"/>
      <c r="AD37" s="11"/>
      <c r="AE37" s="12"/>
      <c r="AF37" s="11"/>
      <c r="AG37" s="11"/>
      <c r="AH37" s="11"/>
      <c r="AI37" s="11"/>
      <c r="AJ37" s="11"/>
      <c r="AK37" s="27"/>
      <c r="AL37" s="27"/>
      <c r="AM37" s="12"/>
      <c r="AN37" s="119"/>
      <c r="AO37" s="119"/>
      <c r="AP37" s="11"/>
      <c r="AQ37" s="11"/>
      <c r="AR37" s="12"/>
      <c r="AS37" s="119"/>
      <c r="AT37" s="119"/>
      <c r="AU37" s="11"/>
      <c r="AV37" s="11"/>
      <c r="AW37" s="27"/>
      <c r="AX37" s="12"/>
      <c r="AY37" s="11"/>
      <c r="AZ37" s="11"/>
      <c r="BA37" s="11"/>
      <c r="BB37" s="11"/>
      <c r="BC37" s="27"/>
      <c r="BD37" s="12"/>
      <c r="BE37" s="11"/>
      <c r="BF37" s="11"/>
      <c r="BG37" s="11"/>
      <c r="BH37" s="11"/>
      <c r="BI37" s="11"/>
      <c r="BJ37" s="12"/>
      <c r="BK37" s="11"/>
      <c r="BL37" s="11"/>
      <c r="BM37" s="11"/>
      <c r="BN37" s="27"/>
      <c r="BO37" s="158"/>
      <c r="BP37" s="11"/>
      <c r="BQ37" s="11"/>
      <c r="BR37" s="11"/>
      <c r="BS37" s="11"/>
      <c r="BT37" s="11"/>
      <c r="BU37" s="27"/>
      <c r="BV37" s="27"/>
      <c r="BW37" s="12"/>
      <c r="BX37" s="11"/>
      <c r="BY37" s="11"/>
      <c r="BZ37" s="11"/>
      <c r="CA37" s="11"/>
      <c r="CB37" s="11"/>
      <c r="CC37" s="27"/>
      <c r="CD37" s="27"/>
      <c r="CE37" s="12"/>
      <c r="CF37" s="11"/>
      <c r="CG37" s="11"/>
      <c r="CH37" s="11"/>
      <c r="CI37" s="27"/>
      <c r="CJ37" s="12"/>
      <c r="CK37" s="11"/>
      <c r="CL37" s="11"/>
      <c r="CM37" s="11"/>
      <c r="CN37" s="27"/>
      <c r="CO37" s="12"/>
      <c r="CP37" s="11"/>
      <c r="CQ37" s="11"/>
      <c r="CR37" s="11"/>
      <c r="CS37" s="11"/>
      <c r="CT37" s="11"/>
      <c r="CU37" s="27"/>
      <c r="CV37" s="27"/>
      <c r="CW37" s="12"/>
      <c r="CX37" s="11"/>
      <c r="CY37" s="11"/>
      <c r="CZ37" s="11"/>
      <c r="DA37" s="11"/>
      <c r="DB37" s="27"/>
      <c r="DC37" s="11"/>
      <c r="DD37" s="11"/>
      <c r="DE37" s="11"/>
      <c r="DF37" s="34" t="s">
        <v>99</v>
      </c>
      <c r="DG37" s="45">
        <f>DP35+DQ35</f>
        <v>0</v>
      </c>
      <c r="DH37" s="40"/>
      <c r="DI37" s="41"/>
      <c r="DJ37" s="11"/>
      <c r="DK37" s="207"/>
      <c r="DL37" s="141"/>
      <c r="DM37" s="141"/>
      <c r="DN37" s="64">
        <f>DL37-DM37</f>
        <v>0</v>
      </c>
      <c r="DO37" s="11"/>
      <c r="DP37" s="14">
        <f>BX46*60%</f>
        <v>0</v>
      </c>
      <c r="DQ37" s="28">
        <f>CA46/2</f>
        <v>0</v>
      </c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</row>
    <row r="38" ht="22.5" customHeight="1" spans="1:147">
      <c r="A38" s="7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12"/>
      <c r="S38" s="11"/>
      <c r="T38" s="11"/>
      <c r="U38" s="11"/>
      <c r="V38" s="11"/>
      <c r="W38" s="11"/>
      <c r="X38" s="27"/>
      <c r="Y38" s="11"/>
      <c r="Z38" s="119"/>
      <c r="AA38" s="119"/>
      <c r="AB38" s="11"/>
      <c r="AC38" s="119"/>
      <c r="AD38" s="11"/>
      <c r="AE38" s="12"/>
      <c r="AF38" s="11"/>
      <c r="AG38" s="11"/>
      <c r="AH38" s="11"/>
      <c r="AI38" s="11"/>
      <c r="AJ38" s="11"/>
      <c r="AK38" s="27"/>
      <c r="AL38" s="27"/>
      <c r="AM38" s="12"/>
      <c r="AN38" s="119"/>
      <c r="AO38" s="119"/>
      <c r="AP38" s="11"/>
      <c r="AQ38" s="11"/>
      <c r="AR38" s="12"/>
      <c r="AS38" s="119"/>
      <c r="AT38" s="119"/>
      <c r="AU38" s="11"/>
      <c r="AV38" s="11"/>
      <c r="AW38" s="27"/>
      <c r="AX38" s="12"/>
      <c r="AY38" s="11"/>
      <c r="AZ38" s="11"/>
      <c r="BA38" s="11"/>
      <c r="BB38" s="11"/>
      <c r="BC38" s="27"/>
      <c r="BD38" s="12"/>
      <c r="BE38" s="11"/>
      <c r="BF38" s="11"/>
      <c r="BG38" s="11"/>
      <c r="BH38" s="11"/>
      <c r="BI38" s="11"/>
      <c r="BJ38" s="12"/>
      <c r="BK38" s="11"/>
      <c r="BL38" s="11"/>
      <c r="BM38" s="11"/>
      <c r="BN38" s="27"/>
      <c r="BO38" s="158"/>
      <c r="BP38" s="11"/>
      <c r="BQ38" s="11"/>
      <c r="BR38" s="11"/>
      <c r="BS38" s="11"/>
      <c r="BT38" s="11"/>
      <c r="BU38" s="27"/>
      <c r="BV38" s="27"/>
      <c r="BW38" s="12"/>
      <c r="BX38" s="11"/>
      <c r="BY38" s="11"/>
      <c r="BZ38" s="11"/>
      <c r="CA38" s="11"/>
      <c r="CB38" s="11"/>
      <c r="CC38" s="27"/>
      <c r="CD38" s="27"/>
      <c r="CE38" s="12"/>
      <c r="CF38" s="11"/>
      <c r="CG38" s="11"/>
      <c r="CH38" s="11"/>
      <c r="CI38" s="27"/>
      <c r="CJ38" s="12"/>
      <c r="CK38" s="11"/>
      <c r="CL38" s="11"/>
      <c r="CM38" s="11"/>
      <c r="CN38" s="27"/>
      <c r="CO38" s="12"/>
      <c r="CP38" s="11"/>
      <c r="CQ38" s="11"/>
      <c r="CR38" s="11"/>
      <c r="CS38" s="11"/>
      <c r="CT38" s="11"/>
      <c r="CU38" s="27"/>
      <c r="CV38" s="27"/>
      <c r="CW38" s="12"/>
      <c r="CX38" s="11"/>
      <c r="CY38" s="11"/>
      <c r="CZ38" s="11"/>
      <c r="DA38" s="11"/>
      <c r="DB38" s="27"/>
      <c r="DC38" s="11"/>
      <c r="DD38" s="11"/>
      <c r="DE38" s="11"/>
      <c r="DF38" s="34" t="s">
        <v>100</v>
      </c>
      <c r="DG38" s="42">
        <f>DP37+DQ37</f>
        <v>0</v>
      </c>
      <c r="DH38" s="48"/>
      <c r="DI38" s="49"/>
      <c r="DJ38" s="11"/>
      <c r="DK38" s="11"/>
      <c r="DL38" s="11"/>
      <c r="DM38" s="11"/>
      <c r="DN38" s="11"/>
      <c r="DO38" s="11"/>
      <c r="DP38" s="62" t="s">
        <v>66</v>
      </c>
      <c r="DQ38" s="25" t="s">
        <v>67</v>
      </c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</row>
    <row r="39" ht="22.5" customHeight="1" spans="1:147">
      <c r="A39" s="7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12"/>
      <c r="S39" s="11"/>
      <c r="T39" s="11"/>
      <c r="U39" s="11"/>
      <c r="V39" s="11"/>
      <c r="W39" s="11"/>
      <c r="X39" s="27"/>
      <c r="Y39" s="11"/>
      <c r="Z39" s="119"/>
      <c r="AA39" s="119"/>
      <c r="AB39" s="11"/>
      <c r="AC39" s="119"/>
      <c r="AD39" s="11"/>
      <c r="AE39" s="12"/>
      <c r="AF39" s="11"/>
      <c r="AG39" s="11"/>
      <c r="AH39" s="11"/>
      <c r="AI39" s="11"/>
      <c r="AJ39" s="11"/>
      <c r="AK39" s="27"/>
      <c r="AL39" s="27"/>
      <c r="AM39" s="12"/>
      <c r="AN39" s="119"/>
      <c r="AO39" s="119"/>
      <c r="AP39" s="11"/>
      <c r="AQ39" s="11"/>
      <c r="AR39" s="12"/>
      <c r="AS39" s="119"/>
      <c r="AT39" s="119"/>
      <c r="AU39" s="11"/>
      <c r="AV39" s="11"/>
      <c r="AW39" s="27"/>
      <c r="AX39" s="12"/>
      <c r="AY39" s="11"/>
      <c r="AZ39" s="11"/>
      <c r="BA39" s="11"/>
      <c r="BB39" s="11"/>
      <c r="BC39" s="27"/>
      <c r="BD39" s="12"/>
      <c r="BE39" s="11"/>
      <c r="BF39" s="11"/>
      <c r="BG39" s="11"/>
      <c r="BH39" s="11"/>
      <c r="BI39" s="11"/>
      <c r="BJ39" s="12"/>
      <c r="BK39" s="11"/>
      <c r="BL39" s="11"/>
      <c r="BM39" s="11"/>
      <c r="BN39" s="27"/>
      <c r="BO39" s="158"/>
      <c r="BP39" s="11"/>
      <c r="BQ39" s="11"/>
      <c r="BR39" s="11"/>
      <c r="BS39" s="11"/>
      <c r="BT39" s="11"/>
      <c r="BU39" s="27"/>
      <c r="BV39" s="27"/>
      <c r="BW39" s="12"/>
      <c r="BX39" s="11"/>
      <c r="BY39" s="11"/>
      <c r="BZ39" s="11"/>
      <c r="CA39" s="11"/>
      <c r="CB39" s="11"/>
      <c r="CC39" s="27"/>
      <c r="CD39" s="27"/>
      <c r="CE39" s="12"/>
      <c r="CF39" s="11"/>
      <c r="CG39" s="11"/>
      <c r="CH39" s="11"/>
      <c r="CI39" s="27"/>
      <c r="CJ39" s="12"/>
      <c r="CK39" s="11"/>
      <c r="CL39" s="11"/>
      <c r="CM39" s="11"/>
      <c r="CN39" s="27"/>
      <c r="CO39" s="12"/>
      <c r="CP39" s="11"/>
      <c r="CQ39" s="11"/>
      <c r="CR39" s="11"/>
      <c r="CS39" s="11"/>
      <c r="CT39" s="11"/>
      <c r="CU39" s="27"/>
      <c r="CV39" s="27"/>
      <c r="CW39" s="12"/>
      <c r="CX39" s="11"/>
      <c r="CY39" s="11"/>
      <c r="CZ39" s="11"/>
      <c r="DA39" s="11"/>
      <c r="DB39" s="27"/>
      <c r="DC39" s="11"/>
      <c r="DD39" s="11"/>
      <c r="DE39" s="11"/>
      <c r="DF39" s="34" t="s">
        <v>101</v>
      </c>
      <c r="DG39" s="42">
        <f>CF46/2</f>
        <v>0</v>
      </c>
      <c r="DH39" s="40"/>
      <c r="DI39" s="41"/>
      <c r="DJ39" s="11"/>
      <c r="DK39" s="208" t="s">
        <v>102</v>
      </c>
      <c r="DL39" s="209">
        <f ca="1" t="shared" ref="DL39:DL40" si="21">DD26+DD43+DD60+DD77+DD94+DD111+DD128</f>
        <v>22000</v>
      </c>
      <c r="DM39" s="11"/>
      <c r="DN39" s="11"/>
      <c r="DO39" s="11"/>
      <c r="DP39" s="14">
        <f>CP46*60%</f>
        <v>0</v>
      </c>
      <c r="DQ39" s="28">
        <f>CS46/2</f>
        <v>0</v>
      </c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</row>
    <row r="40" ht="22.5" customHeight="1" spans="1:147">
      <c r="A40" s="7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12"/>
      <c r="S40" s="11"/>
      <c r="T40" s="11"/>
      <c r="U40" s="11"/>
      <c r="V40" s="11"/>
      <c r="W40" s="11"/>
      <c r="X40" s="27"/>
      <c r="Y40" s="11"/>
      <c r="Z40" s="119"/>
      <c r="AA40" s="119"/>
      <c r="AB40" s="11"/>
      <c r="AC40" s="119"/>
      <c r="AD40" s="11"/>
      <c r="AE40" s="12"/>
      <c r="AF40" s="11"/>
      <c r="AG40" s="11"/>
      <c r="AH40" s="11"/>
      <c r="AI40" s="11"/>
      <c r="AJ40" s="11"/>
      <c r="AK40" s="27"/>
      <c r="AL40" s="27"/>
      <c r="AM40" s="12"/>
      <c r="AN40" s="119"/>
      <c r="AO40" s="119"/>
      <c r="AP40" s="11"/>
      <c r="AQ40" s="11"/>
      <c r="AR40" s="12"/>
      <c r="AS40" s="119"/>
      <c r="AT40" s="119"/>
      <c r="AU40" s="11"/>
      <c r="AV40" s="11"/>
      <c r="AW40" s="27"/>
      <c r="AX40" s="12"/>
      <c r="AY40" s="11"/>
      <c r="AZ40" s="11"/>
      <c r="BA40" s="11"/>
      <c r="BB40" s="11"/>
      <c r="BC40" s="27"/>
      <c r="BD40" s="12"/>
      <c r="BE40" s="11"/>
      <c r="BF40" s="11"/>
      <c r="BG40" s="11"/>
      <c r="BH40" s="11"/>
      <c r="BI40" s="11"/>
      <c r="BJ40" s="12"/>
      <c r="BK40" s="11"/>
      <c r="BL40" s="11"/>
      <c r="BM40" s="11"/>
      <c r="BN40" s="27"/>
      <c r="BO40" s="158"/>
      <c r="BP40" s="11"/>
      <c r="BQ40" s="11"/>
      <c r="BR40" s="11"/>
      <c r="BS40" s="11"/>
      <c r="BT40" s="11"/>
      <c r="BU40" s="27"/>
      <c r="BV40" s="27"/>
      <c r="BW40" s="12"/>
      <c r="BX40" s="11"/>
      <c r="BY40" s="11"/>
      <c r="BZ40" s="11"/>
      <c r="CA40" s="11"/>
      <c r="CB40" s="11"/>
      <c r="CC40" s="27"/>
      <c r="CD40" s="27"/>
      <c r="CE40" s="12"/>
      <c r="CF40" s="11"/>
      <c r="CG40" s="11"/>
      <c r="CH40" s="11"/>
      <c r="CI40" s="27"/>
      <c r="CJ40" s="12"/>
      <c r="CK40" s="11"/>
      <c r="CL40" s="11"/>
      <c r="CM40" s="11"/>
      <c r="CN40" s="27"/>
      <c r="CO40" s="12"/>
      <c r="CP40" s="11"/>
      <c r="CQ40" s="11"/>
      <c r="CR40" s="11"/>
      <c r="CS40" s="11"/>
      <c r="CT40" s="11"/>
      <c r="CU40" s="27"/>
      <c r="CV40" s="27"/>
      <c r="CW40" s="12"/>
      <c r="CX40" s="11"/>
      <c r="CY40" s="11"/>
      <c r="CZ40" s="11"/>
      <c r="DA40" s="11"/>
      <c r="DB40" s="27"/>
      <c r="DC40" s="11"/>
      <c r="DD40" s="11"/>
      <c r="DE40" s="11"/>
      <c r="DF40" s="34" t="s">
        <v>103</v>
      </c>
      <c r="DG40" s="42">
        <f>CK46/2</f>
        <v>0</v>
      </c>
      <c r="DH40" s="40"/>
      <c r="DI40" s="41"/>
      <c r="DJ40" s="11"/>
      <c r="DK40" s="210" t="s">
        <v>104</v>
      </c>
      <c r="DL40" s="211">
        <f t="shared" si="21"/>
        <v>30000</v>
      </c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</row>
    <row r="41" ht="22.5" customHeight="1" spans="1:147">
      <c r="A41" s="7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12"/>
      <c r="S41" s="11"/>
      <c r="T41" s="11"/>
      <c r="U41" s="11"/>
      <c r="V41" s="11"/>
      <c r="W41" s="11"/>
      <c r="X41" s="27"/>
      <c r="Y41" s="11"/>
      <c r="Z41" s="119"/>
      <c r="AA41" s="119"/>
      <c r="AB41" s="11"/>
      <c r="AC41" s="119"/>
      <c r="AD41" s="11"/>
      <c r="AE41" s="12"/>
      <c r="AF41" s="11"/>
      <c r="AG41" s="11"/>
      <c r="AH41" s="11"/>
      <c r="AI41" s="11"/>
      <c r="AJ41" s="11"/>
      <c r="AK41" s="27"/>
      <c r="AL41" s="27"/>
      <c r="AM41" s="12"/>
      <c r="AN41" s="119"/>
      <c r="AO41" s="119"/>
      <c r="AP41" s="11"/>
      <c r="AQ41" s="11"/>
      <c r="AR41" s="12"/>
      <c r="AS41" s="119"/>
      <c r="AT41" s="119"/>
      <c r="AU41" s="11"/>
      <c r="AV41" s="11"/>
      <c r="AW41" s="27"/>
      <c r="AX41" s="12"/>
      <c r="AY41" s="11"/>
      <c r="AZ41" s="11"/>
      <c r="BA41" s="11"/>
      <c r="BB41" s="11"/>
      <c r="BC41" s="27"/>
      <c r="BD41" s="12"/>
      <c r="BE41" s="11"/>
      <c r="BF41" s="11"/>
      <c r="BG41" s="11"/>
      <c r="BH41" s="11"/>
      <c r="BI41" s="11"/>
      <c r="BJ41" s="12"/>
      <c r="BK41" s="11"/>
      <c r="BL41" s="11"/>
      <c r="BM41" s="11"/>
      <c r="BN41" s="27"/>
      <c r="BO41" s="158"/>
      <c r="BP41" s="11"/>
      <c r="BQ41" s="11"/>
      <c r="BR41" s="11"/>
      <c r="BS41" s="11"/>
      <c r="BT41" s="11"/>
      <c r="BU41" s="27"/>
      <c r="BV41" s="27"/>
      <c r="BW41" s="12"/>
      <c r="BX41" s="11"/>
      <c r="BY41" s="11"/>
      <c r="BZ41" s="11"/>
      <c r="CA41" s="11"/>
      <c r="CB41" s="11"/>
      <c r="CC41" s="27"/>
      <c r="CD41" s="27"/>
      <c r="CE41" s="12"/>
      <c r="CF41" s="11"/>
      <c r="CG41" s="11"/>
      <c r="CH41" s="11"/>
      <c r="CI41" s="27"/>
      <c r="CJ41" s="12"/>
      <c r="CK41" s="11"/>
      <c r="CL41" s="11"/>
      <c r="CM41" s="11"/>
      <c r="CN41" s="27"/>
      <c r="CO41" s="12"/>
      <c r="CP41" s="11"/>
      <c r="CQ41" s="11"/>
      <c r="CR41" s="11"/>
      <c r="CS41" s="11"/>
      <c r="CT41" s="11"/>
      <c r="CU41" s="27"/>
      <c r="CV41" s="27"/>
      <c r="CW41" s="12"/>
      <c r="CX41" s="11"/>
      <c r="CY41" s="11"/>
      <c r="CZ41" s="11"/>
      <c r="DA41" s="11"/>
      <c r="DB41" s="27"/>
      <c r="DC41" s="178" t="s">
        <v>71</v>
      </c>
      <c r="DD41" s="179">
        <f>SUM(R45,Y45,AE45,AM45,AR45,AX45,BD45,CW45,BJ45+CO45+CJ45+CE45+BW45+BO45)</f>
        <v>0</v>
      </c>
      <c r="DE41" s="12"/>
      <c r="DF41" s="34" t="s">
        <v>105</v>
      </c>
      <c r="DG41" s="42">
        <f>DP39+DQ39</f>
        <v>0</v>
      </c>
      <c r="DH41" s="40"/>
      <c r="DI41" s="41"/>
      <c r="DJ41" s="11" t="s">
        <v>0</v>
      </c>
      <c r="DK41" s="210" t="s">
        <v>106</v>
      </c>
      <c r="DL41" s="211">
        <f>DD42+DD59+DD25+DD76+DD93+DD110+DD127</f>
        <v>0</v>
      </c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</row>
    <row r="42" ht="22.5" customHeight="1" spans="1:147">
      <c r="A42" s="7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12"/>
      <c r="S42" s="11"/>
      <c r="T42" s="11"/>
      <c r="U42" s="11"/>
      <c r="V42" s="11"/>
      <c r="W42" s="11"/>
      <c r="X42" s="27"/>
      <c r="Y42" s="11"/>
      <c r="Z42" s="119"/>
      <c r="AA42" s="119"/>
      <c r="AB42" s="11"/>
      <c r="AC42" s="119"/>
      <c r="AD42" s="11"/>
      <c r="AE42" s="12"/>
      <c r="AF42" s="11"/>
      <c r="AG42" s="11"/>
      <c r="AH42" s="11"/>
      <c r="AI42" s="11"/>
      <c r="AJ42" s="11"/>
      <c r="AK42" s="27"/>
      <c r="AL42" s="27"/>
      <c r="AM42" s="12"/>
      <c r="AN42" s="119"/>
      <c r="AO42" s="119"/>
      <c r="AP42" s="11"/>
      <c r="AQ42" s="11"/>
      <c r="AR42" s="12"/>
      <c r="AS42" s="119"/>
      <c r="AT42" s="119"/>
      <c r="AU42" s="11"/>
      <c r="AV42" s="11"/>
      <c r="AW42" s="27"/>
      <c r="AX42" s="12"/>
      <c r="AY42" s="11"/>
      <c r="AZ42" s="11"/>
      <c r="BA42" s="11"/>
      <c r="BB42" s="11"/>
      <c r="BC42" s="27"/>
      <c r="BD42" s="12"/>
      <c r="BE42" s="11"/>
      <c r="BF42" s="11"/>
      <c r="BG42" s="11"/>
      <c r="BH42" s="11"/>
      <c r="BI42" s="11"/>
      <c r="BJ42" s="12"/>
      <c r="BK42" s="11"/>
      <c r="BL42" s="11"/>
      <c r="BM42" s="11"/>
      <c r="BN42" s="27"/>
      <c r="BO42" s="158"/>
      <c r="BP42" s="11"/>
      <c r="BQ42" s="11"/>
      <c r="BR42" s="11"/>
      <c r="BS42" s="11"/>
      <c r="BT42" s="11"/>
      <c r="BU42" s="27"/>
      <c r="BV42" s="27"/>
      <c r="BW42" s="12"/>
      <c r="BX42" s="11"/>
      <c r="BY42" s="11"/>
      <c r="BZ42" s="11"/>
      <c r="CA42" s="11"/>
      <c r="CB42" s="11"/>
      <c r="CC42" s="27"/>
      <c r="CD42" s="27"/>
      <c r="CE42" s="12"/>
      <c r="CF42" s="11"/>
      <c r="CG42" s="11"/>
      <c r="CH42" s="11"/>
      <c r="CI42" s="27"/>
      <c r="CJ42" s="12"/>
      <c r="CK42" s="11"/>
      <c r="CL42" s="11"/>
      <c r="CM42" s="11"/>
      <c r="CN42" s="27"/>
      <c r="CO42" s="12"/>
      <c r="CP42" s="11"/>
      <c r="CQ42" s="11"/>
      <c r="CR42" s="11"/>
      <c r="CS42" s="11"/>
      <c r="CT42" s="11"/>
      <c r="CU42" s="27"/>
      <c r="CV42" s="27"/>
      <c r="CW42" s="12"/>
      <c r="CX42" s="11"/>
      <c r="CY42" s="11"/>
      <c r="CZ42" s="11"/>
      <c r="DA42" s="11"/>
      <c r="DB42" s="27"/>
      <c r="DC42" s="178" t="s">
        <v>73</v>
      </c>
      <c r="DD42" s="179">
        <f>SUM(V45,AC45,AI45,AQ45,BI45,BN45,BS45,CA45,CI45,CN45,CS45,DA45)</f>
        <v>0</v>
      </c>
      <c r="DE42" s="191"/>
      <c r="DF42" s="34"/>
      <c r="DG42" s="42"/>
      <c r="DH42" s="40"/>
      <c r="DI42" s="41"/>
      <c r="DJ42" s="11"/>
      <c r="DK42" s="212" t="s">
        <v>107</v>
      </c>
      <c r="DL42" s="213">
        <f>DD29+DD46+DD63+DD80+DD97+DD114+DD131</f>
        <v>0</v>
      </c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</row>
    <row r="43" ht="23.25" customHeight="1" spans="1:147">
      <c r="A43" s="7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12"/>
      <c r="S43" s="11"/>
      <c r="T43" s="11"/>
      <c r="U43" s="11"/>
      <c r="V43" s="11"/>
      <c r="W43" s="11"/>
      <c r="X43" s="27"/>
      <c r="Y43" s="11"/>
      <c r="Z43" s="119"/>
      <c r="AA43" s="119"/>
      <c r="AB43" s="11"/>
      <c r="AC43" s="119"/>
      <c r="AD43" s="11"/>
      <c r="AE43" s="12"/>
      <c r="AF43" s="11"/>
      <c r="AG43" s="11"/>
      <c r="AH43" s="11"/>
      <c r="AI43" s="11"/>
      <c r="AJ43" s="11"/>
      <c r="AK43" s="27"/>
      <c r="AL43" s="27"/>
      <c r="AM43" s="12"/>
      <c r="AN43" s="119"/>
      <c r="AO43" s="119"/>
      <c r="AP43" s="11"/>
      <c r="AQ43" s="11"/>
      <c r="AR43" s="12"/>
      <c r="AS43" s="119"/>
      <c r="AT43" s="119"/>
      <c r="AU43" s="11"/>
      <c r="AV43" s="11"/>
      <c r="AW43" s="27"/>
      <c r="AX43" s="12"/>
      <c r="AY43" s="11"/>
      <c r="AZ43" s="11"/>
      <c r="BA43" s="11"/>
      <c r="BB43" s="11"/>
      <c r="BC43" s="27"/>
      <c r="BD43" s="12"/>
      <c r="BE43" s="11"/>
      <c r="BF43" s="11"/>
      <c r="BG43" s="11"/>
      <c r="BH43" s="11"/>
      <c r="BI43" s="11"/>
      <c r="BJ43" s="12"/>
      <c r="BK43" s="11"/>
      <c r="BL43" s="11"/>
      <c r="BM43" s="11"/>
      <c r="BN43" s="27"/>
      <c r="BO43" s="158"/>
      <c r="BP43" s="11"/>
      <c r="BQ43" s="11"/>
      <c r="BR43" s="11"/>
      <c r="BS43" s="11"/>
      <c r="BT43" s="11"/>
      <c r="BU43" s="27"/>
      <c r="BV43" s="27"/>
      <c r="BW43" s="12"/>
      <c r="BX43" s="11"/>
      <c r="BY43" s="11"/>
      <c r="BZ43" s="11"/>
      <c r="CA43" s="11"/>
      <c r="CB43" s="11"/>
      <c r="CC43" s="27"/>
      <c r="CD43" s="27"/>
      <c r="CE43" s="12"/>
      <c r="CF43" s="11"/>
      <c r="CG43" s="11"/>
      <c r="CH43" s="11"/>
      <c r="CI43" s="27"/>
      <c r="CJ43" s="12"/>
      <c r="CK43" s="11"/>
      <c r="CL43" s="11"/>
      <c r="CM43" s="11"/>
      <c r="CN43" s="27"/>
      <c r="CO43" s="12"/>
      <c r="CP43" s="11"/>
      <c r="CQ43" s="11"/>
      <c r="CR43" s="11"/>
      <c r="CS43" s="11"/>
      <c r="CT43" s="11"/>
      <c r="CU43" s="27"/>
      <c r="CV43" s="27"/>
      <c r="CW43" s="12"/>
      <c r="CX43" s="11"/>
      <c r="CY43" s="11"/>
      <c r="CZ43" s="11"/>
      <c r="DA43" s="11"/>
      <c r="DB43" s="27"/>
      <c r="DC43" s="180" t="s">
        <v>75</v>
      </c>
      <c r="DD43" s="179">
        <f ca="1">SUM(S45,Z45,AF45,AN45,BE45,BK45,BP45,BX45,CF45,CK45,CP45,CX45)</f>
        <v>0</v>
      </c>
      <c r="DE43" s="191"/>
      <c r="DF43" s="34"/>
      <c r="DG43" s="42"/>
      <c r="DH43" s="40"/>
      <c r="DI43" s="4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</row>
    <row r="44" ht="22.5" customHeight="1" spans="1:147">
      <c r="A44" s="7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14"/>
      <c r="S44" s="15"/>
      <c r="T44" s="15"/>
      <c r="U44" s="15"/>
      <c r="V44" s="15"/>
      <c r="W44" s="15"/>
      <c r="X44" s="28"/>
      <c r="Y44" s="11"/>
      <c r="Z44" s="119"/>
      <c r="AA44" s="119"/>
      <c r="AB44" s="11"/>
      <c r="AC44" s="119"/>
      <c r="AD44" s="11"/>
      <c r="AE44" s="12"/>
      <c r="AF44" s="11"/>
      <c r="AG44" s="11"/>
      <c r="AH44" s="11"/>
      <c r="AI44" s="11"/>
      <c r="AJ44" s="11"/>
      <c r="AK44" s="27"/>
      <c r="AL44" s="28"/>
      <c r="AM44" s="12"/>
      <c r="AN44" s="119"/>
      <c r="AO44" s="119"/>
      <c r="AP44" s="11"/>
      <c r="AQ44" s="11"/>
      <c r="AR44" s="12"/>
      <c r="AS44" s="119"/>
      <c r="AT44" s="119"/>
      <c r="AU44" s="11"/>
      <c r="AV44" s="11"/>
      <c r="AW44" s="27"/>
      <c r="AX44" s="12"/>
      <c r="AY44" s="11"/>
      <c r="AZ44" s="11"/>
      <c r="BA44" s="11"/>
      <c r="BB44" s="11"/>
      <c r="BC44" s="27"/>
      <c r="BD44" s="12"/>
      <c r="BE44" s="11"/>
      <c r="BF44" s="11"/>
      <c r="BG44" s="11"/>
      <c r="BH44" s="11"/>
      <c r="BI44" s="11"/>
      <c r="BJ44" s="14"/>
      <c r="BK44" s="15"/>
      <c r="BL44" s="15"/>
      <c r="BM44" s="15"/>
      <c r="BN44" s="28"/>
      <c r="BO44" s="158"/>
      <c r="BP44" s="11"/>
      <c r="BQ44" s="11"/>
      <c r="BR44" s="11"/>
      <c r="BS44" s="11"/>
      <c r="BT44" s="11"/>
      <c r="BU44" s="27"/>
      <c r="BV44" s="28"/>
      <c r="BW44" s="12"/>
      <c r="BX44" s="11"/>
      <c r="BY44" s="11"/>
      <c r="BZ44" s="11"/>
      <c r="CA44" s="11"/>
      <c r="CB44" s="11"/>
      <c r="CC44" s="27"/>
      <c r="CD44" s="28"/>
      <c r="CE44" s="14"/>
      <c r="CF44" s="15"/>
      <c r="CG44" s="15"/>
      <c r="CH44" s="15"/>
      <c r="CI44" s="28"/>
      <c r="CJ44" s="14"/>
      <c r="CK44" s="15"/>
      <c r="CL44" s="15"/>
      <c r="CM44" s="15"/>
      <c r="CN44" s="28"/>
      <c r="CO44" s="12"/>
      <c r="CP44" s="11"/>
      <c r="CQ44" s="11"/>
      <c r="CR44" s="11"/>
      <c r="CS44" s="11"/>
      <c r="CT44" s="11"/>
      <c r="CU44" s="27"/>
      <c r="CV44" s="28"/>
      <c r="CW44" s="14"/>
      <c r="CX44" s="15"/>
      <c r="CY44" s="15"/>
      <c r="CZ44" s="15"/>
      <c r="DA44" s="15"/>
      <c r="DB44" s="28"/>
      <c r="DC44" s="181" t="s">
        <v>81</v>
      </c>
      <c r="DD44" s="179">
        <f>SUM(CZ45,U45,AB45,AH45,AP45,BG45,BM45,BR45,BZ45,CH45,CM45,CR45)</f>
        <v>0</v>
      </c>
      <c r="DE44" s="191"/>
      <c r="DF44" s="34" t="s">
        <v>76</v>
      </c>
      <c r="DG44" s="195" t="s">
        <v>77</v>
      </c>
      <c r="DH44" s="196" t="s">
        <v>78</v>
      </c>
      <c r="DI44" s="214" t="s">
        <v>79</v>
      </c>
      <c r="DJ44" s="53" t="s">
        <v>41</v>
      </c>
      <c r="DK44" s="63" t="s">
        <v>80</v>
      </c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</row>
    <row r="45" ht="22.5" hidden="1" customHeight="1" spans="1:147">
      <c r="A45" s="7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12">
        <f>SUMIF(T31:T44,"EFECTIVO",S31:S44)+SUMIF(W31:W44,"EFECTIVO",V31:V44)</f>
        <v>0</v>
      </c>
      <c r="S45" s="12">
        <f ca="1">SUMIF(W31:W45,"NEQUI",V31:V44)+SUMIF(T31:T44,"NEQUI",S31:S44)</f>
        <v>0</v>
      </c>
      <c r="T45" s="11">
        <f>SUMIF(T31:T44,"BANCOLOMBIA",S31:S44)+SUMIF(W31:W44,"BANCOLOMBIA",V31:V44)</f>
        <v>0</v>
      </c>
      <c r="U45" s="11">
        <f>SUMIF(W31:W44,"DAVIPLATA",V31:V44)+SUMIF(T31:T44,"DAVIPLATA",S31:S44)</f>
        <v>0</v>
      </c>
      <c r="V45" s="27">
        <f>SUMIF(W31:W44,"TARJETA DE CREDITO",V31:V44)+SUMIF(T31:T44,"TARJETA DE CREDITO",S31:S44)</f>
        <v>0</v>
      </c>
      <c r="X45" s="29"/>
      <c r="Y45" s="12">
        <f>SUMIF(AA31:AA44,"EFECTIVO",Z31:Z44)</f>
        <v>0</v>
      </c>
      <c r="Z45" s="12">
        <f ca="1">SUMIF(AA31:AA45,"NEQUI",Z31:Z44)</f>
        <v>0</v>
      </c>
      <c r="AA45" s="11">
        <f>SUMIF(AA31:AA44,"BANCOLOMBIA",Z31:Z44)</f>
        <v>0</v>
      </c>
      <c r="AB45" s="11">
        <f>SUMIF(AA31:AA44,"DAVIPLATA",Z31:Z44)</f>
        <v>0</v>
      </c>
      <c r="AC45" s="11">
        <f>SUMIF(AA31:AA44,"TARJETA DE CREDITO",Z31:Z44)</f>
        <v>0</v>
      </c>
      <c r="AD45" s="11"/>
      <c r="AE45" s="12">
        <f>SUMIF(AG31:AG44,"EFECTIVO",AF31:AF44)+SUMIF(AJ31:AJ44,"EFECTIVO",AI31:AI44)</f>
        <v>0</v>
      </c>
      <c r="AF45" s="12">
        <f ca="1">SUMIF(AJ31:AJ45,"NEQUI",AI31:AI44)+SUMIF(AG31:AG44,"NEQUI",AF31:AF44)</f>
        <v>0</v>
      </c>
      <c r="AG45" s="11">
        <f>SUMIF(AG31:AG44,"BANCOLOMBIA",AF31:AF44)+SUMIF(AJ31:AJ44,"BANCOLOMBIA",AI31:AI44)</f>
        <v>0</v>
      </c>
      <c r="AH45" s="11">
        <f>SUMIF(AJ31:AJ44,"DAVIPLATA",AI31:AI44)+SUMIF(AG31:AG44,"DAVIPLATA",AF31:AF44)</f>
        <v>0</v>
      </c>
      <c r="AI45" s="27">
        <f>SUMIF(AJ31:AJ44,"TARJETA DE CREDITO",AI31:AI44)+SUMIF(AG31:AG44,"TARJETA DE CREDITO",AF31:AF44)</f>
        <v>0</v>
      </c>
      <c r="AK45" s="149">
        <f>SUM(AK31:AK44)</f>
        <v>0</v>
      </c>
      <c r="AL45" s="11"/>
      <c r="AM45" s="12">
        <f>SUMIF(AO31:AO44,"EFECTIVO",AN31:AN44)</f>
        <v>0</v>
      </c>
      <c r="AN45" s="12">
        <f ca="1">SUMIF(AO31:AO45,"NEQUI",AN31:AN44)</f>
        <v>0</v>
      </c>
      <c r="AO45" s="11">
        <f>SUMIF(AO31:AO44,"BANCOLOMBIA",AN31:AN44)</f>
        <v>0</v>
      </c>
      <c r="AP45" s="11">
        <f>SUMIF(AO31:AO44,"DAVIPLATA",AN31:AN44)</f>
        <v>0</v>
      </c>
      <c r="AQ45" s="11">
        <f>SUMIF(AO31:AO44,"TARJETA DE CREDITO",AN31:AN44)</f>
        <v>0</v>
      </c>
      <c r="AR45" s="12">
        <f>SUMIF(AT31:AT44,"EFECTIVO",AS31:AS44)</f>
        <v>0</v>
      </c>
      <c r="AS45" s="12">
        <f ca="1">SUMIF(AT31:AT45,"NEQUI",AS31:AS44)</f>
        <v>0</v>
      </c>
      <c r="AT45" s="11">
        <f>SUMIF(AT31:AT44,"DAVIPLATA",AS31:AS44)</f>
        <v>0</v>
      </c>
      <c r="AU45" s="11">
        <f>SUMIF(AT31:AT44,"TARJETA DE CREDITO",AS31:AS44)</f>
        <v>0</v>
      </c>
      <c r="AV45" s="11">
        <f>SUMIF(AT31:AT44,"BANCOLOMBIA",AS31:AS44)</f>
        <v>0</v>
      </c>
      <c r="AW45" s="27"/>
      <c r="AX45" s="12">
        <f>SUMIF(AZ31:AZ44,"EFECTIVO",AY31:AY44)</f>
        <v>0</v>
      </c>
      <c r="AY45" s="12">
        <f ca="1">SUMIF(AZ31:AZ45,"NEQUI",AY31:AY44)</f>
        <v>0</v>
      </c>
      <c r="AZ45" s="11">
        <f>SUMIF(AZ31:AZ44,"DAVIPLATA",AY31:AY44)</f>
        <v>0</v>
      </c>
      <c r="BA45" s="11">
        <f>SUMIF(AZ31:AZ44,"TARJETA DE CREDITO",AY31:AY44)</f>
        <v>0</v>
      </c>
      <c r="BB45" s="11">
        <f>SUMIF(AZ31:AZ44,"BANCOLOMBIA",AY31:AY44)</f>
        <v>0</v>
      </c>
      <c r="BC45" s="27"/>
      <c r="BD45" s="12">
        <f>SUMIF(BF31:BF44,"EFECTIVO",BE31:BE44)</f>
        <v>0</v>
      </c>
      <c r="BE45" s="12">
        <f ca="1">SUMIF(BF31:BF45,"NEQUI",BE31:BE44)</f>
        <v>0</v>
      </c>
      <c r="BF45" s="11">
        <f>SUMIF(BF31:BF44,"BANCOLOMBIA",BE31:BE44)</f>
        <v>0</v>
      </c>
      <c r="BG45" s="11">
        <f>SUMIF(BF31:BF44,"DAVIPLATA",BE31:BE44)</f>
        <v>0</v>
      </c>
      <c r="BH45" s="11">
        <f>SUMIF(BF31:BF44,"TARJETA DE CREDITO",BE31:BE44)</f>
        <v>0</v>
      </c>
      <c r="BI45" s="11">
        <f>SUMIF(BF31:BF44,"BANCOLOMBIA",BE31:BE44)</f>
        <v>0</v>
      </c>
      <c r="BJ45" s="12">
        <f>SUMIF(BL31:BL44,"EFECTIVO",BK31:BK44)</f>
        <v>0</v>
      </c>
      <c r="BK45" s="12">
        <f ca="1">SUMIF(BL31:BL45,"NEQUI",BK31:BK44)</f>
        <v>0</v>
      </c>
      <c r="BL45" s="11">
        <f>SUMIF(BL31:BL44,"BANCOLOMBIA",BK31:BK44)</f>
        <v>0</v>
      </c>
      <c r="BM45" s="11">
        <f>SUMIF(BL31:BL44,"DAVIPLATA",BK31:BK44)</f>
        <v>0</v>
      </c>
      <c r="BN45" s="11">
        <f>SUMIF(BL31:BL44,"TARJETA DE CREDITO",BK31:BK44)</f>
        <v>0</v>
      </c>
      <c r="BO45" s="158">
        <f>SUMIF(BQ31:BQ44,"EFECTIVO",BP31:BP44)+SUMIF(BT31:BT44,"EFECTIVO",BS31:BS44)</f>
        <v>0</v>
      </c>
      <c r="BP45" s="12">
        <f ca="1">SUMIF(BT31:BT45,"NEQUI",BS31:BS44)+SUMIF(BQ31:BQ44,"NEQUI",BP31:BP44)</f>
        <v>0</v>
      </c>
      <c r="BQ45" s="11">
        <f>SUMIF(BQ31:BQ44,"BANCOLOMBIA",BP31:BP44)+SUMIF(BT31:BT44,"BANCOLOMBIA",BS31:BS44)</f>
        <v>0</v>
      </c>
      <c r="BR45" s="11">
        <f>SUMIF(BT31:BT44,"DAVIPLATA",BS31:BS44)+SUMIF(BQ31:BQ44,"DAVIPLATA",BP31:BP44)</f>
        <v>0</v>
      </c>
      <c r="BS45" s="27">
        <f>SUMIF(BT31:BT44,"TARJETA DE CREDITO",BS31:BS44)+SUMIF(BQ31:BQ44,"TARJETA DE CREDITO",BP31:BP44)</f>
        <v>0</v>
      </c>
      <c r="BT45" s="11"/>
      <c r="BU45" s="11"/>
      <c r="BV45" s="11"/>
      <c r="BW45" s="12">
        <f>SUMIF(BY31:BY44,"EFECTIVO",BX31:BX44)+SUMIF(CB31:CB44,"EFECTIVO",CA31:CA44)</f>
        <v>0</v>
      </c>
      <c r="BX45" s="12">
        <f ca="1">SUMIF(CB31:CB45,"NEQUI",CA31:CA44)+SUMIF(BY31:BY44,"NEQUI",BX31:BX44)</f>
        <v>0</v>
      </c>
      <c r="BY45" s="11">
        <f>SUMIF(BY31:BY44,"BANCOLOMBIA",BX31:BX44)+SUMIF(CB31:CB44,"BANCOLOMBIA",CA31:CA44)</f>
        <v>0</v>
      </c>
      <c r="BZ45" s="11">
        <f>SUMIF(CB31:CB44,"DAVIPLATA",CA31:CA44)+SUMIF(BY31:BY44,"DAVIPLATA",BX31:BX44)</f>
        <v>0</v>
      </c>
      <c r="CA45" s="27">
        <f>SUMIF(CB31:CB44,"TARJETA DE CREDITO",CA31:CA44)+SUMIF(BY31:BY44,"TARJETA DE CREDITO",BX31:BX44)</f>
        <v>0</v>
      </c>
      <c r="CB45" s="11"/>
      <c r="CC45" s="11"/>
      <c r="CD45" s="11"/>
      <c r="CE45" s="12">
        <f>SUMIF(CG31:CG44,"EFECTIVO",CF31:CF44)</f>
        <v>0</v>
      </c>
      <c r="CF45" s="12">
        <f ca="1">SUMIF(CG31:CG45,"NEQUI",CF31:CF44)</f>
        <v>0</v>
      </c>
      <c r="CG45" s="11">
        <f>SUMIF(CG31:CG44,"BANCOLOMBIA",CF31:CF44)</f>
        <v>0</v>
      </c>
      <c r="CH45" s="11">
        <f>SUMIF(CG31:CG44,"DAVIPLATA",CF31:CF44)</f>
        <v>0</v>
      </c>
      <c r="CI45" s="11">
        <f>SUMIF(CG31:CG44,"TARJETA DE CREDITO",CF31:CF44)</f>
        <v>0</v>
      </c>
      <c r="CJ45" s="12">
        <f>SUMIF(CL31:CL44,"EFECTIVO",CK31:CK44)</f>
        <v>0</v>
      </c>
      <c r="CK45" s="12">
        <f ca="1">SUMIF(CL31:CL45,"NEQUI",CK31:CK44)</f>
        <v>0</v>
      </c>
      <c r="CL45" s="11">
        <f>SUMIF(CL31:CL44,"BANCOLOMBIA",CK31:CK44)</f>
        <v>0</v>
      </c>
      <c r="CM45" s="11">
        <f>SUMIF(CL31:CL44,"DAVIPLATA",CK31:CK44)</f>
        <v>0</v>
      </c>
      <c r="CN45" s="11">
        <f>SUMIF(CL31:CL44,"TARJETA DE CREDITO",CK31:CK44)</f>
        <v>0</v>
      </c>
      <c r="CO45" s="12">
        <f>SUMIF(CQ31:CQ44,"EFECTIVO",CP31:CP44)+SUMIF(CT31:CT44,"EFECTIVO",CS31:CS44)</f>
        <v>0</v>
      </c>
      <c r="CP45" s="12">
        <f ca="1">SUMIF(CT31:CT45,"NEQUI",CS31:CS44)+SUMIF(CQ31:CQ44,"NEQUI",CP31:CP44)</f>
        <v>0</v>
      </c>
      <c r="CQ45" s="11">
        <f>SUMIF(CQ31:CQ44,"BANCOLOMBIA",CP31:CP44)+SUMIF(CT31:CT44,"BANCOLOMBIA",CS31:CS44)</f>
        <v>0</v>
      </c>
      <c r="CR45" s="11">
        <f>SUMIF(CT31:CT44,"DAVIPLATA",CS31:CS44)+SUMIF(CQ31:CQ44,"DAVIPLATA",CP31:CP44)</f>
        <v>0</v>
      </c>
      <c r="CS45" s="27">
        <f>SUMIF(CT31:CT44,"TARJETA DE CREDITO",CS31:CS44)+SUMIF(CQ31:CQ44,"TARJETA DE CREDITO",CP31:CP44)</f>
        <v>0</v>
      </c>
      <c r="CT45" s="11"/>
      <c r="CU45" s="11"/>
      <c r="CV45" s="11"/>
      <c r="CW45" s="12">
        <f>SUMIF(CY31:CY44,"EFECTIVO",CX31:CX44)</f>
        <v>0</v>
      </c>
      <c r="CX45" s="12">
        <f ca="1">SUMIF(CY31:CY45,"NEQUI",CX31:CX44)</f>
        <v>0</v>
      </c>
      <c r="CY45" s="11">
        <f>SUMIF(CY31:CY44,"BANCOLOMBIA",CX31:CX44)</f>
        <v>0</v>
      </c>
      <c r="CZ45" s="11">
        <f>SUMIF(CY31:CY44,"DAVIPLATA",CX31:CX44)</f>
        <v>0</v>
      </c>
      <c r="DA45" s="11">
        <f>SUMIF(CY31:CY44,"TARJETA DE CREDITO",CX31:CX44)</f>
        <v>0</v>
      </c>
      <c r="DB45" s="27"/>
      <c r="DC45" s="182"/>
      <c r="DD45" s="179"/>
      <c r="DE45" s="62"/>
      <c r="DF45" s="36" t="e">
        <f>SUM(V47+Z47+AF47+AK47+AN47+AS47+AV47+AY47+BB47+BE47+BH47+CX47+DG32+BK47+S47+AI47+BP47+BS47+BX47+CA47+CF47+CK47+CP47+CS47)</f>
        <v>#VALUE!</v>
      </c>
      <c r="DG45" s="54" t="e">
        <f>SUM(AB47+AD47+AL47+AU47+AW47+BA47+BC47+BG47+X47+CZ47+DB47+AP47+BM47+CV47+CM47+CD47+BV47+CH47)</f>
        <v>#VALUE!</v>
      </c>
      <c r="DH45" s="55">
        <f ca="1">DD44+DD45+DD47+DD43</f>
        <v>0</v>
      </c>
      <c r="DI45" s="56" t="e">
        <f ca="1" t="shared" ref="DI45:DI46" si="22">DF45-DG45-DH45</f>
        <v>#VALUE!</v>
      </c>
      <c r="DJ45" s="132">
        <v>311000</v>
      </c>
      <c r="DK45" s="64" t="e">
        <f ca="1" t="shared" ref="DK45:DK46" si="23">DJ45-DI45</f>
        <v>#VALUE!</v>
      </c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</row>
    <row r="46" ht="22.5" customHeight="1" spans="1:147">
      <c r="A46" s="16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17" t="s">
        <v>68</v>
      </c>
      <c r="S46" s="18">
        <f>SUM(S31:S44)</f>
        <v>0</v>
      </c>
      <c r="T46" s="18"/>
      <c r="U46" s="18"/>
      <c r="V46" s="30">
        <f>SUM(V31:V44)</f>
        <v>0</v>
      </c>
      <c r="W46" s="30"/>
      <c r="X46" s="31">
        <f>SUM(X31:X44)</f>
        <v>0</v>
      </c>
      <c r="Y46" s="121" t="s">
        <v>68</v>
      </c>
      <c r="Z46" s="43">
        <f>SUM(Z31:Z44)</f>
        <v>0</v>
      </c>
      <c r="AA46" s="43"/>
      <c r="AB46" s="122">
        <f t="shared" ref="AB46:AD46" si="24">SUM(AB31:AB44)</f>
        <v>0</v>
      </c>
      <c r="AC46" s="43">
        <f t="shared" si="24"/>
        <v>0</v>
      </c>
      <c r="AD46" s="131">
        <f t="shared" si="24"/>
        <v>0</v>
      </c>
      <c r="AE46" s="132" t="s">
        <v>68</v>
      </c>
      <c r="AF46" s="133">
        <f t="shared" ref="AF46:AG46" si="25">SUM(AF31:AF44)</f>
        <v>0</v>
      </c>
      <c r="AG46" s="140">
        <f t="shared" si="25"/>
        <v>0</v>
      </c>
      <c r="AH46" s="141"/>
      <c r="AI46" s="141">
        <f t="shared" ref="AI46:AL46" si="26">SUM(AI31:AI44)</f>
        <v>0</v>
      </c>
      <c r="AJ46" s="141">
        <f t="shared" si="26"/>
        <v>0</v>
      </c>
      <c r="AK46" s="141">
        <f t="shared" si="26"/>
        <v>0</v>
      </c>
      <c r="AL46" s="64">
        <f t="shared" si="26"/>
        <v>0</v>
      </c>
      <c r="AM46" s="132" t="s">
        <v>68</v>
      </c>
      <c r="AN46" s="140">
        <f>SUM(AN31:AN44)</f>
        <v>0</v>
      </c>
      <c r="AO46" s="140"/>
      <c r="AP46" s="141">
        <f t="shared" ref="AP46:AQ46" si="27">SUM(AP31:AP44)</f>
        <v>0</v>
      </c>
      <c r="AQ46" s="64">
        <f t="shared" si="27"/>
        <v>0</v>
      </c>
      <c r="AR46" s="34" t="s">
        <v>68</v>
      </c>
      <c r="AS46" s="154">
        <f>SUM(AS31:AS44)</f>
        <v>0</v>
      </c>
      <c r="AT46" s="154"/>
      <c r="AU46" s="30">
        <f t="shared" ref="AU46:AW46" si="28">SUM(AU31:AU44)</f>
        <v>0</v>
      </c>
      <c r="AV46" s="30">
        <f t="shared" si="28"/>
        <v>0</v>
      </c>
      <c r="AW46" s="31">
        <f t="shared" si="28"/>
        <v>0</v>
      </c>
      <c r="AX46" s="34" t="s">
        <v>68</v>
      </c>
      <c r="AY46" s="42">
        <f>SUM(AY31:AY44)</f>
        <v>0</v>
      </c>
      <c r="AZ46" s="42"/>
      <c r="BA46" s="42">
        <f t="shared" ref="BA46:BC46" si="29">SUM(BA31:BA44)</f>
        <v>0</v>
      </c>
      <c r="BB46" s="42">
        <f t="shared" si="29"/>
        <v>0</v>
      </c>
      <c r="BC46" s="41">
        <f t="shared" si="29"/>
        <v>0</v>
      </c>
      <c r="BD46" s="132" t="s">
        <v>68</v>
      </c>
      <c r="BE46" s="141">
        <f>SUM(BE31:BE44)</f>
        <v>0</v>
      </c>
      <c r="BF46" s="141"/>
      <c r="BG46" s="141">
        <f t="shared" ref="BG46:BI46" si="30">SUM(BG31:BG44)</f>
        <v>0</v>
      </c>
      <c r="BH46" s="141">
        <f t="shared" si="30"/>
        <v>0</v>
      </c>
      <c r="BI46" s="155">
        <f t="shared" si="30"/>
        <v>0</v>
      </c>
      <c r="BJ46" s="132" t="s">
        <v>68</v>
      </c>
      <c r="BK46" s="141">
        <f>SUM(BK31:BK44)</f>
        <v>0</v>
      </c>
      <c r="BL46" s="141"/>
      <c r="BM46" s="141">
        <f t="shared" ref="BM46:BN46" si="31">SUM(BM31:BM44)</f>
        <v>0</v>
      </c>
      <c r="BN46" s="155">
        <f t="shared" si="31"/>
        <v>0</v>
      </c>
      <c r="BO46" s="159" t="s">
        <v>68</v>
      </c>
      <c r="BP46" s="133">
        <f t="shared" ref="BP46:BQ46" si="32">SUM(BP31:BP44)</f>
        <v>0</v>
      </c>
      <c r="BQ46" s="140">
        <f t="shared" si="32"/>
        <v>0</v>
      </c>
      <c r="BR46" s="141"/>
      <c r="BS46" s="141">
        <f t="shared" ref="BS46:BV46" si="33">SUM(BS31:BS44)</f>
        <v>0</v>
      </c>
      <c r="BT46" s="141">
        <f t="shared" si="33"/>
        <v>0</v>
      </c>
      <c r="BU46" s="141">
        <f t="shared" si="33"/>
        <v>0</v>
      </c>
      <c r="BV46" s="64">
        <f t="shared" si="33"/>
        <v>0</v>
      </c>
      <c r="BW46" s="132" t="s">
        <v>68</v>
      </c>
      <c r="BX46" s="133">
        <f t="shared" ref="BX46:BY46" si="34">SUM(BX31:BX44)</f>
        <v>0</v>
      </c>
      <c r="BY46" s="140">
        <f t="shared" si="34"/>
        <v>0</v>
      </c>
      <c r="BZ46" s="141"/>
      <c r="CA46" s="141">
        <f t="shared" ref="CA46:CD46" si="35">SUM(CA31:CA44)</f>
        <v>0</v>
      </c>
      <c r="CB46" s="141">
        <f t="shared" si="35"/>
        <v>0</v>
      </c>
      <c r="CC46" s="141">
        <f t="shared" si="35"/>
        <v>0</v>
      </c>
      <c r="CD46" s="64">
        <f t="shared" si="35"/>
        <v>0</v>
      </c>
      <c r="CE46" s="132" t="s">
        <v>68</v>
      </c>
      <c r="CF46" s="141">
        <f>SUM(CF31:CF44)</f>
        <v>0</v>
      </c>
      <c r="CG46" s="141"/>
      <c r="CH46" s="141">
        <f t="shared" ref="CH46:CI46" si="36">SUM(CH31:CH44)</f>
        <v>0</v>
      </c>
      <c r="CI46" s="141">
        <f t="shared" si="36"/>
        <v>0</v>
      </c>
      <c r="CJ46" s="132" t="s">
        <v>68</v>
      </c>
      <c r="CK46" s="141">
        <f>SUM(CK31:CK44)</f>
        <v>0</v>
      </c>
      <c r="CL46" s="141"/>
      <c r="CM46" s="141">
        <f t="shared" ref="CM46:CN46" si="37">SUM(CM31:CM44)</f>
        <v>0</v>
      </c>
      <c r="CN46" s="155">
        <f t="shared" si="37"/>
        <v>0</v>
      </c>
      <c r="CO46" s="132" t="s">
        <v>68</v>
      </c>
      <c r="CP46" s="133">
        <f t="shared" ref="CP46:CQ46" si="38">SUM(CP31:CP44)</f>
        <v>0</v>
      </c>
      <c r="CQ46" s="140">
        <f t="shared" si="38"/>
        <v>0</v>
      </c>
      <c r="CR46" s="141"/>
      <c r="CS46" s="141">
        <f t="shared" ref="CS46:CV46" si="39">SUM(CS31:CS44)</f>
        <v>0</v>
      </c>
      <c r="CT46" s="141">
        <f t="shared" si="39"/>
        <v>0</v>
      </c>
      <c r="CU46" s="141">
        <f t="shared" si="39"/>
        <v>0</v>
      </c>
      <c r="CV46" s="64">
        <f t="shared" si="39"/>
        <v>0</v>
      </c>
      <c r="CW46" s="132" t="s">
        <v>68</v>
      </c>
      <c r="CX46" s="141">
        <f>SUM(CX31:CX44)</f>
        <v>0</v>
      </c>
      <c r="CY46" s="141"/>
      <c r="CZ46" s="141">
        <f t="shared" ref="CZ46:DB46" si="40">SUM(CZ31:CZ44)</f>
        <v>0</v>
      </c>
      <c r="DA46" s="141">
        <f t="shared" si="40"/>
        <v>0</v>
      </c>
      <c r="DB46" s="64">
        <f t="shared" si="40"/>
        <v>0</v>
      </c>
      <c r="DC46" s="183" t="s">
        <v>82</v>
      </c>
      <c r="DD46" s="184">
        <f>SUM(T45,AA45,AG45,AO45,BF45,BL45,BQ45,BY45,CG45,CL45,CQ45,CY45)</f>
        <v>0</v>
      </c>
      <c r="DE46" s="197"/>
      <c r="DF46" s="36">
        <f>SUM(V46+Z46+AF46+AK46+AN46+AS46+AV46+AY46+BB46+BE46+BH46+CX46+BK46+S46+AI46+BP46+BS46+BX46+CA46+CF46+CK46+CP46+CS46)</f>
        <v>0</v>
      </c>
      <c r="DG46" s="54">
        <f>SUM(AB46+AD46+AL46+AU46+AW46+BA46+BC46+BG46+X46+CZ46+DB46+AP46+BM46+CV46+CM46+CD46+BV46+CH46)</f>
        <v>0</v>
      </c>
      <c r="DH46" s="55">
        <f ca="1">SUM(DD42:DD46)</f>
        <v>0</v>
      </c>
      <c r="DI46" s="56">
        <f ca="1" t="shared" si="22"/>
        <v>0</v>
      </c>
      <c r="DJ46" s="57">
        <v>92000</v>
      </c>
      <c r="DK46" s="64">
        <f ca="1" t="shared" si="23"/>
        <v>92000</v>
      </c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</row>
    <row r="47" ht="22.5" customHeight="1" spans="1:147">
      <c r="A47" s="88" t="s">
        <v>52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97" t="s">
        <v>17</v>
      </c>
      <c r="S47" s="94">
        <v>0.6</v>
      </c>
      <c r="T47" s="95" t="s">
        <v>18</v>
      </c>
      <c r="U47" s="104"/>
      <c r="V47" s="105" t="s">
        <v>0</v>
      </c>
      <c r="W47" s="106" t="s">
        <v>18</v>
      </c>
      <c r="X47" s="107" t="s">
        <v>19</v>
      </c>
      <c r="Y47" s="127" t="s">
        <v>17</v>
      </c>
      <c r="Z47" s="106" t="s">
        <v>20</v>
      </c>
      <c r="AA47" s="106" t="s">
        <v>18</v>
      </c>
      <c r="AB47" s="128" t="s">
        <v>19</v>
      </c>
      <c r="AC47" s="106"/>
      <c r="AD47" s="136" t="s">
        <v>22</v>
      </c>
      <c r="AE47" s="4" t="s">
        <v>17</v>
      </c>
      <c r="AF47" s="135" t="s">
        <v>84</v>
      </c>
      <c r="AG47" s="95" t="s">
        <v>18</v>
      </c>
      <c r="AH47" s="135" t="s">
        <v>17</v>
      </c>
      <c r="AI47" s="143">
        <v>1.5</v>
      </c>
      <c r="AJ47" s="109" t="s">
        <v>18</v>
      </c>
      <c r="AK47" s="146" t="s">
        <v>19</v>
      </c>
      <c r="AL47" s="110" t="s">
        <v>19</v>
      </c>
      <c r="AM47" s="150" t="s">
        <v>17</v>
      </c>
      <c r="AN47" s="102" t="s">
        <v>20</v>
      </c>
      <c r="AO47" s="102" t="s">
        <v>18</v>
      </c>
      <c r="AP47" s="152" t="s">
        <v>19</v>
      </c>
      <c r="AQ47" s="153" t="s">
        <v>22</v>
      </c>
      <c r="AR47" s="97" t="s">
        <v>17</v>
      </c>
      <c r="AS47" s="106" t="s">
        <v>20</v>
      </c>
      <c r="AT47" s="128" t="s">
        <v>18</v>
      </c>
      <c r="AU47" s="128" t="s">
        <v>19</v>
      </c>
      <c r="AV47" s="128" t="s">
        <v>21</v>
      </c>
      <c r="AW47" s="107" t="s">
        <v>22</v>
      </c>
      <c r="AX47" s="97" t="s">
        <v>17</v>
      </c>
      <c r="AY47" s="128" t="s">
        <v>20</v>
      </c>
      <c r="AZ47" s="128" t="s">
        <v>18</v>
      </c>
      <c r="BA47" s="128" t="s">
        <v>19</v>
      </c>
      <c r="BB47" s="128" t="s">
        <v>21</v>
      </c>
      <c r="BC47" s="107" t="s">
        <v>22</v>
      </c>
      <c r="BD47" s="97" t="s">
        <v>17</v>
      </c>
      <c r="BE47" s="128" t="s">
        <v>20</v>
      </c>
      <c r="BF47" s="128" t="s">
        <v>18</v>
      </c>
      <c r="BG47" s="128" t="s">
        <v>19</v>
      </c>
      <c r="BH47" s="128" t="s">
        <v>21</v>
      </c>
      <c r="BI47" s="107" t="s">
        <v>22</v>
      </c>
      <c r="BJ47" s="97" t="s">
        <v>17</v>
      </c>
      <c r="BK47" s="128" t="s">
        <v>20</v>
      </c>
      <c r="BL47" s="128" t="s">
        <v>18</v>
      </c>
      <c r="BM47" s="128" t="s">
        <v>19</v>
      </c>
      <c r="BN47" s="136" t="s">
        <v>22</v>
      </c>
      <c r="BO47" s="156" t="s">
        <v>17</v>
      </c>
      <c r="BP47" s="94">
        <v>1.6</v>
      </c>
      <c r="BQ47" s="95" t="s">
        <v>18</v>
      </c>
      <c r="BR47" s="135" t="s">
        <v>17</v>
      </c>
      <c r="BS47" s="143">
        <v>1.5</v>
      </c>
      <c r="BT47" s="109" t="s">
        <v>18</v>
      </c>
      <c r="BU47" s="146" t="s">
        <v>19</v>
      </c>
      <c r="BV47" s="110" t="s">
        <v>19</v>
      </c>
      <c r="BW47" s="4" t="s">
        <v>17</v>
      </c>
      <c r="BX47" s="94">
        <v>0.6</v>
      </c>
      <c r="BY47" s="95" t="s">
        <v>18</v>
      </c>
      <c r="BZ47" s="135" t="s">
        <v>17</v>
      </c>
      <c r="CA47" s="143">
        <v>0.5</v>
      </c>
      <c r="CB47" s="109" t="s">
        <v>18</v>
      </c>
      <c r="CC47" s="146" t="s">
        <v>19</v>
      </c>
      <c r="CD47" s="110" t="s">
        <v>19</v>
      </c>
      <c r="CE47" s="97" t="s">
        <v>17</v>
      </c>
      <c r="CF47" s="128" t="s">
        <v>20</v>
      </c>
      <c r="CG47" s="128" t="s">
        <v>18</v>
      </c>
      <c r="CH47" s="128" t="s">
        <v>19</v>
      </c>
      <c r="CI47" s="107" t="s">
        <v>22</v>
      </c>
      <c r="CJ47" s="97" t="s">
        <v>17</v>
      </c>
      <c r="CK47" s="128" t="s">
        <v>20</v>
      </c>
      <c r="CL47" s="128" t="s">
        <v>18</v>
      </c>
      <c r="CM47" s="128" t="s">
        <v>19</v>
      </c>
      <c r="CN47" s="107" t="s">
        <v>22</v>
      </c>
      <c r="CO47" s="4" t="s">
        <v>17</v>
      </c>
      <c r="CP47" s="94">
        <v>0.6</v>
      </c>
      <c r="CQ47" s="95" t="s">
        <v>18</v>
      </c>
      <c r="CR47" s="135" t="s">
        <v>17</v>
      </c>
      <c r="CS47" s="143">
        <v>0.5</v>
      </c>
      <c r="CT47" s="109" t="s">
        <v>18</v>
      </c>
      <c r="CU47" s="146" t="s">
        <v>19</v>
      </c>
      <c r="CV47" s="110" t="s">
        <v>19</v>
      </c>
      <c r="CW47" s="96" t="s">
        <v>23</v>
      </c>
      <c r="CX47" s="166" t="s">
        <v>24</v>
      </c>
      <c r="CY47" s="167" t="s">
        <v>108</v>
      </c>
      <c r="CZ47" s="168" t="s">
        <v>25</v>
      </c>
      <c r="DA47" s="168" t="s">
        <v>109</v>
      </c>
      <c r="DB47" s="185" t="s">
        <v>27</v>
      </c>
      <c r="DC47" s="26"/>
      <c r="DD47" s="11"/>
      <c r="DE47" s="11"/>
      <c r="DF47" s="198" t="s">
        <v>110</v>
      </c>
      <c r="DG47" s="199"/>
      <c r="DH47" s="199"/>
      <c r="DI47" s="215"/>
      <c r="DJ47" s="11"/>
      <c r="DK47" s="11"/>
      <c r="DL47" s="11"/>
      <c r="DM47" s="11"/>
      <c r="DN47" s="11"/>
      <c r="DO47" s="11"/>
      <c r="DP47" s="58" t="s">
        <v>91</v>
      </c>
      <c r="DQ47" s="59" t="s">
        <v>92</v>
      </c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</row>
    <row r="48" ht="22.5" customHeight="1" spans="1:147">
      <c r="A48" s="7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96"/>
      <c r="S48" s="9"/>
      <c r="T48" s="9"/>
      <c r="U48" s="23"/>
      <c r="V48" s="24"/>
      <c r="W48" s="9"/>
      <c r="X48" s="25"/>
      <c r="Y48" s="11"/>
      <c r="Z48" s="119"/>
      <c r="AA48" s="119"/>
      <c r="AB48" s="117"/>
      <c r="AC48" s="119"/>
      <c r="AD48" s="11"/>
      <c r="AE48" s="10"/>
      <c r="AF48" s="11"/>
      <c r="AG48" s="11"/>
      <c r="AJ48" s="11"/>
      <c r="AK48" s="27"/>
      <c r="AL48" s="27"/>
      <c r="AM48" s="12"/>
      <c r="AN48" s="119"/>
      <c r="AO48" s="119"/>
      <c r="AP48" s="11"/>
      <c r="AQ48" s="11"/>
      <c r="AR48" s="12"/>
      <c r="AS48" s="119"/>
      <c r="AT48" s="119"/>
      <c r="AU48" s="11"/>
      <c r="AV48" s="11"/>
      <c r="AW48" s="27"/>
      <c r="AX48" s="12"/>
      <c r="AY48" s="11"/>
      <c r="AZ48" s="11"/>
      <c r="BA48" s="11"/>
      <c r="BB48" s="11"/>
      <c r="BC48" s="27"/>
      <c r="BD48" s="12"/>
      <c r="BE48" s="11"/>
      <c r="BF48" s="11"/>
      <c r="BG48" s="11"/>
      <c r="BH48" s="11"/>
      <c r="BI48" s="11"/>
      <c r="BJ48" s="12"/>
      <c r="BK48" s="11"/>
      <c r="BL48" s="11"/>
      <c r="BM48" s="11"/>
      <c r="BN48" s="27"/>
      <c r="BO48" s="157"/>
      <c r="BP48" s="11"/>
      <c r="BQ48" s="11"/>
      <c r="BT48" s="11"/>
      <c r="BU48" s="27"/>
      <c r="BV48" s="27"/>
      <c r="BW48" s="10"/>
      <c r="BX48" s="11"/>
      <c r="BY48" s="11"/>
      <c r="CB48" s="11"/>
      <c r="CC48" s="27"/>
      <c r="CD48" s="27"/>
      <c r="CE48" s="12"/>
      <c r="CF48" s="11"/>
      <c r="CG48" s="11"/>
      <c r="CH48" s="11"/>
      <c r="CI48" s="27"/>
      <c r="CJ48" s="12"/>
      <c r="CK48" s="11"/>
      <c r="CL48" s="11"/>
      <c r="CM48" s="11"/>
      <c r="CN48" s="27"/>
      <c r="CO48" s="10"/>
      <c r="CP48" s="11"/>
      <c r="CQ48" s="11"/>
      <c r="CT48" s="11"/>
      <c r="CU48" s="27"/>
      <c r="CV48" s="11"/>
      <c r="CW48" s="62"/>
      <c r="CX48" s="9"/>
      <c r="CY48" s="9"/>
      <c r="CZ48" s="9"/>
      <c r="DA48" s="9"/>
      <c r="DB48" s="25"/>
      <c r="DC48" s="11"/>
      <c r="DD48" s="11"/>
      <c r="DE48" s="11"/>
      <c r="DF48" s="33" t="s">
        <v>93</v>
      </c>
      <c r="DG48" s="39">
        <f>DP50+DQ50</f>
        <v>0</v>
      </c>
      <c r="DH48" s="40" t="s">
        <v>42</v>
      </c>
      <c r="DI48" s="41">
        <f>SUM(DG48:DG59)</f>
        <v>0</v>
      </c>
      <c r="DJ48" s="11"/>
      <c r="DK48" s="11"/>
      <c r="DL48" s="11"/>
      <c r="DM48" s="11"/>
      <c r="DN48" s="11"/>
      <c r="DO48" s="11"/>
      <c r="DP48" s="60">
        <f>AF63*60%</f>
        <v>0</v>
      </c>
      <c r="DQ48" s="61">
        <f>AI63/2</f>
        <v>0</v>
      </c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</row>
    <row r="49" ht="22.5" customHeight="1" spans="1:147">
      <c r="A49" s="7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10"/>
      <c r="S49" s="11"/>
      <c r="T49" s="11"/>
      <c r="U49" s="26"/>
      <c r="W49" s="11"/>
      <c r="X49" s="27"/>
      <c r="Y49" s="120"/>
      <c r="Z49" s="119"/>
      <c r="AA49" s="119"/>
      <c r="AB49" s="11"/>
      <c r="AC49" s="119"/>
      <c r="AD49" s="11"/>
      <c r="AE49" s="10"/>
      <c r="AF49" s="11"/>
      <c r="AG49" s="11"/>
      <c r="AJ49" s="11"/>
      <c r="AK49" s="27"/>
      <c r="AL49" s="27"/>
      <c r="AM49" s="11"/>
      <c r="AN49" s="119"/>
      <c r="AO49" s="119"/>
      <c r="AP49" s="11"/>
      <c r="AQ49" s="11"/>
      <c r="AR49" s="12"/>
      <c r="AS49" s="119"/>
      <c r="AT49" s="119"/>
      <c r="AU49" s="11"/>
      <c r="AV49" s="11"/>
      <c r="AW49" s="27"/>
      <c r="AX49" s="12"/>
      <c r="AY49" s="11"/>
      <c r="AZ49" s="11"/>
      <c r="BA49" s="11"/>
      <c r="BB49" s="11"/>
      <c r="BC49" s="27"/>
      <c r="BD49" s="12"/>
      <c r="BE49" s="11"/>
      <c r="BF49" s="11"/>
      <c r="BG49" s="11"/>
      <c r="BH49" s="11"/>
      <c r="BI49" s="11"/>
      <c r="BJ49" s="12"/>
      <c r="BK49" s="11"/>
      <c r="BL49" s="11"/>
      <c r="BM49" s="11"/>
      <c r="BN49" s="27"/>
      <c r="BO49" s="157"/>
      <c r="BP49" s="11"/>
      <c r="BQ49" s="11"/>
      <c r="BT49" s="11"/>
      <c r="BU49" s="27"/>
      <c r="BV49" s="27"/>
      <c r="BW49" s="10"/>
      <c r="BX49" s="11"/>
      <c r="BY49" s="11"/>
      <c r="CB49" s="11"/>
      <c r="CC49" s="27"/>
      <c r="CD49" s="27"/>
      <c r="CE49" s="12"/>
      <c r="CF49" s="11"/>
      <c r="CG49" s="11"/>
      <c r="CH49" s="11"/>
      <c r="CI49" s="27"/>
      <c r="CJ49" s="12"/>
      <c r="CK49" s="11"/>
      <c r="CL49" s="11"/>
      <c r="CM49" s="11"/>
      <c r="CN49" s="27"/>
      <c r="CO49" s="10"/>
      <c r="CP49" s="11"/>
      <c r="CQ49" s="11"/>
      <c r="CT49" s="11"/>
      <c r="CU49" s="27"/>
      <c r="CV49" s="27"/>
      <c r="CW49" s="12"/>
      <c r="CX49" s="11"/>
      <c r="CY49" s="11"/>
      <c r="CZ49" s="11"/>
      <c r="DA49" s="11"/>
      <c r="DB49" s="27"/>
      <c r="DC49" s="11"/>
      <c r="DD49" s="11"/>
      <c r="DE49" s="11"/>
      <c r="DF49" s="34" t="s">
        <v>94</v>
      </c>
      <c r="DG49" s="42">
        <f>Z63*60%</f>
        <v>0</v>
      </c>
      <c r="DH49" s="40" t="s">
        <v>46</v>
      </c>
      <c r="DI49" s="41">
        <f>DF61-DI48+CX63</f>
        <v>0</v>
      </c>
      <c r="DJ49" s="11"/>
      <c r="DK49" s="11"/>
      <c r="DL49" s="11"/>
      <c r="DM49" s="11"/>
      <c r="DN49" s="11"/>
      <c r="DO49" s="11"/>
      <c r="DP49" s="62" t="s">
        <v>47</v>
      </c>
      <c r="DQ49" s="25" t="s">
        <v>48</v>
      </c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</row>
    <row r="50" ht="22.5" customHeight="1" spans="1:147">
      <c r="A50" s="7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10"/>
      <c r="S50" s="11"/>
      <c r="T50" s="11"/>
      <c r="U50" s="26"/>
      <c r="W50" s="11"/>
      <c r="X50" s="27"/>
      <c r="Y50" s="120"/>
      <c r="Z50" s="119"/>
      <c r="AA50" s="119"/>
      <c r="AB50" s="11"/>
      <c r="AC50" s="119"/>
      <c r="AD50" s="11"/>
      <c r="AE50" s="10"/>
      <c r="AF50" s="11"/>
      <c r="AG50" s="11"/>
      <c r="AJ50" s="11"/>
      <c r="AK50" s="27"/>
      <c r="AL50" s="27"/>
      <c r="AM50" s="12"/>
      <c r="AN50" s="119"/>
      <c r="AO50" s="119"/>
      <c r="AP50" s="11"/>
      <c r="AQ50" s="11"/>
      <c r="AR50" s="12"/>
      <c r="AS50" s="119"/>
      <c r="AT50" s="119"/>
      <c r="AU50" s="11"/>
      <c r="AV50" s="11"/>
      <c r="AW50" s="27"/>
      <c r="AX50" s="12"/>
      <c r="AY50" s="11"/>
      <c r="AZ50" s="11"/>
      <c r="BA50" s="11"/>
      <c r="BB50" s="11"/>
      <c r="BC50" s="27"/>
      <c r="BD50" s="12"/>
      <c r="BE50" s="11"/>
      <c r="BF50" s="11"/>
      <c r="BG50" s="11"/>
      <c r="BH50" s="11"/>
      <c r="BI50" s="11"/>
      <c r="BJ50" s="12"/>
      <c r="BK50" s="11"/>
      <c r="BL50" s="11"/>
      <c r="BM50" s="11"/>
      <c r="BN50" s="27"/>
      <c r="BO50" s="157"/>
      <c r="BP50" s="11"/>
      <c r="BQ50" s="11"/>
      <c r="BT50" s="11"/>
      <c r="BU50" s="27"/>
      <c r="BV50" s="27"/>
      <c r="BW50" s="10"/>
      <c r="BX50" s="11"/>
      <c r="BY50" s="11"/>
      <c r="CB50" s="11"/>
      <c r="CC50" s="27"/>
      <c r="CD50" s="27"/>
      <c r="CE50" s="12"/>
      <c r="CF50" s="11"/>
      <c r="CG50" s="11"/>
      <c r="CH50" s="11"/>
      <c r="CI50" s="27"/>
      <c r="CJ50" s="12"/>
      <c r="CK50" s="11"/>
      <c r="CL50" s="11"/>
      <c r="CM50" s="11"/>
      <c r="CN50" s="27"/>
      <c r="CO50" s="10"/>
      <c r="CP50" s="11"/>
      <c r="CQ50" s="11"/>
      <c r="CT50" s="11"/>
      <c r="CU50" s="27"/>
      <c r="CV50" s="27"/>
      <c r="CW50" s="12"/>
      <c r="CX50" s="11"/>
      <c r="CY50" s="11"/>
      <c r="CZ50" s="11"/>
      <c r="DA50" s="11"/>
      <c r="DB50" s="27"/>
      <c r="DC50" s="11"/>
      <c r="DD50" s="11"/>
      <c r="DE50" s="11"/>
      <c r="DF50" s="34" t="s">
        <v>3</v>
      </c>
      <c r="DG50" s="42">
        <f>DP48+DQ48</f>
        <v>0</v>
      </c>
      <c r="DH50" s="43"/>
      <c r="DI50" s="44">
        <f>AS63*60%</f>
        <v>0</v>
      </c>
      <c r="DJ50" s="11"/>
      <c r="DK50" s="11"/>
      <c r="DL50" s="11"/>
      <c r="DM50" s="11"/>
      <c r="DN50" s="11"/>
      <c r="DO50" s="11"/>
      <c r="DP50" s="14">
        <f>S63*60%</f>
        <v>0</v>
      </c>
      <c r="DQ50" s="28">
        <f>V63/2</f>
        <v>0</v>
      </c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ht="22.5" customHeight="1" spans="1:147">
      <c r="A51" s="7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10"/>
      <c r="S51" s="11"/>
      <c r="T51" s="11"/>
      <c r="U51" s="26"/>
      <c r="W51" s="11"/>
      <c r="X51" s="27"/>
      <c r="Y51" s="11"/>
      <c r="Z51" s="119"/>
      <c r="AA51" s="119"/>
      <c r="AB51" s="11"/>
      <c r="AC51" s="119"/>
      <c r="AD51" s="11"/>
      <c r="AE51" s="10"/>
      <c r="AF51" s="11"/>
      <c r="AG51" s="11"/>
      <c r="AJ51" s="11"/>
      <c r="AK51" s="27"/>
      <c r="AL51" s="27"/>
      <c r="AM51" s="11"/>
      <c r="AN51" s="119"/>
      <c r="AO51" s="119"/>
      <c r="AP51" s="11"/>
      <c r="AQ51" s="11"/>
      <c r="AR51" s="12"/>
      <c r="AS51" s="119"/>
      <c r="AT51" s="119"/>
      <c r="AU51" s="11"/>
      <c r="AV51" s="11"/>
      <c r="AW51" s="27"/>
      <c r="AX51" s="12"/>
      <c r="AY51" s="11"/>
      <c r="AZ51" s="11"/>
      <c r="BA51" s="11"/>
      <c r="BB51" s="11"/>
      <c r="BC51" s="27"/>
      <c r="BD51" s="120"/>
      <c r="BE51" s="11"/>
      <c r="BF51" s="119"/>
      <c r="BG51" s="11"/>
      <c r="BH51" s="11"/>
      <c r="BI51" s="11"/>
      <c r="BJ51" s="12"/>
      <c r="BK51" s="11"/>
      <c r="BL51" s="119"/>
      <c r="BM51" s="11"/>
      <c r="BN51" s="27"/>
      <c r="BO51" s="157"/>
      <c r="BP51" s="11"/>
      <c r="BQ51" s="11"/>
      <c r="BT51" s="11"/>
      <c r="BU51" s="27"/>
      <c r="BV51" s="27"/>
      <c r="BW51" s="10"/>
      <c r="BX51" s="11"/>
      <c r="BY51" s="11"/>
      <c r="CB51" s="11"/>
      <c r="CC51" s="27"/>
      <c r="CD51" s="27"/>
      <c r="CE51" s="12"/>
      <c r="CF51" s="11"/>
      <c r="CG51" s="119"/>
      <c r="CH51" s="11"/>
      <c r="CI51" s="27"/>
      <c r="CJ51" s="12"/>
      <c r="CK51" s="11"/>
      <c r="CL51" s="119"/>
      <c r="CM51" s="11"/>
      <c r="CN51" s="27"/>
      <c r="CO51" s="10"/>
      <c r="CP51" s="11"/>
      <c r="CQ51" s="11"/>
      <c r="CT51" s="11"/>
      <c r="CU51" s="27"/>
      <c r="CV51" s="27"/>
      <c r="CW51" s="12"/>
      <c r="CX51" s="11"/>
      <c r="CY51" s="11"/>
      <c r="CZ51" s="11"/>
      <c r="DA51" s="11"/>
      <c r="DB51" s="27"/>
      <c r="DC51" s="11"/>
      <c r="DD51" s="11"/>
      <c r="DE51" s="11"/>
      <c r="DF51" s="34" t="s">
        <v>95</v>
      </c>
      <c r="DG51" s="45">
        <f>AN63/2</f>
        <v>0</v>
      </c>
      <c r="DH51" s="46"/>
      <c r="DI51" s="47"/>
      <c r="DJ51" s="11"/>
      <c r="DK51" s="11"/>
      <c r="DL51" s="11"/>
      <c r="DM51" s="11"/>
      <c r="DN51" s="11"/>
      <c r="DO51" s="11"/>
      <c r="DP51" s="62" t="s">
        <v>54</v>
      </c>
      <c r="DQ51" s="25" t="s">
        <v>55</v>
      </c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ht="22.5" customHeight="1" spans="1:147">
      <c r="A52" s="7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10"/>
      <c r="S52" s="11"/>
      <c r="T52" s="11"/>
      <c r="U52" s="26"/>
      <c r="W52" s="11"/>
      <c r="X52" s="27"/>
      <c r="Y52" s="120"/>
      <c r="Z52" s="119"/>
      <c r="AA52" s="119"/>
      <c r="AB52" s="11"/>
      <c r="AC52" s="119"/>
      <c r="AD52" s="11"/>
      <c r="AE52" s="10"/>
      <c r="AF52" s="11"/>
      <c r="AG52" s="11"/>
      <c r="AJ52" s="11"/>
      <c r="AK52" s="27"/>
      <c r="AL52" s="27"/>
      <c r="AM52" s="12"/>
      <c r="AN52" s="119"/>
      <c r="AO52" s="119"/>
      <c r="AP52" s="11"/>
      <c r="AQ52" s="11"/>
      <c r="AR52" s="12"/>
      <c r="AS52" s="119"/>
      <c r="AT52" s="119"/>
      <c r="AU52" s="11"/>
      <c r="AV52" s="11"/>
      <c r="AW52" s="27"/>
      <c r="AX52" s="12"/>
      <c r="AY52" s="11"/>
      <c r="AZ52" s="11"/>
      <c r="BA52" s="11"/>
      <c r="BB52" s="11"/>
      <c r="BC52" s="27"/>
      <c r="BD52" s="120"/>
      <c r="BE52" s="119"/>
      <c r="BF52" s="11"/>
      <c r="BG52" s="11"/>
      <c r="BH52" s="11"/>
      <c r="BI52" s="11"/>
      <c r="BJ52" s="12"/>
      <c r="BK52" s="11"/>
      <c r="BL52" s="11"/>
      <c r="BM52" s="11"/>
      <c r="BN52" s="27"/>
      <c r="BO52" s="157"/>
      <c r="BP52" s="11"/>
      <c r="BQ52" s="11"/>
      <c r="BT52" s="11"/>
      <c r="BU52" s="27"/>
      <c r="BV52" s="27"/>
      <c r="BW52" s="10"/>
      <c r="BX52" s="11"/>
      <c r="BY52" s="11"/>
      <c r="CB52" s="11"/>
      <c r="CC52" s="27"/>
      <c r="CD52" s="27"/>
      <c r="CE52" s="12"/>
      <c r="CF52" s="11"/>
      <c r="CG52" s="11"/>
      <c r="CH52" s="11"/>
      <c r="CI52" s="27"/>
      <c r="CJ52" s="12"/>
      <c r="CK52" s="11"/>
      <c r="CL52" s="11"/>
      <c r="CM52" s="11"/>
      <c r="CN52" s="27"/>
      <c r="CO52" s="10"/>
      <c r="CP52" s="11"/>
      <c r="CQ52" s="11"/>
      <c r="CT52" s="11"/>
      <c r="CU52" s="27"/>
      <c r="CV52" s="27"/>
      <c r="CW52" s="12"/>
      <c r="CX52" s="11"/>
      <c r="CY52" s="11"/>
      <c r="CZ52" s="11"/>
      <c r="DA52" s="11"/>
      <c r="DB52" s="27"/>
      <c r="DC52" s="11"/>
      <c r="DD52" s="11"/>
      <c r="DE52" s="11"/>
      <c r="DF52" s="34" t="s">
        <v>97</v>
      </c>
      <c r="DG52" s="45">
        <f>BE63/2</f>
        <v>0</v>
      </c>
      <c r="DH52" s="46"/>
      <c r="DI52" s="47"/>
      <c r="DJ52" s="11"/>
      <c r="DK52" s="11"/>
      <c r="DL52" s="11"/>
      <c r="DM52" s="11"/>
      <c r="DN52" s="11"/>
      <c r="DO52" s="11"/>
      <c r="DP52" s="14">
        <f>BP63*60%</f>
        <v>0</v>
      </c>
      <c r="DQ52" s="28">
        <f>BS63/2</f>
        <v>0</v>
      </c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ht="22.5" customHeight="1" spans="1:147">
      <c r="A53" s="7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12"/>
      <c r="S53" s="11"/>
      <c r="T53" s="11"/>
      <c r="U53" s="11"/>
      <c r="V53" s="11"/>
      <c r="W53" s="11"/>
      <c r="X53" s="27"/>
      <c r="Y53" s="120"/>
      <c r="Z53" s="119"/>
      <c r="AA53" s="119"/>
      <c r="AB53" s="11"/>
      <c r="AC53" s="119"/>
      <c r="AD53" s="11"/>
      <c r="AE53" s="12"/>
      <c r="AF53" s="11"/>
      <c r="AG53" s="11"/>
      <c r="AH53" s="11"/>
      <c r="AI53" s="11"/>
      <c r="AJ53" s="11"/>
      <c r="AK53" s="27"/>
      <c r="AL53" s="27"/>
      <c r="AM53" s="12"/>
      <c r="AN53" s="119"/>
      <c r="AO53" s="119"/>
      <c r="AP53" s="11"/>
      <c r="AQ53" s="11"/>
      <c r="AR53" s="12"/>
      <c r="AS53" s="119"/>
      <c r="AT53" s="119"/>
      <c r="AU53" s="11"/>
      <c r="AV53" s="11"/>
      <c r="AW53" s="27"/>
      <c r="AX53" s="12"/>
      <c r="AY53" s="11"/>
      <c r="AZ53" s="11"/>
      <c r="BA53" s="11"/>
      <c r="BB53" s="11"/>
      <c r="BC53" s="27"/>
      <c r="BD53" s="12"/>
      <c r="BE53" s="11"/>
      <c r="BF53" s="11"/>
      <c r="BG53" s="11"/>
      <c r="BH53" s="11"/>
      <c r="BI53" s="11"/>
      <c r="BJ53" s="12"/>
      <c r="BK53" s="11"/>
      <c r="BL53" s="11"/>
      <c r="BM53" s="11"/>
      <c r="BN53" s="27"/>
      <c r="BO53" s="158"/>
      <c r="BP53" s="11"/>
      <c r="BQ53" s="11"/>
      <c r="BR53" s="11"/>
      <c r="BS53" s="11"/>
      <c r="BT53" s="11"/>
      <c r="BU53" s="27"/>
      <c r="BV53" s="27"/>
      <c r="BW53" s="12"/>
      <c r="BX53" s="11"/>
      <c r="BY53" s="11"/>
      <c r="BZ53" s="11"/>
      <c r="CA53" s="11"/>
      <c r="CB53" s="11"/>
      <c r="CC53" s="27"/>
      <c r="CD53" s="27"/>
      <c r="CE53" s="12"/>
      <c r="CF53" s="11"/>
      <c r="CG53" s="11"/>
      <c r="CH53" s="11"/>
      <c r="CI53" s="27"/>
      <c r="CJ53" s="12"/>
      <c r="CK53" s="11"/>
      <c r="CL53" s="11"/>
      <c r="CM53" s="11"/>
      <c r="CN53" s="27"/>
      <c r="CO53" s="12"/>
      <c r="CP53" s="11"/>
      <c r="CQ53" s="11"/>
      <c r="CR53" s="11"/>
      <c r="CS53" s="11"/>
      <c r="CT53" s="11"/>
      <c r="CU53" s="27"/>
      <c r="CV53" s="27"/>
      <c r="CW53" s="12"/>
      <c r="CX53" s="11"/>
      <c r="CY53" s="11"/>
      <c r="CZ53" s="11"/>
      <c r="DA53" s="11"/>
      <c r="DB53" s="27"/>
      <c r="DC53" s="11"/>
      <c r="DD53" s="11"/>
      <c r="DE53" s="11"/>
      <c r="DF53" s="34" t="s">
        <v>98</v>
      </c>
      <c r="DG53" s="45">
        <f>BK63/2</f>
        <v>0</v>
      </c>
      <c r="DH53" s="40"/>
      <c r="DI53" s="41"/>
      <c r="DJ53" s="11"/>
      <c r="DK53" s="11"/>
      <c r="DL53" s="11"/>
      <c r="DM53" s="11"/>
      <c r="DN53" s="11"/>
      <c r="DO53" s="11"/>
      <c r="DP53" s="62" t="s">
        <v>60</v>
      </c>
      <c r="DQ53" s="25" t="s">
        <v>61</v>
      </c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ht="22.5" customHeight="1" spans="1:147">
      <c r="A54" s="7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12"/>
      <c r="S54" s="11"/>
      <c r="T54" s="11"/>
      <c r="U54" s="11"/>
      <c r="V54" s="11"/>
      <c r="W54" s="11"/>
      <c r="X54" s="27"/>
      <c r="Z54" s="119"/>
      <c r="AA54" s="119"/>
      <c r="AB54" s="11"/>
      <c r="AC54" s="119"/>
      <c r="AD54" s="11"/>
      <c r="AE54" s="12"/>
      <c r="AF54" s="11"/>
      <c r="AG54" s="11"/>
      <c r="AH54" s="11"/>
      <c r="AI54" s="11"/>
      <c r="AJ54" s="11"/>
      <c r="AK54" s="27"/>
      <c r="AL54" s="27"/>
      <c r="AM54" s="12"/>
      <c r="AN54" s="119"/>
      <c r="AO54" s="119"/>
      <c r="AP54" s="11"/>
      <c r="AQ54" s="11"/>
      <c r="AR54" s="12"/>
      <c r="AS54" s="119"/>
      <c r="AT54" s="119"/>
      <c r="AU54" s="11"/>
      <c r="AV54" s="11"/>
      <c r="AW54" s="27"/>
      <c r="AX54" s="12"/>
      <c r="AY54" s="11"/>
      <c r="AZ54" s="11"/>
      <c r="BA54" s="11"/>
      <c r="BB54" s="11"/>
      <c r="BC54" s="27"/>
      <c r="BD54" s="12"/>
      <c r="BE54" s="11"/>
      <c r="BF54" s="11"/>
      <c r="BG54" s="11"/>
      <c r="BH54" s="11"/>
      <c r="BI54" s="11"/>
      <c r="BJ54" s="12"/>
      <c r="BK54" s="11"/>
      <c r="BL54" s="11"/>
      <c r="BM54" s="11"/>
      <c r="BN54" s="27"/>
      <c r="BO54" s="158"/>
      <c r="BP54" s="11"/>
      <c r="BQ54" s="11"/>
      <c r="BR54" s="11"/>
      <c r="BS54" s="11"/>
      <c r="BT54" s="11"/>
      <c r="BU54" s="27"/>
      <c r="BV54" s="27"/>
      <c r="BW54" s="12"/>
      <c r="BX54" s="11"/>
      <c r="BY54" s="11"/>
      <c r="BZ54" s="11"/>
      <c r="CA54" s="11"/>
      <c r="CB54" s="11"/>
      <c r="CC54" s="27"/>
      <c r="CD54" s="27"/>
      <c r="CE54" s="12"/>
      <c r="CF54" s="11"/>
      <c r="CG54" s="11"/>
      <c r="CH54" s="11"/>
      <c r="CI54" s="27"/>
      <c r="CJ54" s="12"/>
      <c r="CK54" s="11"/>
      <c r="CL54" s="11"/>
      <c r="CM54" s="11"/>
      <c r="CN54" s="27"/>
      <c r="CO54" s="12"/>
      <c r="CP54" s="11"/>
      <c r="CQ54" s="11"/>
      <c r="CR54" s="11"/>
      <c r="CS54" s="11"/>
      <c r="CT54" s="11"/>
      <c r="CU54" s="27"/>
      <c r="CV54" s="27"/>
      <c r="CW54" s="12"/>
      <c r="CX54" s="11"/>
      <c r="CY54" s="11"/>
      <c r="CZ54" s="11"/>
      <c r="DA54" s="11"/>
      <c r="DB54" s="27"/>
      <c r="DC54" s="11"/>
      <c r="DD54" s="11"/>
      <c r="DE54" s="11"/>
      <c r="DF54" s="34" t="s">
        <v>99</v>
      </c>
      <c r="DG54" s="45">
        <f>DP52+DQ52</f>
        <v>0</v>
      </c>
      <c r="DH54" s="40"/>
      <c r="DI54" s="41"/>
      <c r="DJ54" s="11"/>
      <c r="DK54" s="11"/>
      <c r="DL54" s="11"/>
      <c r="DM54" s="11"/>
      <c r="DN54" s="11"/>
      <c r="DO54" s="11"/>
      <c r="DP54" s="14">
        <f>BX63*60%</f>
        <v>0</v>
      </c>
      <c r="DQ54" s="28">
        <f>CA63/2</f>
        <v>0</v>
      </c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</row>
    <row r="55" ht="22.5" customHeight="1" spans="1:147">
      <c r="A55" s="7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12"/>
      <c r="S55" s="11"/>
      <c r="T55" s="11"/>
      <c r="U55" s="11"/>
      <c r="V55" s="11"/>
      <c r="W55" s="11"/>
      <c r="X55" s="27"/>
      <c r="Y55" s="11"/>
      <c r="Z55" s="119"/>
      <c r="AA55" s="119"/>
      <c r="AB55" s="11"/>
      <c r="AC55" s="119"/>
      <c r="AD55" s="11"/>
      <c r="AE55" s="12"/>
      <c r="AF55" s="11"/>
      <c r="AG55" s="11"/>
      <c r="AH55" s="11"/>
      <c r="AI55" s="11"/>
      <c r="AJ55" s="11"/>
      <c r="AK55" s="27"/>
      <c r="AL55" s="27"/>
      <c r="AM55" s="12"/>
      <c r="AN55" s="119"/>
      <c r="AO55" s="119"/>
      <c r="AP55" s="11"/>
      <c r="AQ55" s="11"/>
      <c r="AR55" s="12"/>
      <c r="AS55" s="119"/>
      <c r="AT55" s="119"/>
      <c r="AU55" s="11"/>
      <c r="AV55" s="11"/>
      <c r="AW55" s="27"/>
      <c r="AX55" s="12"/>
      <c r="AY55" s="11"/>
      <c r="AZ55" s="11"/>
      <c r="BA55" s="11"/>
      <c r="BB55" s="11"/>
      <c r="BC55" s="27"/>
      <c r="BD55" s="12"/>
      <c r="BE55" s="11"/>
      <c r="BF55" s="11"/>
      <c r="BG55" s="11"/>
      <c r="BH55" s="11"/>
      <c r="BI55" s="11"/>
      <c r="BJ55" s="12"/>
      <c r="BK55" s="11"/>
      <c r="BL55" s="11"/>
      <c r="BM55" s="11"/>
      <c r="BN55" s="27"/>
      <c r="BO55" s="158"/>
      <c r="BP55" s="11"/>
      <c r="BQ55" s="11"/>
      <c r="BR55" s="11"/>
      <c r="BS55" s="11"/>
      <c r="BT55" s="11"/>
      <c r="BU55" s="27"/>
      <c r="BV55" s="27"/>
      <c r="BW55" s="12"/>
      <c r="BX55" s="11"/>
      <c r="BY55" s="11"/>
      <c r="BZ55" s="11"/>
      <c r="CA55" s="11"/>
      <c r="CB55" s="11"/>
      <c r="CC55" s="27"/>
      <c r="CD55" s="27"/>
      <c r="CE55" s="12"/>
      <c r="CF55" s="11"/>
      <c r="CG55" s="11"/>
      <c r="CH55" s="11"/>
      <c r="CI55" s="27"/>
      <c r="CJ55" s="12"/>
      <c r="CK55" s="11"/>
      <c r="CL55" s="11"/>
      <c r="CM55" s="11"/>
      <c r="CN55" s="27"/>
      <c r="CO55" s="12"/>
      <c r="CP55" s="11"/>
      <c r="CQ55" s="11"/>
      <c r="CR55" s="11"/>
      <c r="CS55" s="11"/>
      <c r="CT55" s="11"/>
      <c r="CU55" s="27"/>
      <c r="CV55" s="27"/>
      <c r="CW55" s="12"/>
      <c r="CX55" s="11"/>
      <c r="CY55" s="11"/>
      <c r="CZ55" s="11"/>
      <c r="DA55" s="11"/>
      <c r="DB55" s="27"/>
      <c r="DC55" s="11"/>
      <c r="DD55" s="11"/>
      <c r="DE55" s="11"/>
      <c r="DF55" s="34" t="s">
        <v>100</v>
      </c>
      <c r="DG55" s="42">
        <f>DP54+DQ54</f>
        <v>0</v>
      </c>
      <c r="DH55" s="48"/>
      <c r="DI55" s="49"/>
      <c r="DJ55" s="11"/>
      <c r="DK55" s="11"/>
      <c r="DL55" s="11"/>
      <c r="DM55" s="11"/>
      <c r="DN55" s="11"/>
      <c r="DO55" s="11"/>
      <c r="DP55" s="62" t="s">
        <v>66</v>
      </c>
      <c r="DQ55" s="25" t="s">
        <v>67</v>
      </c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</row>
    <row r="56" ht="22.5" customHeight="1" spans="1:147">
      <c r="A56" s="7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12"/>
      <c r="S56" s="11"/>
      <c r="T56" s="11"/>
      <c r="U56" s="11"/>
      <c r="V56" s="11"/>
      <c r="W56" s="11"/>
      <c r="X56" s="27"/>
      <c r="Y56" s="11"/>
      <c r="Z56" s="119"/>
      <c r="AA56" s="119"/>
      <c r="AB56" s="11"/>
      <c r="AC56" s="119"/>
      <c r="AD56" s="11"/>
      <c r="AE56" s="12"/>
      <c r="AF56" s="11"/>
      <c r="AG56" s="11"/>
      <c r="AH56" s="144"/>
      <c r="AI56" s="11"/>
      <c r="AJ56" s="11"/>
      <c r="AK56" s="27"/>
      <c r="AL56" s="27"/>
      <c r="AM56" s="12"/>
      <c r="AN56" s="119"/>
      <c r="AO56" s="119"/>
      <c r="AP56" s="11"/>
      <c r="AQ56" s="11"/>
      <c r="AR56" s="12"/>
      <c r="AS56" s="119"/>
      <c r="AT56" s="119"/>
      <c r="AU56" s="11"/>
      <c r="AV56" s="11"/>
      <c r="AW56" s="27"/>
      <c r="AX56" s="12"/>
      <c r="AY56" s="11"/>
      <c r="AZ56" s="11"/>
      <c r="BA56" s="11"/>
      <c r="BB56" s="11"/>
      <c r="BC56" s="27"/>
      <c r="BD56" s="12"/>
      <c r="BE56" s="11"/>
      <c r="BF56" s="11"/>
      <c r="BG56" s="11"/>
      <c r="BH56" s="11"/>
      <c r="BI56" s="11"/>
      <c r="BJ56" s="12"/>
      <c r="BK56" s="11"/>
      <c r="BL56" s="11"/>
      <c r="BM56" s="11"/>
      <c r="BN56" s="27"/>
      <c r="BO56" s="158"/>
      <c r="BP56" s="11"/>
      <c r="BQ56" s="11"/>
      <c r="BR56" s="11"/>
      <c r="BS56" s="11"/>
      <c r="BT56" s="11"/>
      <c r="BU56" s="27"/>
      <c r="BV56" s="27"/>
      <c r="BW56" s="12"/>
      <c r="BX56" s="11"/>
      <c r="BY56" s="11"/>
      <c r="BZ56" s="11"/>
      <c r="CA56" s="11"/>
      <c r="CB56" s="11"/>
      <c r="CC56" s="27"/>
      <c r="CD56" s="27"/>
      <c r="CE56" s="12"/>
      <c r="CF56" s="11"/>
      <c r="CG56" s="11"/>
      <c r="CH56" s="11"/>
      <c r="CI56" s="27"/>
      <c r="CJ56" s="12"/>
      <c r="CK56" s="11"/>
      <c r="CL56" s="11"/>
      <c r="CM56" s="11"/>
      <c r="CN56" s="27"/>
      <c r="CO56" s="12"/>
      <c r="CP56" s="11"/>
      <c r="CQ56" s="11"/>
      <c r="CR56" s="11"/>
      <c r="CS56" s="11"/>
      <c r="CT56" s="11"/>
      <c r="CU56" s="27"/>
      <c r="CV56" s="27"/>
      <c r="CW56" s="12"/>
      <c r="CX56" s="11"/>
      <c r="CY56" s="11"/>
      <c r="CZ56" s="11"/>
      <c r="DA56" s="11"/>
      <c r="DB56" s="27"/>
      <c r="DC56" s="11"/>
      <c r="DD56" s="11"/>
      <c r="DE56" s="11"/>
      <c r="DF56" s="34" t="s">
        <v>101</v>
      </c>
      <c r="DG56" s="42">
        <f>CF63/2</f>
        <v>0</v>
      </c>
      <c r="DH56" s="40"/>
      <c r="DI56" s="41"/>
      <c r="DJ56" s="11"/>
      <c r="DK56" s="11"/>
      <c r="DL56" s="11"/>
      <c r="DM56" s="11"/>
      <c r="DN56" s="11"/>
      <c r="DO56" s="11"/>
      <c r="DP56" s="14">
        <f>CP63*60%</f>
        <v>0</v>
      </c>
      <c r="DQ56" s="28">
        <f>CS63/2</f>
        <v>0</v>
      </c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ht="22.5" customHeight="1" spans="1:147">
      <c r="A57" s="7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11"/>
      <c r="R57" s="12"/>
      <c r="S57" s="11"/>
      <c r="T57" s="11"/>
      <c r="U57" s="11"/>
      <c r="V57" s="11"/>
      <c r="W57" s="11"/>
      <c r="X57" s="27"/>
      <c r="Y57" s="11"/>
      <c r="Z57" s="119"/>
      <c r="AA57" s="119"/>
      <c r="AB57" s="11"/>
      <c r="AC57" s="119"/>
      <c r="AD57" s="11"/>
      <c r="AE57" s="12"/>
      <c r="AF57" s="11"/>
      <c r="AG57" s="11"/>
      <c r="AH57" s="11"/>
      <c r="AI57" s="11"/>
      <c r="AJ57" s="11"/>
      <c r="AK57" s="27"/>
      <c r="AL57" s="27"/>
      <c r="AM57" s="12"/>
      <c r="AN57" s="119"/>
      <c r="AO57" s="119"/>
      <c r="AP57" s="11"/>
      <c r="AQ57" s="11"/>
      <c r="AR57" s="12"/>
      <c r="AS57" s="119"/>
      <c r="AT57" s="119"/>
      <c r="AU57" s="11"/>
      <c r="AV57" s="11"/>
      <c r="AW57" s="27"/>
      <c r="AX57" s="12"/>
      <c r="AY57" s="11"/>
      <c r="AZ57" s="11"/>
      <c r="BA57" s="11"/>
      <c r="BB57" s="11"/>
      <c r="BC57" s="27"/>
      <c r="BD57" s="12"/>
      <c r="BE57" s="11"/>
      <c r="BF57" s="11"/>
      <c r="BG57" s="11"/>
      <c r="BH57" s="11"/>
      <c r="BI57" s="11"/>
      <c r="BJ57" s="12"/>
      <c r="BK57" s="11"/>
      <c r="BL57" s="11"/>
      <c r="BM57" s="11"/>
      <c r="BN57" s="27"/>
      <c r="BO57" s="158"/>
      <c r="BP57" s="11"/>
      <c r="BQ57" s="11"/>
      <c r="BR57" s="11"/>
      <c r="BS57" s="11"/>
      <c r="BT57" s="11"/>
      <c r="BU57" s="27"/>
      <c r="BV57" s="27"/>
      <c r="BW57" s="12"/>
      <c r="BX57" s="11"/>
      <c r="BY57" s="11"/>
      <c r="BZ57" s="11"/>
      <c r="CA57" s="11"/>
      <c r="CB57" s="11"/>
      <c r="CC57" s="27"/>
      <c r="CD57" s="27"/>
      <c r="CE57" s="12"/>
      <c r="CF57" s="11"/>
      <c r="CG57" s="11"/>
      <c r="CH57" s="11"/>
      <c r="CI57" s="27"/>
      <c r="CJ57" s="12"/>
      <c r="CK57" s="11"/>
      <c r="CL57" s="11"/>
      <c r="CM57" s="11"/>
      <c r="CN57" s="27"/>
      <c r="CO57" s="12"/>
      <c r="CP57" s="11"/>
      <c r="CQ57" s="11"/>
      <c r="CR57" s="11"/>
      <c r="CS57" s="11"/>
      <c r="CT57" s="11"/>
      <c r="CU57" s="27"/>
      <c r="CV57" s="27"/>
      <c r="CW57" s="12"/>
      <c r="CX57" s="11"/>
      <c r="CY57" s="11"/>
      <c r="CZ57" s="11"/>
      <c r="DA57" s="11"/>
      <c r="DB57" s="27"/>
      <c r="DC57" s="11"/>
      <c r="DD57" s="11"/>
      <c r="DE57" s="11"/>
      <c r="DF57" s="34" t="s">
        <v>103</v>
      </c>
      <c r="DG57" s="42">
        <f>CK63/2</f>
        <v>0</v>
      </c>
      <c r="DH57" s="40"/>
      <c r="DI57" s="4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ht="22.5" customHeight="1" spans="1:147">
      <c r="A58" s="7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12"/>
      <c r="S58" s="11"/>
      <c r="T58" s="11"/>
      <c r="U58" s="11"/>
      <c r="V58" s="11"/>
      <c r="W58" s="11"/>
      <c r="X58" s="27"/>
      <c r="Y58" s="11"/>
      <c r="Z58" s="119"/>
      <c r="AA58" s="119"/>
      <c r="AB58" s="11"/>
      <c r="AC58" s="119"/>
      <c r="AD58" s="11"/>
      <c r="AE58" s="12"/>
      <c r="AF58" s="11"/>
      <c r="AG58" s="11"/>
      <c r="AH58" s="11"/>
      <c r="AI58" s="11"/>
      <c r="AJ58" s="11"/>
      <c r="AK58" s="27"/>
      <c r="AL58" s="27"/>
      <c r="AM58" s="12"/>
      <c r="AN58" s="119"/>
      <c r="AO58" s="119"/>
      <c r="AP58" s="11"/>
      <c r="AQ58" s="11"/>
      <c r="AR58" s="12"/>
      <c r="AS58" s="119"/>
      <c r="AT58" s="119"/>
      <c r="AU58" s="11"/>
      <c r="AV58" s="11"/>
      <c r="AW58" s="27"/>
      <c r="AX58" s="12"/>
      <c r="AY58" s="11"/>
      <c r="AZ58" s="11"/>
      <c r="BA58" s="11"/>
      <c r="BB58" s="11"/>
      <c r="BC58" s="27"/>
      <c r="BD58" s="12"/>
      <c r="BE58" s="11"/>
      <c r="BF58" s="11"/>
      <c r="BG58" s="11"/>
      <c r="BH58" s="11"/>
      <c r="BI58" s="11"/>
      <c r="BJ58" s="12"/>
      <c r="BK58" s="11"/>
      <c r="BL58" s="11"/>
      <c r="BM58" s="11"/>
      <c r="BN58" s="27"/>
      <c r="BO58" s="158"/>
      <c r="BP58" s="11"/>
      <c r="BQ58" s="11"/>
      <c r="BR58" s="11"/>
      <c r="BS58" s="11"/>
      <c r="BT58" s="11"/>
      <c r="BU58" s="27"/>
      <c r="BV58" s="27"/>
      <c r="BW58" s="12"/>
      <c r="BX58" s="11"/>
      <c r="BY58" s="11"/>
      <c r="BZ58" s="11"/>
      <c r="CA58" s="11"/>
      <c r="CB58" s="11"/>
      <c r="CC58" s="27"/>
      <c r="CD58" s="27"/>
      <c r="CE58" s="12"/>
      <c r="CF58" s="11"/>
      <c r="CG58" s="11"/>
      <c r="CH58" s="11"/>
      <c r="CI58" s="27"/>
      <c r="CJ58" s="12"/>
      <c r="CK58" s="11"/>
      <c r="CL58" s="11"/>
      <c r="CM58" s="11"/>
      <c r="CN58" s="27"/>
      <c r="CO58" s="12"/>
      <c r="CP58" s="11"/>
      <c r="CQ58" s="11"/>
      <c r="CR58" s="11"/>
      <c r="CS58" s="11"/>
      <c r="CT58" s="11"/>
      <c r="CU58" s="27"/>
      <c r="CV58" s="27"/>
      <c r="CW58" s="12"/>
      <c r="CX58" s="11"/>
      <c r="CY58" s="11"/>
      <c r="CZ58" s="11"/>
      <c r="DA58" s="11"/>
      <c r="DB58" s="27"/>
      <c r="DC58" s="186" t="s">
        <v>71</v>
      </c>
      <c r="DD58" s="179">
        <f>SUM(R62,Y62,AE62,AM62,AR62,AX62,BD62,CW62,BJ62+CO62+CJ62+CE62+BW62+BO62)</f>
        <v>0</v>
      </c>
      <c r="DE58" s="12"/>
      <c r="DF58" s="34" t="s">
        <v>105</v>
      </c>
      <c r="DG58" s="42">
        <f>DP56+DQ56</f>
        <v>0</v>
      </c>
      <c r="DH58" s="40"/>
      <c r="DI58" s="41"/>
      <c r="DJ58" s="11" t="s">
        <v>0</v>
      </c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</row>
    <row r="59" ht="22.5" customHeight="1" spans="1:147">
      <c r="A59" s="7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12"/>
      <c r="S59" s="11"/>
      <c r="T59" s="11"/>
      <c r="U59" s="11"/>
      <c r="V59" s="11"/>
      <c r="W59" s="11"/>
      <c r="X59" s="27"/>
      <c r="Y59" s="11"/>
      <c r="Z59" s="119"/>
      <c r="AA59" s="119"/>
      <c r="AB59" s="11"/>
      <c r="AC59" s="119"/>
      <c r="AD59" s="11"/>
      <c r="AE59" s="12"/>
      <c r="AF59" s="11"/>
      <c r="AG59" s="11"/>
      <c r="AH59" s="11"/>
      <c r="AI59" s="11"/>
      <c r="AJ59" s="11"/>
      <c r="AK59" s="27"/>
      <c r="AL59" s="27"/>
      <c r="AM59" s="12"/>
      <c r="AN59" s="119"/>
      <c r="AO59" s="119"/>
      <c r="AP59" s="11"/>
      <c r="AQ59" s="11"/>
      <c r="AR59" s="12"/>
      <c r="AS59" s="119"/>
      <c r="AT59" s="119"/>
      <c r="AU59" s="11"/>
      <c r="AV59" s="11"/>
      <c r="AW59" s="27"/>
      <c r="AX59" s="12"/>
      <c r="AY59" s="11"/>
      <c r="AZ59" s="11"/>
      <c r="BA59" s="11"/>
      <c r="BB59" s="11"/>
      <c r="BC59" s="27"/>
      <c r="BD59" s="12"/>
      <c r="BE59" s="11"/>
      <c r="BF59" s="11"/>
      <c r="BG59" s="11"/>
      <c r="BH59" s="11"/>
      <c r="BI59" s="11"/>
      <c r="BJ59" s="12"/>
      <c r="BK59" s="11"/>
      <c r="BL59" s="11"/>
      <c r="BM59" s="11"/>
      <c r="BN59" s="27"/>
      <c r="BO59" s="158"/>
      <c r="BP59" s="11"/>
      <c r="BQ59" s="11"/>
      <c r="BR59" s="11"/>
      <c r="BS59" s="11"/>
      <c r="BT59" s="11"/>
      <c r="BU59" s="27"/>
      <c r="BV59" s="27"/>
      <c r="BW59" s="12"/>
      <c r="BX59" s="11"/>
      <c r="BY59" s="11"/>
      <c r="BZ59" s="11"/>
      <c r="CA59" s="11"/>
      <c r="CB59" s="11"/>
      <c r="CC59" s="27"/>
      <c r="CD59" s="27"/>
      <c r="CE59" s="12"/>
      <c r="CF59" s="11"/>
      <c r="CG59" s="11"/>
      <c r="CH59" s="11"/>
      <c r="CI59" s="27"/>
      <c r="CJ59" s="12"/>
      <c r="CK59" s="11"/>
      <c r="CL59" s="11"/>
      <c r="CM59" s="11"/>
      <c r="CN59" s="27"/>
      <c r="CO59" s="12"/>
      <c r="CP59" s="11"/>
      <c r="CQ59" s="11"/>
      <c r="CR59" s="11"/>
      <c r="CS59" s="11"/>
      <c r="CT59" s="11"/>
      <c r="CU59" s="27"/>
      <c r="CV59" s="27"/>
      <c r="CW59" s="12"/>
      <c r="CX59" s="11"/>
      <c r="CY59" s="11"/>
      <c r="CZ59" s="11"/>
      <c r="DA59" s="11"/>
      <c r="DB59" s="27"/>
      <c r="DC59" s="187" t="s">
        <v>73</v>
      </c>
      <c r="DD59" s="179">
        <f>SUM(V62,AC62,AI62,AQ62,BI62,BN62,BS62,CA62,CI62,CN62,CS62,DA62)</f>
        <v>0</v>
      </c>
      <c r="DE59" s="191"/>
      <c r="DF59" s="34"/>
      <c r="DG59" s="42"/>
      <c r="DH59" s="40"/>
      <c r="DI59" s="4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</row>
    <row r="60" ht="22.5" customHeight="1" spans="1:147">
      <c r="A60" s="7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12"/>
      <c r="S60" s="11"/>
      <c r="T60" s="11"/>
      <c r="U60" s="11"/>
      <c r="V60" s="11"/>
      <c r="W60" s="11"/>
      <c r="X60" s="27"/>
      <c r="Y60" s="11"/>
      <c r="Z60" s="119"/>
      <c r="AA60" s="119"/>
      <c r="AB60" s="11"/>
      <c r="AC60" s="119"/>
      <c r="AD60" s="11"/>
      <c r="AE60" s="12"/>
      <c r="AF60" s="11"/>
      <c r="AG60" s="11"/>
      <c r="AH60" s="11"/>
      <c r="AI60" s="11"/>
      <c r="AJ60" s="11"/>
      <c r="AK60" s="27"/>
      <c r="AL60" s="27"/>
      <c r="AM60" s="12"/>
      <c r="AN60" s="119"/>
      <c r="AO60" s="119"/>
      <c r="AP60" s="11"/>
      <c r="AQ60" s="11"/>
      <c r="AR60" s="12"/>
      <c r="AS60" s="119"/>
      <c r="AT60" s="119"/>
      <c r="AU60" s="11"/>
      <c r="AV60" s="11"/>
      <c r="AW60" s="27"/>
      <c r="AX60" s="12"/>
      <c r="AY60" s="11"/>
      <c r="AZ60" s="11"/>
      <c r="BA60" s="11"/>
      <c r="BB60" s="11"/>
      <c r="BC60" s="27"/>
      <c r="BD60" s="12"/>
      <c r="BE60" s="11"/>
      <c r="BF60" s="11"/>
      <c r="BG60" s="11"/>
      <c r="BH60" s="11"/>
      <c r="BI60" s="11"/>
      <c r="BJ60" s="12"/>
      <c r="BK60" s="11"/>
      <c r="BL60" s="11"/>
      <c r="BM60" s="11"/>
      <c r="BN60" s="27"/>
      <c r="BO60" s="158"/>
      <c r="BP60" s="11"/>
      <c r="BQ60" s="11"/>
      <c r="BR60" s="11"/>
      <c r="BS60" s="11"/>
      <c r="BT60" s="11"/>
      <c r="BU60" s="27"/>
      <c r="BV60" s="27"/>
      <c r="BW60" s="12"/>
      <c r="BX60" s="11"/>
      <c r="BY60" s="11"/>
      <c r="BZ60" s="11"/>
      <c r="CA60" s="11"/>
      <c r="CB60" s="11"/>
      <c r="CC60" s="27"/>
      <c r="CD60" s="27"/>
      <c r="CE60" s="12"/>
      <c r="CF60" s="11"/>
      <c r="CG60" s="11"/>
      <c r="CH60" s="11"/>
      <c r="CI60" s="27"/>
      <c r="CJ60" s="12"/>
      <c r="CK60" s="11"/>
      <c r="CL60" s="11"/>
      <c r="CM60" s="11"/>
      <c r="CN60" s="27"/>
      <c r="CO60" s="12"/>
      <c r="CP60" s="11"/>
      <c r="CQ60" s="11"/>
      <c r="CR60" s="11"/>
      <c r="CS60" s="11"/>
      <c r="CT60" s="11"/>
      <c r="CU60" s="27"/>
      <c r="CV60" s="27"/>
      <c r="CW60" s="12"/>
      <c r="CX60" s="11"/>
      <c r="CY60" s="11"/>
      <c r="CZ60" s="11"/>
      <c r="DA60" s="11"/>
      <c r="DB60" s="27"/>
      <c r="DC60" s="181" t="s">
        <v>75</v>
      </c>
      <c r="DD60" s="179">
        <f ca="1">SUM(S62,Z62,AF62,AN62,BE62,BK62,BP62,BX62,CF62,CK62,CP62,CX62)</f>
        <v>0</v>
      </c>
      <c r="DE60" s="191"/>
      <c r="DF60" s="34" t="s">
        <v>76</v>
      </c>
      <c r="DG60" s="195" t="s">
        <v>77</v>
      </c>
      <c r="DH60" s="196" t="s">
        <v>78</v>
      </c>
      <c r="DI60" s="214" t="s">
        <v>79</v>
      </c>
      <c r="DJ60" s="53" t="s">
        <v>41</v>
      </c>
      <c r="DK60" s="63" t="s">
        <v>80</v>
      </c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</row>
    <row r="61" ht="22.5" customHeight="1" spans="1:147">
      <c r="A61" s="7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14"/>
      <c r="S61" s="15"/>
      <c r="T61" s="15"/>
      <c r="U61" s="15"/>
      <c r="V61" s="15"/>
      <c r="W61" s="15"/>
      <c r="X61" s="28"/>
      <c r="Y61" s="11"/>
      <c r="Z61" s="119"/>
      <c r="AA61" s="119"/>
      <c r="AB61" s="11"/>
      <c r="AC61" s="119"/>
      <c r="AD61" s="11"/>
      <c r="AE61" s="12"/>
      <c r="AF61" s="11"/>
      <c r="AG61" s="11"/>
      <c r="AH61" s="11"/>
      <c r="AI61" s="11"/>
      <c r="AJ61" s="11"/>
      <c r="AK61" s="27"/>
      <c r="AL61" s="28"/>
      <c r="AM61" s="12"/>
      <c r="AN61" s="119"/>
      <c r="AO61" s="119"/>
      <c r="AP61" s="11"/>
      <c r="AQ61" s="11"/>
      <c r="AR61" s="12"/>
      <c r="AS61" s="119"/>
      <c r="AT61" s="119"/>
      <c r="AU61" s="11"/>
      <c r="AV61" s="11"/>
      <c r="AW61" s="27"/>
      <c r="AX61" s="12"/>
      <c r="AY61" s="11"/>
      <c r="AZ61" s="11"/>
      <c r="BA61" s="11"/>
      <c r="BB61" s="11"/>
      <c r="BC61" s="27"/>
      <c r="BD61" s="12"/>
      <c r="BE61" s="11"/>
      <c r="BF61" s="11"/>
      <c r="BG61" s="11"/>
      <c r="BH61" s="11"/>
      <c r="BI61" s="11"/>
      <c r="BJ61" s="14"/>
      <c r="BK61" s="15"/>
      <c r="BL61" s="15"/>
      <c r="BM61" s="15"/>
      <c r="BN61" s="28"/>
      <c r="BO61" s="158"/>
      <c r="BP61" s="11"/>
      <c r="BQ61" s="11"/>
      <c r="BR61" s="11"/>
      <c r="BS61" s="11"/>
      <c r="BT61" s="11"/>
      <c r="BU61" s="27"/>
      <c r="BV61" s="28"/>
      <c r="BW61" s="12"/>
      <c r="BX61" s="11"/>
      <c r="BY61" s="11"/>
      <c r="BZ61" s="11"/>
      <c r="CA61" s="11"/>
      <c r="CB61" s="11"/>
      <c r="CC61" s="27"/>
      <c r="CD61" s="28"/>
      <c r="CE61" s="14"/>
      <c r="CF61" s="15"/>
      <c r="CG61" s="15"/>
      <c r="CH61" s="15"/>
      <c r="CI61" s="28"/>
      <c r="CJ61" s="14"/>
      <c r="CK61" s="15"/>
      <c r="CL61" s="15"/>
      <c r="CM61" s="15"/>
      <c r="CN61" s="28"/>
      <c r="CO61" s="12"/>
      <c r="CP61" s="11"/>
      <c r="CQ61" s="11"/>
      <c r="CR61" s="11"/>
      <c r="CS61" s="11"/>
      <c r="CT61" s="11"/>
      <c r="CU61" s="27"/>
      <c r="CV61" s="28"/>
      <c r="CW61" s="14"/>
      <c r="CX61" s="15"/>
      <c r="CY61" s="15"/>
      <c r="CZ61" s="15"/>
      <c r="DA61" s="15"/>
      <c r="DB61" s="28"/>
      <c r="DC61" s="181" t="s">
        <v>81</v>
      </c>
      <c r="DD61" s="179">
        <f>SUM(CZ62,U62,AB62,AH62,AP62,BG62,BM62,BR62,BZ62,CH62,CM62,CR62)</f>
        <v>0</v>
      </c>
      <c r="DE61" s="62"/>
      <c r="DF61" s="36">
        <f>SUM(S63,V63,Z63,AF63,AI63,AN63,BE63,BK63,BP63,BS63,BX63,CA63,CG63,CK63,CP63,CS63,CX63)</f>
        <v>0</v>
      </c>
      <c r="DG61" s="54">
        <f>SUM(AB63+AD63+AL63+AU63+AW63+BA63+BC63+BG63+X63+CZ63+DB63+AP63+BM63+CV63+CM63+CD63+BV63+CH63)</f>
        <v>0</v>
      </c>
      <c r="DH61" s="55">
        <f ca="1">DD60+DD61+DD63+DD59</f>
        <v>0</v>
      </c>
      <c r="DI61" s="56">
        <f ca="1">DF61-DG61-DH61</f>
        <v>0</v>
      </c>
      <c r="DJ61" s="132">
        <v>100000</v>
      </c>
      <c r="DK61" s="64">
        <f ca="1" t="shared" ref="DK61:DK62" si="41">DJ61-DI61</f>
        <v>100000</v>
      </c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</row>
    <row r="62" ht="22.5" hidden="1" customHeight="1" spans="1:147">
      <c r="A62" s="7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12">
        <f>SUMIF(T48:T61,"EFECTIVO",S48:S61)+SUMIF(W48:W61,"EFECTIVO",V48:V61)</f>
        <v>0</v>
      </c>
      <c r="S62" s="12">
        <f ca="1">SUMIF(W48:W62,"NEQUI",V48:V61)+SUMIF(T48:T61,"NEQUI",S48:S61)</f>
        <v>0</v>
      </c>
      <c r="T62" s="11">
        <f>SUMIF(T48:T61,"BANCOLOMBIA",S48:S61)+SUMIF(W48:W61,"BANCOLOMBIA",V48:V61)</f>
        <v>0</v>
      </c>
      <c r="U62" s="11">
        <f>SUMIF(W48:W61,"DAVIPLATA",V48:V61)+SUMIF(T48:T61,"DAVIPLATA",S48:S61)</f>
        <v>0</v>
      </c>
      <c r="V62" s="27">
        <f>SUMIF(W48:W61,"TARJETA DE CREDITO",V48:V61)+SUMIF(T48:T61,"TARJETA DE CREDITO",S48:S61)</f>
        <v>0</v>
      </c>
      <c r="X62" s="29"/>
      <c r="Y62" s="12">
        <f>SUMIF(AA48:AA61,"EFECTIVO",Z48:Z61)</f>
        <v>0</v>
      </c>
      <c r="Z62" s="12">
        <f ca="1">SUMIF(AA48:AA62,"NEQUI",Z48:Z61)</f>
        <v>0</v>
      </c>
      <c r="AA62" s="11">
        <f>SUMIF(AA48:AA61,"BANCOLOMBIA",Z48:Z61)</f>
        <v>0</v>
      </c>
      <c r="AB62" s="11">
        <f>SUMIF(AA48:AA61,"DAVIPLATA",Z48:Z61)</f>
        <v>0</v>
      </c>
      <c r="AC62" s="11">
        <f>SUMIF(AA48:AA61,"TARJETA DE CREDITO",Z48:Z61)</f>
        <v>0</v>
      </c>
      <c r="AD62" s="11"/>
      <c r="AE62" s="12">
        <f>SUMIF(AG48:AG61,"EFECTIVO",AF48:AF61)+SUMIF(AJ48:AJ61,"EFECTIVO",AI48:AI61)</f>
        <v>0</v>
      </c>
      <c r="AF62" s="12">
        <f ca="1">SUMIF(AJ48:AJ62,"NEQUI",AI48:AI61)+SUMIF(AG48:AG61,"NEQUI",AF48:AF61)</f>
        <v>0</v>
      </c>
      <c r="AG62" s="11">
        <f>SUMIF(AG48:AG61,"BANCOLOMBIA",AF48:AF61)+SUMIF(AJ48:AJ61,"BANCOLOMBIA",AI48:AI61)</f>
        <v>0</v>
      </c>
      <c r="AH62" s="11">
        <f>SUMIF(AJ48:AJ61,"DAVIPLATA",AI48:AI61)+SUMIF(AG48:AG61,"DAVIPLATA",AF48:AF61)</f>
        <v>0</v>
      </c>
      <c r="AI62" s="27">
        <f>SUMIF(AJ48:AJ61,"TARJETA DE CREDITO",AI48:AI61)+SUMIF(AG48:AG61,"TARJETA DE CREDITO",AF48:AF61)</f>
        <v>0</v>
      </c>
      <c r="AK62" s="149">
        <f>SUM(AK48:AK61)</f>
        <v>0</v>
      </c>
      <c r="AL62" s="11"/>
      <c r="AM62" s="12">
        <f>SUMIF(AO48:AO61,"EFECTIVO",AN48:AN61)</f>
        <v>0</v>
      </c>
      <c r="AN62" s="12">
        <f ca="1">SUMIF(AO48:AO62,"NEQUI",AN48:AN61)</f>
        <v>0</v>
      </c>
      <c r="AO62" s="11">
        <f>SUMIF(AO48:AO61,"BANCOLOMBIA",AN48:AN61)</f>
        <v>0</v>
      </c>
      <c r="AP62" s="11">
        <f>SUMIF(AO48:AO61,"DAVIPLATA",AN48:AN61)</f>
        <v>0</v>
      </c>
      <c r="AQ62" s="11">
        <f>SUMIF(AO48:AO61,"TARJETA DE CREDITO",AN48:AN61)</f>
        <v>0</v>
      </c>
      <c r="AR62" s="12">
        <f>SUMIF(AT48:AT61,"EFECTIVO",AS48:AS61)</f>
        <v>0</v>
      </c>
      <c r="AS62" s="12">
        <f ca="1">SUMIF(AT48:AT62,"NEQUI",AS48:AS61)</f>
        <v>0</v>
      </c>
      <c r="AT62" s="11">
        <f>SUMIF(AT48:AT61,"DAVIPLATA",AS48:AS61)</f>
        <v>0</v>
      </c>
      <c r="AU62" s="11">
        <f>SUMIF(AT48:AT61,"TARJETA DE CREDITO",AS48:AS61)</f>
        <v>0</v>
      </c>
      <c r="AV62" s="11">
        <f>SUMIF(AT48:AT61,"BANCOLOMBIA",AS48:AS61)</f>
        <v>0</v>
      </c>
      <c r="AW62" s="27"/>
      <c r="AX62" s="12">
        <f>SUMIF(AZ48:AZ61,"EFECTIVO",AY48:AY61)</f>
        <v>0</v>
      </c>
      <c r="AY62" s="12">
        <f ca="1">SUMIF(AZ48:AZ62,"NEQUI",AY48:AY61)</f>
        <v>0</v>
      </c>
      <c r="AZ62" s="11">
        <f>SUMIF(AZ48:AZ61,"DAVIPLATA",AY48:AY61)</f>
        <v>0</v>
      </c>
      <c r="BA62" s="11">
        <f>SUMIF(AZ48:AZ61,"TARJETA DE CREDITO",AY48:AY61)</f>
        <v>0</v>
      </c>
      <c r="BB62" s="11">
        <f>SUMIF(AZ48:AZ61,"BANCOLOMBIA",AY48:AY61)</f>
        <v>0</v>
      </c>
      <c r="BC62" s="27"/>
      <c r="BD62" s="12">
        <f>SUMIF(BF48:BF61,"EFECTIVO",BE48:BE61)</f>
        <v>0</v>
      </c>
      <c r="BE62" s="12">
        <f ca="1">SUMIF(BF48:BF62,"NEQUI",BE48:BE61)</f>
        <v>0</v>
      </c>
      <c r="BF62" s="11">
        <f>SUMIF(BF48:BF61,"BANCOLOMBIA",BE48:BE61)</f>
        <v>0</v>
      </c>
      <c r="BG62" s="11">
        <f>SUMIF(BF48:BF61,"DAVIPLATA",BE48:BE61)</f>
        <v>0</v>
      </c>
      <c r="BH62" s="11">
        <f>SUMIF(BF48:BF61,"TARJETA DE CREDITO",BE48:BE61)</f>
        <v>0</v>
      </c>
      <c r="BI62" s="11"/>
      <c r="BJ62" s="12">
        <f>SUMIF(BL48:BL61,"EFECTIVO",BK48:BK61)</f>
        <v>0</v>
      </c>
      <c r="BK62" s="12">
        <f ca="1">SUMIF(BL48:BL62,"NEQUI",BK48:BK61)</f>
        <v>0</v>
      </c>
      <c r="BL62" s="11">
        <f>SUMIF(BL48:BL61,"BANCOLOMBIA",BK48:BK61)</f>
        <v>0</v>
      </c>
      <c r="BM62" s="11">
        <f>SUMIF(BL48:BL61,"DAVIPLATA",BK48:BK61)</f>
        <v>0</v>
      </c>
      <c r="BN62" s="11">
        <f>SUMIF(BL48:BL61,"TARJETA DE CREDITO",BK48:BK61)</f>
        <v>0</v>
      </c>
      <c r="BO62" s="158">
        <f>SUMIF(BQ48:BQ61,"EFECTIVO",BP48:BP61)+SUMIF(BT48:BT61,"EFECTIVO",BS48:BS61)</f>
        <v>0</v>
      </c>
      <c r="BP62" s="12">
        <f ca="1">SUMIF(BT48:BT62,"NEQUI",BS48:BS61)+SUMIF(BQ48:BQ61,"NEQUI",BP48:BP61)</f>
        <v>0</v>
      </c>
      <c r="BQ62" s="11">
        <f>SUMIF(BQ48:BQ61,"BANCOLOMBIA",BP48:BP61)+SUMIF(BT48:BT61,"BANCOLOMBIA",BS48:BS61)</f>
        <v>0</v>
      </c>
      <c r="BR62" s="11">
        <f>SUMIF(BT48:BT61,"DAVIPLATA",BS48:BS61)+SUMIF(BQ48:BQ61,"DAVIPLATA",BP48:BP61)</f>
        <v>0</v>
      </c>
      <c r="BS62" s="27">
        <f>SUMIF(BT48:BT61,"TARJETA DE CREDITO",BS48:BS61)+SUMIF(BQ48:BQ61,"TARJETA DE CREDITO",BP48:BP61)</f>
        <v>0</v>
      </c>
      <c r="BT62" s="11"/>
      <c r="BU62" s="11"/>
      <c r="BV62" s="11"/>
      <c r="BW62" s="12">
        <f>SUMIF(BY48:BY61,"EFECTIVO",BX48:BX61)+SUMIF(CB48:CB61,"EFECTIVO",CA48:CA61)</f>
        <v>0</v>
      </c>
      <c r="BX62" s="12">
        <f ca="1">SUMIF(CB48:CB62,"NEQUI",CA48:CA61)+SUMIF(BY48:BY61,"NEQUI",BX48:BX61)</f>
        <v>0</v>
      </c>
      <c r="BY62" s="11">
        <f>SUMIF(BY48:BY61,"BANCOLOMBIA",BX48:BX61)+SUMIF(CB48:CB61,"BANCOLOMBIA",CA48:CA61)</f>
        <v>0</v>
      </c>
      <c r="BZ62" s="11">
        <f>SUMIF(CB48:CB61,"DAVIPLATA",CA48:CA61)+SUMIF(BY48:BY61,"DAVIPLATA",BX48:BX61)</f>
        <v>0</v>
      </c>
      <c r="CA62" s="27">
        <f>SUMIF(CB48:CB61,"TARJETA DE CREDITO",CA48:CA61)+SUMIF(BY48:BY61,"TARJETA DE CREDITO",BX48:BX61)</f>
        <v>0</v>
      </c>
      <c r="CB62" s="11"/>
      <c r="CC62" s="11"/>
      <c r="CD62" s="11"/>
      <c r="CE62" s="12">
        <f>SUMIF(CG48:CG61,"EFECTIVO",CF48:CF61)</f>
        <v>0</v>
      </c>
      <c r="CF62" s="12">
        <f ca="1">SUMIF(CG48:CG62,"NEQUI",CF48:CF61)</f>
        <v>0</v>
      </c>
      <c r="CG62" s="11">
        <f>SUMIF(CG48:CG61,"BANCOLOMBIA",CF48:CF61)</f>
        <v>0</v>
      </c>
      <c r="CH62" s="11">
        <f>SUMIF(CG48:CG61,"DAVIPLATA",CF48:CF61)</f>
        <v>0</v>
      </c>
      <c r="CI62" s="11">
        <f>SUMIF(CG48:CG61,"TARJETA DE CREDITO",CF48:CF61)</f>
        <v>0</v>
      </c>
      <c r="CJ62" s="12">
        <f>SUMIF(CL48:CL61,"EFECTIVO",CK48:CK61)</f>
        <v>0</v>
      </c>
      <c r="CK62" s="12">
        <f ca="1">SUMIF(CL48:CL62,"NEQUI",CK48:CK61)</f>
        <v>0</v>
      </c>
      <c r="CL62" s="11">
        <f>SUMIF(CL48:CL61,"BANCOLOMBIA",CK48:CK61)</f>
        <v>0</v>
      </c>
      <c r="CM62" s="11">
        <f>SUMIF(CL48:CL61,"DAVIPLATA",CK48:CK61)</f>
        <v>0</v>
      </c>
      <c r="CN62" s="11">
        <f>SUMIF(CL48:CL61,"TARJETA DE CREDITO",CK48:CK61)</f>
        <v>0</v>
      </c>
      <c r="CO62" s="12">
        <f>SUMIF(CQ48:CQ61,"EFECTIVO",CP48:CP61)+SUMIF(CT48:CT61,"EFECTIVO",CS48:CS61)</f>
        <v>0</v>
      </c>
      <c r="CP62" s="12">
        <f ca="1">SUMIF(CT48:CT62,"NEQUI",CS48:CS61)+SUMIF(CQ48:CQ61,"NEQUI",CP48:CP61)</f>
        <v>0</v>
      </c>
      <c r="CQ62" s="11">
        <f>SUMIF(CQ48:CQ61,"BANCOLOMBIA",CP48:CP61)+SUMIF(CT48:CT61,"BANCOLOMBIA",CS48:CS61)</f>
        <v>0</v>
      </c>
      <c r="CR62" s="11">
        <f>SUMIF(CT48:CT61,"DAVIPLATA",CS48:CS61)+SUMIF(CQ48:CQ61,"DAVIPLATA",CP48:CP61)</f>
        <v>0</v>
      </c>
      <c r="CS62" s="27">
        <f>SUMIF(CT48:CT61,"TARJETA DE CREDITO",CS48:CS61)+SUMIF(CQ48:CQ61,"TARJETA DE CREDITO",CP48:CP61)</f>
        <v>0</v>
      </c>
      <c r="CT62" s="11"/>
      <c r="CU62" s="11"/>
      <c r="CV62" s="11"/>
      <c r="CW62" s="12">
        <f>SUMIF(CY48:CY61,"EFECTIVO",CX48:CX61)</f>
        <v>0</v>
      </c>
      <c r="CX62" s="12">
        <f ca="1">SUMIF(CY48:CY62,"NEQUI",CX48:CX61)</f>
        <v>0</v>
      </c>
      <c r="CY62" s="11">
        <f>SUMIF(CY48:CY61,"BANCOLOMBIA",CX48:CX61)</f>
        <v>0</v>
      </c>
      <c r="CZ62" s="11">
        <f>SUMIF(CY48:CY61,"DAVIPLATA",CX48:CX61)</f>
        <v>0</v>
      </c>
      <c r="DA62" s="11">
        <f>SUMIF(CY48:CY61,"TARJETA DE CREDITO",CX48:CX61)</f>
        <v>0</v>
      </c>
      <c r="DB62" s="27"/>
      <c r="DC62" s="188"/>
      <c r="DD62" s="179"/>
      <c r="DE62" s="11"/>
      <c r="DF62" s="11"/>
      <c r="DG62" s="200"/>
      <c r="DH62" s="119"/>
      <c r="DI62" s="11"/>
      <c r="DJ62" s="132">
        <v>0</v>
      </c>
      <c r="DK62" s="64">
        <f t="shared" si="41"/>
        <v>0</v>
      </c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</row>
    <row r="63" ht="22.5" customHeight="1" spans="1:147">
      <c r="A63" s="16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17" t="s">
        <v>68</v>
      </c>
      <c r="S63" s="18">
        <f>SUM(S48:S61)</f>
        <v>0</v>
      </c>
      <c r="T63" s="18"/>
      <c r="U63" s="18"/>
      <c r="V63" s="30">
        <f>SUM(V48:V61)</f>
        <v>0</v>
      </c>
      <c r="W63" s="30"/>
      <c r="X63" s="31">
        <f>SUM(X48:X61)</f>
        <v>0</v>
      </c>
      <c r="Y63" s="121" t="s">
        <v>68</v>
      </c>
      <c r="Z63" s="43">
        <f>SUM(Z48:Z61)</f>
        <v>0</v>
      </c>
      <c r="AA63" s="43"/>
      <c r="AB63" s="122">
        <f>SUM(AB48:AB61)</f>
        <v>0</v>
      </c>
      <c r="AC63" s="43"/>
      <c r="AD63" s="131">
        <f>SUM(AD48:AD61)</f>
        <v>0</v>
      </c>
      <c r="AE63" s="132" t="s">
        <v>68</v>
      </c>
      <c r="AF63" s="133">
        <f t="shared" ref="AF63:AG63" si="42">SUM(AF48:AF61)</f>
        <v>0</v>
      </c>
      <c r="AG63" s="140">
        <f t="shared" si="42"/>
        <v>0</v>
      </c>
      <c r="AH63" s="141"/>
      <c r="AI63" s="141">
        <f t="shared" ref="AI63:AL63" si="43">SUM(AI48:AI61)</f>
        <v>0</v>
      </c>
      <c r="AJ63" s="141">
        <f t="shared" si="43"/>
        <v>0</v>
      </c>
      <c r="AK63" s="141">
        <f t="shared" si="43"/>
        <v>0</v>
      </c>
      <c r="AL63" s="64">
        <f t="shared" si="43"/>
        <v>0</v>
      </c>
      <c r="AM63" s="132" t="s">
        <v>68</v>
      </c>
      <c r="AN63" s="140">
        <f>SUM(AN48:AN61)</f>
        <v>0</v>
      </c>
      <c r="AO63" s="140"/>
      <c r="AP63" s="141">
        <f t="shared" ref="AP63:AQ63" si="44">SUM(AP48:AP61)</f>
        <v>0</v>
      </c>
      <c r="AQ63" s="64">
        <f t="shared" si="44"/>
        <v>0</v>
      </c>
      <c r="AR63" s="34" t="s">
        <v>68</v>
      </c>
      <c r="AS63" s="154">
        <f>SUM(AS48:AS61)</f>
        <v>0</v>
      </c>
      <c r="AT63" s="154"/>
      <c r="AU63" s="30">
        <f t="shared" ref="AU63:AW63" si="45">SUM(AU48:AU61)</f>
        <v>0</v>
      </c>
      <c r="AV63" s="30">
        <f t="shared" si="45"/>
        <v>0</v>
      </c>
      <c r="AW63" s="31">
        <f t="shared" si="45"/>
        <v>0</v>
      </c>
      <c r="AX63" s="34" t="s">
        <v>68</v>
      </c>
      <c r="AY63" s="42">
        <f>SUM(AY48:AY61)</f>
        <v>0</v>
      </c>
      <c r="AZ63" s="42"/>
      <c r="BA63" s="42">
        <f t="shared" ref="BA63:BC63" si="46">SUM(BA48:BA61)</f>
        <v>0</v>
      </c>
      <c r="BB63" s="42">
        <f t="shared" si="46"/>
        <v>0</v>
      </c>
      <c r="BC63" s="41">
        <f t="shared" si="46"/>
        <v>0</v>
      </c>
      <c r="BD63" s="132" t="s">
        <v>68</v>
      </c>
      <c r="BE63" s="141">
        <f>SUM(BE48:BE61)</f>
        <v>0</v>
      </c>
      <c r="BF63" s="141"/>
      <c r="BG63" s="141">
        <f t="shared" ref="BG63:BI63" si="47">SUM(BG48:BG61)</f>
        <v>0</v>
      </c>
      <c r="BH63" s="141">
        <f t="shared" si="47"/>
        <v>0</v>
      </c>
      <c r="BI63" s="155">
        <f t="shared" si="47"/>
        <v>0</v>
      </c>
      <c r="BJ63" s="132" t="s">
        <v>68</v>
      </c>
      <c r="BK63" s="141">
        <f>SUM(BK48:BK61)</f>
        <v>0</v>
      </c>
      <c r="BL63" s="141"/>
      <c r="BM63" s="141">
        <f t="shared" ref="BM63:BN63" si="48">SUM(BM48:BM61)</f>
        <v>0</v>
      </c>
      <c r="BN63" s="155">
        <f t="shared" si="48"/>
        <v>0</v>
      </c>
      <c r="BO63" s="159" t="s">
        <v>68</v>
      </c>
      <c r="BP63" s="133">
        <f t="shared" ref="BP63:BQ63" si="49">SUM(BP48:BP61)</f>
        <v>0</v>
      </c>
      <c r="BQ63" s="140">
        <f t="shared" si="49"/>
        <v>0</v>
      </c>
      <c r="BR63" s="141"/>
      <c r="BS63" s="141">
        <f t="shared" ref="BS63:BV63" si="50">SUM(BS48:BS61)</f>
        <v>0</v>
      </c>
      <c r="BT63" s="141">
        <f t="shared" si="50"/>
        <v>0</v>
      </c>
      <c r="BU63" s="141">
        <f t="shared" si="50"/>
        <v>0</v>
      </c>
      <c r="BV63" s="64">
        <f t="shared" si="50"/>
        <v>0</v>
      </c>
      <c r="BW63" s="132" t="s">
        <v>68</v>
      </c>
      <c r="BX63" s="133">
        <f t="shared" ref="BX63:BY63" si="51">SUM(BX48:BX61)</f>
        <v>0</v>
      </c>
      <c r="BY63" s="140">
        <f t="shared" si="51"/>
        <v>0</v>
      </c>
      <c r="BZ63" s="141"/>
      <c r="CA63" s="141">
        <f t="shared" ref="CA63:CD63" si="52">SUM(CA48:CA61)</f>
        <v>0</v>
      </c>
      <c r="CB63" s="141">
        <f t="shared" si="52"/>
        <v>0</v>
      </c>
      <c r="CC63" s="141">
        <f t="shared" si="52"/>
        <v>0</v>
      </c>
      <c r="CD63" s="64">
        <f t="shared" si="52"/>
        <v>0</v>
      </c>
      <c r="CE63" s="132" t="s">
        <v>68</v>
      </c>
      <c r="CF63" s="141">
        <f>SUM(CF48:CF61)</f>
        <v>0</v>
      </c>
      <c r="CG63" s="141"/>
      <c r="CH63" s="141">
        <f t="shared" ref="CH63:CI63" si="53">SUM(CH48:CH61)</f>
        <v>0</v>
      </c>
      <c r="CI63" s="141">
        <f t="shared" si="53"/>
        <v>0</v>
      </c>
      <c r="CJ63" s="132" t="s">
        <v>68</v>
      </c>
      <c r="CK63" s="141">
        <f>SUM(CK48:CK61)</f>
        <v>0</v>
      </c>
      <c r="CL63" s="141"/>
      <c r="CM63" s="141">
        <f t="shared" ref="CM63:CN63" si="54">SUM(CM48:CM61)</f>
        <v>0</v>
      </c>
      <c r="CN63" s="155">
        <f t="shared" si="54"/>
        <v>0</v>
      </c>
      <c r="CO63" s="132" t="s">
        <v>68</v>
      </c>
      <c r="CP63" s="133">
        <f t="shared" ref="CP63:CQ63" si="55">SUM(CP48:CP61)</f>
        <v>0</v>
      </c>
      <c r="CQ63" s="140">
        <f t="shared" si="55"/>
        <v>0</v>
      </c>
      <c r="CR63" s="141"/>
      <c r="CS63" s="141">
        <f t="shared" ref="CS63:CV63" si="56">SUM(CS48:CS61)</f>
        <v>0</v>
      </c>
      <c r="CT63" s="141">
        <f t="shared" si="56"/>
        <v>0</v>
      </c>
      <c r="CU63" s="141">
        <f t="shared" si="56"/>
        <v>0</v>
      </c>
      <c r="CV63" s="64">
        <f t="shared" si="56"/>
        <v>0</v>
      </c>
      <c r="CW63" s="132" t="s">
        <v>68</v>
      </c>
      <c r="CX63" s="141">
        <f>SUM(CX48:CX61)</f>
        <v>0</v>
      </c>
      <c r="CY63" s="141"/>
      <c r="CZ63" s="141">
        <f t="shared" ref="CZ63:DB63" si="57">SUM(CZ48:CZ61)</f>
        <v>0</v>
      </c>
      <c r="DA63" s="141">
        <f t="shared" si="57"/>
        <v>0</v>
      </c>
      <c r="DB63" s="64">
        <f t="shared" si="57"/>
        <v>0</v>
      </c>
      <c r="DC63" s="189" t="s">
        <v>82</v>
      </c>
      <c r="DD63" s="184">
        <f>SUM(T62,AA62,AG62,AO62,BF62,BL62,BQ62,BY62,CG62,CL62,CQ62,CY62)</f>
        <v>0</v>
      </c>
      <c r="DE63" s="11"/>
      <c r="DF63" s="11"/>
      <c r="DG63" s="201"/>
      <c r="DH63" s="201"/>
      <c r="DI63" s="20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</row>
    <row r="64" ht="22.5" customHeight="1" spans="1:147">
      <c r="A64" s="88" t="s">
        <v>56</v>
      </c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98" t="s">
        <v>17</v>
      </c>
      <c r="S64" s="94">
        <v>0.6</v>
      </c>
      <c r="T64" s="95" t="s">
        <v>18</v>
      </c>
      <c r="U64" s="95" t="s">
        <v>17</v>
      </c>
      <c r="V64" s="108">
        <v>0.5</v>
      </c>
      <c r="W64" s="109" t="s">
        <v>18</v>
      </c>
      <c r="X64" s="110" t="s">
        <v>19</v>
      </c>
      <c r="Y64" s="113" t="s">
        <v>17</v>
      </c>
      <c r="Z64" s="109" t="s">
        <v>20</v>
      </c>
      <c r="AA64" s="109" t="s">
        <v>18</v>
      </c>
      <c r="AB64" s="114" t="s">
        <v>19</v>
      </c>
      <c r="AC64" s="109" t="s">
        <v>21</v>
      </c>
      <c r="AD64" s="129" t="s">
        <v>22</v>
      </c>
      <c r="AE64" s="4" t="s">
        <v>17</v>
      </c>
      <c r="AF64" s="94">
        <v>2.6</v>
      </c>
      <c r="AG64" s="95" t="s">
        <v>18</v>
      </c>
      <c r="AH64" s="135" t="s">
        <v>17</v>
      </c>
      <c r="AI64" s="145">
        <v>0.5</v>
      </c>
      <c r="AJ64" s="109" t="s">
        <v>18</v>
      </c>
      <c r="AK64" s="146" t="s">
        <v>19</v>
      </c>
      <c r="AL64" s="110" t="s">
        <v>19</v>
      </c>
      <c r="AM64" s="150" t="s">
        <v>17</v>
      </c>
      <c r="AN64" s="102" t="s">
        <v>20</v>
      </c>
      <c r="AO64" s="102" t="s">
        <v>18</v>
      </c>
      <c r="AP64" s="152" t="s">
        <v>19</v>
      </c>
      <c r="AQ64" s="153" t="s">
        <v>22</v>
      </c>
      <c r="AR64" s="98" t="s">
        <v>17</v>
      </c>
      <c r="AS64" s="109" t="s">
        <v>20</v>
      </c>
      <c r="AT64" s="114" t="s">
        <v>18</v>
      </c>
      <c r="AU64" s="114" t="s">
        <v>19</v>
      </c>
      <c r="AV64" s="114" t="s">
        <v>21</v>
      </c>
      <c r="AW64" s="146" t="s">
        <v>22</v>
      </c>
      <c r="AX64" s="98" t="s">
        <v>17</v>
      </c>
      <c r="AY64" s="114" t="s">
        <v>20</v>
      </c>
      <c r="AZ64" s="114" t="s">
        <v>18</v>
      </c>
      <c r="BA64" s="114" t="s">
        <v>19</v>
      </c>
      <c r="BB64" s="114" t="s">
        <v>21</v>
      </c>
      <c r="BC64" s="146" t="s">
        <v>22</v>
      </c>
      <c r="BD64" s="97" t="s">
        <v>17</v>
      </c>
      <c r="BE64" s="128" t="s">
        <v>20</v>
      </c>
      <c r="BF64" s="128" t="s">
        <v>18</v>
      </c>
      <c r="BG64" s="128" t="s">
        <v>19</v>
      </c>
      <c r="BH64" s="128" t="s">
        <v>21</v>
      </c>
      <c r="BI64" s="107" t="s">
        <v>22</v>
      </c>
      <c r="BJ64" s="97" t="s">
        <v>17</v>
      </c>
      <c r="BK64" s="128" t="s">
        <v>20</v>
      </c>
      <c r="BL64" s="128" t="s">
        <v>18</v>
      </c>
      <c r="BM64" s="128" t="s">
        <v>19</v>
      </c>
      <c r="BN64" s="136" t="s">
        <v>22</v>
      </c>
      <c r="BO64" s="156" t="s">
        <v>17</v>
      </c>
      <c r="BP64" s="94">
        <v>1.6</v>
      </c>
      <c r="BQ64" s="95" t="s">
        <v>18</v>
      </c>
      <c r="BR64" s="135" t="s">
        <v>17</v>
      </c>
      <c r="BS64" s="143">
        <v>1.5</v>
      </c>
      <c r="BT64" s="109" t="s">
        <v>18</v>
      </c>
      <c r="BU64" s="146" t="s">
        <v>19</v>
      </c>
      <c r="BV64" s="110" t="s">
        <v>19</v>
      </c>
      <c r="BW64" s="4" t="s">
        <v>17</v>
      </c>
      <c r="BX64" s="94">
        <v>0.6</v>
      </c>
      <c r="BY64" s="95" t="s">
        <v>18</v>
      </c>
      <c r="BZ64" s="135" t="s">
        <v>17</v>
      </c>
      <c r="CA64" s="143">
        <v>0.5</v>
      </c>
      <c r="CB64" s="109" t="s">
        <v>18</v>
      </c>
      <c r="CC64" s="146" t="s">
        <v>19</v>
      </c>
      <c r="CD64" s="110" t="s">
        <v>19</v>
      </c>
      <c r="CE64" s="97" t="s">
        <v>17</v>
      </c>
      <c r="CF64" s="128" t="s">
        <v>20</v>
      </c>
      <c r="CG64" s="128" t="s">
        <v>18</v>
      </c>
      <c r="CH64" s="128" t="s">
        <v>19</v>
      </c>
      <c r="CI64" s="107" t="s">
        <v>22</v>
      </c>
      <c r="CJ64" s="97" t="s">
        <v>17</v>
      </c>
      <c r="CK64" s="128" t="s">
        <v>20</v>
      </c>
      <c r="CL64" s="128" t="s">
        <v>18</v>
      </c>
      <c r="CM64" s="128" t="s">
        <v>19</v>
      </c>
      <c r="CN64" s="107" t="s">
        <v>22</v>
      </c>
      <c r="CO64" s="4" t="s">
        <v>17</v>
      </c>
      <c r="CP64" s="94">
        <v>0.6</v>
      </c>
      <c r="CQ64" s="95" t="s">
        <v>18</v>
      </c>
      <c r="CR64" s="135" t="s">
        <v>17</v>
      </c>
      <c r="CS64" s="143">
        <v>0.5</v>
      </c>
      <c r="CT64" s="109" t="s">
        <v>18</v>
      </c>
      <c r="CU64" s="146" t="s">
        <v>19</v>
      </c>
      <c r="CV64" s="110" t="s">
        <v>19</v>
      </c>
      <c r="CW64" s="169" t="s">
        <v>23</v>
      </c>
      <c r="CX64" s="170" t="s">
        <v>24</v>
      </c>
      <c r="CY64" s="171" t="s">
        <v>18</v>
      </c>
      <c r="CZ64" s="171" t="s">
        <v>25</v>
      </c>
      <c r="DA64" s="171" t="s">
        <v>26</v>
      </c>
      <c r="DB64" s="190" t="s">
        <v>27</v>
      </c>
      <c r="DC64" s="26"/>
      <c r="DD64" s="11"/>
      <c r="DE64" s="11"/>
      <c r="DF64" s="202" t="s">
        <v>111</v>
      </c>
      <c r="DG64" s="37"/>
      <c r="DH64" s="37"/>
      <c r="DI64" s="38"/>
      <c r="DJ64" s="11"/>
      <c r="DK64" s="11"/>
      <c r="DL64" s="11"/>
      <c r="DM64" s="11"/>
      <c r="DN64" s="11"/>
      <c r="DO64" s="11"/>
      <c r="DP64" s="58" t="s">
        <v>91</v>
      </c>
      <c r="DQ64" s="59" t="s">
        <v>92</v>
      </c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</row>
    <row r="65" ht="22.5" customHeight="1" spans="1:147">
      <c r="A65" s="7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"/>
      <c r="S65" s="163"/>
      <c r="T65" s="163"/>
      <c r="U65" s="231"/>
      <c r="V65" s="232"/>
      <c r="W65" s="163"/>
      <c r="X65" s="25"/>
      <c r="Y65" s="11"/>
      <c r="Z65" s="119"/>
      <c r="AA65" s="119"/>
      <c r="AB65" s="126"/>
      <c r="AC65" s="119"/>
      <c r="AD65" s="11"/>
      <c r="AE65" s="230"/>
      <c r="AF65" s="115"/>
      <c r="AG65" s="115"/>
      <c r="AJ65" s="115"/>
      <c r="AK65" s="27"/>
      <c r="AL65" s="27"/>
      <c r="AM65" s="148"/>
      <c r="AN65" s="116"/>
      <c r="AO65" s="116"/>
      <c r="AP65" s="11"/>
      <c r="AQ65" s="11"/>
      <c r="AR65" s="12"/>
      <c r="AS65" s="119"/>
      <c r="AT65" s="119"/>
      <c r="AU65" s="11"/>
      <c r="AV65" s="11"/>
      <c r="AW65" s="27"/>
      <c r="AX65" s="12"/>
      <c r="AY65" s="11"/>
      <c r="AZ65" s="11"/>
      <c r="BA65" s="11"/>
      <c r="BB65" s="11"/>
      <c r="BC65" s="27"/>
      <c r="BD65" s="148"/>
      <c r="BE65" s="115"/>
      <c r="BF65" s="115"/>
      <c r="BG65" s="115"/>
      <c r="BH65" s="11"/>
      <c r="BI65" s="11"/>
      <c r="BJ65" s="12"/>
      <c r="BK65" s="11"/>
      <c r="BL65" s="11"/>
      <c r="BM65" s="11"/>
      <c r="BN65" s="27"/>
      <c r="BO65" s="157"/>
      <c r="BP65" s="11"/>
      <c r="BQ65" s="11"/>
      <c r="BT65" s="11"/>
      <c r="BU65" s="27"/>
      <c r="BV65" s="27"/>
      <c r="BW65" s="10"/>
      <c r="BX65" s="11"/>
      <c r="BY65" s="11"/>
      <c r="CB65" s="11"/>
      <c r="CC65" s="27"/>
      <c r="CD65" s="27"/>
      <c r="CE65" s="12"/>
      <c r="CF65" s="11"/>
      <c r="CG65" s="11"/>
      <c r="CH65" s="11"/>
      <c r="CI65" s="27"/>
      <c r="CJ65" s="12"/>
      <c r="CK65" s="11"/>
      <c r="CL65" s="11"/>
      <c r="CM65" s="11"/>
      <c r="CN65" s="27"/>
      <c r="CO65" s="10"/>
      <c r="CP65" s="11"/>
      <c r="CQ65" s="11"/>
      <c r="CT65" s="11"/>
      <c r="CU65" s="27"/>
      <c r="CV65" s="11"/>
      <c r="CW65" s="162"/>
      <c r="CX65" s="163"/>
      <c r="CY65" s="163"/>
      <c r="CZ65" s="163"/>
      <c r="DA65" s="163"/>
      <c r="DB65" s="176"/>
      <c r="DC65" s="75"/>
      <c r="DD65" s="73"/>
      <c r="DE65" s="11"/>
      <c r="DF65" s="33" t="s">
        <v>93</v>
      </c>
      <c r="DG65" s="39">
        <f>DP67+DQ67</f>
        <v>0</v>
      </c>
      <c r="DH65" s="40" t="s">
        <v>42</v>
      </c>
      <c r="DI65" s="41">
        <f>SUM(DG65:DG75)</f>
        <v>0</v>
      </c>
      <c r="DJ65" s="73"/>
      <c r="DK65" s="73"/>
      <c r="DL65" s="73"/>
      <c r="DM65" s="73"/>
      <c r="DN65" s="73"/>
      <c r="DO65" s="73"/>
      <c r="DP65" s="60">
        <f>AF80*60%</f>
        <v>0</v>
      </c>
      <c r="DQ65" s="61">
        <f>AI80/2</f>
        <v>0</v>
      </c>
      <c r="DR65" s="73"/>
      <c r="DS65" s="73"/>
      <c r="DT65" s="73"/>
      <c r="DU65" s="73"/>
      <c r="DV65" s="73"/>
      <c r="DW65" s="73"/>
      <c r="DX65" s="73"/>
      <c r="DY65" s="73"/>
      <c r="DZ65" s="73"/>
      <c r="EA65" s="73"/>
      <c r="EB65" s="73"/>
      <c r="EC65" s="73"/>
      <c r="ED65" s="73"/>
      <c r="EE65" s="73"/>
      <c r="EF65" s="73"/>
      <c r="EG65" s="73"/>
      <c r="EH65" s="73"/>
      <c r="EI65" s="73"/>
      <c r="EJ65" s="73"/>
      <c r="EK65" s="73"/>
      <c r="EL65" s="73"/>
      <c r="EM65" s="73"/>
      <c r="EN65" s="73"/>
      <c r="EO65" s="73"/>
      <c r="EP65" s="73"/>
      <c r="EQ65" s="73"/>
    </row>
    <row r="66" ht="22.5" customHeight="1" spans="1:147">
      <c r="A66" s="7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230"/>
      <c r="S66" s="115"/>
      <c r="T66" s="115"/>
      <c r="U66" s="233"/>
      <c r="W66" s="115"/>
      <c r="X66" s="27"/>
      <c r="Y66" s="120"/>
      <c r="Z66" s="119"/>
      <c r="AA66" s="119"/>
      <c r="AB66" s="11"/>
      <c r="AC66" s="119"/>
      <c r="AD66" s="11"/>
      <c r="AE66" s="10"/>
      <c r="AF66" s="11"/>
      <c r="AG66" s="11"/>
      <c r="AJ66" s="11"/>
      <c r="AK66" s="27"/>
      <c r="AL66" s="27"/>
      <c r="AM66" s="115"/>
      <c r="AN66" s="116"/>
      <c r="AO66" s="116"/>
      <c r="AP66" s="11"/>
      <c r="AQ66" s="11"/>
      <c r="AR66" s="12"/>
      <c r="AS66" s="119"/>
      <c r="AT66" s="119"/>
      <c r="AU66" s="11"/>
      <c r="AV66" s="11"/>
      <c r="AW66" s="27"/>
      <c r="AX66" s="12"/>
      <c r="AY66" s="11"/>
      <c r="AZ66" s="11"/>
      <c r="BA66" s="11"/>
      <c r="BB66" s="11"/>
      <c r="BC66" s="27"/>
      <c r="BD66" s="148"/>
      <c r="BE66" s="115"/>
      <c r="BF66" s="115"/>
      <c r="BG66" s="11"/>
      <c r="BH66" s="11"/>
      <c r="BI66" s="11"/>
      <c r="BJ66" s="12"/>
      <c r="BK66" s="11"/>
      <c r="BL66" s="11"/>
      <c r="BM66" s="11"/>
      <c r="BN66" s="27"/>
      <c r="BO66" s="157"/>
      <c r="BP66" s="11"/>
      <c r="BQ66" s="11"/>
      <c r="BT66" s="11"/>
      <c r="BU66" s="27"/>
      <c r="BV66" s="27"/>
      <c r="BW66" s="10"/>
      <c r="BX66" s="11"/>
      <c r="BY66" s="11"/>
      <c r="CB66" s="11"/>
      <c r="CC66" s="27"/>
      <c r="CD66" s="27"/>
      <c r="CE66" s="12"/>
      <c r="CF66" s="11"/>
      <c r="CG66" s="11"/>
      <c r="CH66" s="11"/>
      <c r="CI66" s="27"/>
      <c r="CJ66" s="12"/>
      <c r="CK66" s="11"/>
      <c r="CL66" s="11"/>
      <c r="CM66" s="11"/>
      <c r="CN66" s="27"/>
      <c r="CO66" s="10"/>
      <c r="CP66" s="11"/>
      <c r="CQ66" s="11"/>
      <c r="CT66" s="11"/>
      <c r="CU66" s="27"/>
      <c r="CV66" s="27"/>
      <c r="CW66" s="148"/>
      <c r="CX66" s="115"/>
      <c r="CY66" s="115"/>
      <c r="CZ66" s="11"/>
      <c r="DA66" s="11"/>
      <c r="DB66" s="27"/>
      <c r="DC66" s="11"/>
      <c r="DD66" s="11"/>
      <c r="DE66" s="11"/>
      <c r="DF66" s="34" t="s">
        <v>94</v>
      </c>
      <c r="DG66" s="42">
        <f>Z80*60%</f>
        <v>0</v>
      </c>
      <c r="DH66" s="40" t="s">
        <v>46</v>
      </c>
      <c r="DI66" s="41">
        <f>DF78-DI65+CX80</f>
        <v>0</v>
      </c>
      <c r="DJ66" s="11"/>
      <c r="DK66" s="11"/>
      <c r="DL66" s="11" t="s">
        <v>0</v>
      </c>
      <c r="DM66" s="11"/>
      <c r="DN66" s="11"/>
      <c r="DO66" s="11"/>
      <c r="DP66" s="62" t="s">
        <v>47</v>
      </c>
      <c r="DQ66" s="25" t="s">
        <v>48</v>
      </c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</row>
    <row r="67" ht="22.5" customHeight="1" spans="1:147">
      <c r="A67" s="7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230"/>
      <c r="S67" s="115"/>
      <c r="T67" s="115"/>
      <c r="U67" s="233"/>
      <c r="W67" s="115"/>
      <c r="X67" s="27"/>
      <c r="Y67" s="120"/>
      <c r="Z67" s="119"/>
      <c r="AA67" s="119"/>
      <c r="AB67" s="11"/>
      <c r="AC67" s="119"/>
      <c r="AD67" s="11"/>
      <c r="AE67" s="10"/>
      <c r="AF67" s="11"/>
      <c r="AG67" s="11"/>
      <c r="AJ67" s="11"/>
      <c r="AK67" s="27"/>
      <c r="AL67" s="27"/>
      <c r="AM67" s="148"/>
      <c r="AN67" s="116"/>
      <c r="AO67" s="116"/>
      <c r="AP67" s="11"/>
      <c r="AQ67" s="11"/>
      <c r="AR67" s="12"/>
      <c r="AS67" s="119"/>
      <c r="AT67" s="119"/>
      <c r="AU67" s="11"/>
      <c r="AV67" s="11"/>
      <c r="AW67" s="27"/>
      <c r="AX67" s="12"/>
      <c r="AY67" s="11"/>
      <c r="AZ67" s="11"/>
      <c r="BA67" s="11"/>
      <c r="BB67" s="11"/>
      <c r="BC67" s="27"/>
      <c r="BD67" s="148"/>
      <c r="BE67" s="115"/>
      <c r="BF67" s="115"/>
      <c r="BG67" s="11"/>
      <c r="BH67" s="11"/>
      <c r="BI67" s="11"/>
      <c r="BJ67" s="12"/>
      <c r="BK67" s="11"/>
      <c r="BL67" s="11"/>
      <c r="BM67" s="11"/>
      <c r="BN67" s="27"/>
      <c r="BO67" s="157"/>
      <c r="BP67" s="11"/>
      <c r="BQ67" s="11"/>
      <c r="BT67" s="11"/>
      <c r="BU67" s="27"/>
      <c r="BV67" s="27"/>
      <c r="BW67" s="10"/>
      <c r="BX67" s="11"/>
      <c r="BY67" s="11"/>
      <c r="CB67" s="11"/>
      <c r="CC67" s="27"/>
      <c r="CD67" s="27"/>
      <c r="CE67" s="12"/>
      <c r="CF67" s="11"/>
      <c r="CG67" s="11"/>
      <c r="CH67" s="11"/>
      <c r="CI67" s="27"/>
      <c r="CJ67" s="12"/>
      <c r="CK67" s="11"/>
      <c r="CL67" s="11"/>
      <c r="CM67" s="11"/>
      <c r="CN67" s="27"/>
      <c r="CO67" s="10"/>
      <c r="CP67" s="11"/>
      <c r="CQ67" s="11"/>
      <c r="CT67" s="11"/>
      <c r="CU67" s="27"/>
      <c r="CV67" s="27"/>
      <c r="CW67" s="12"/>
      <c r="CX67" s="11"/>
      <c r="CY67" s="11"/>
      <c r="CZ67" s="11"/>
      <c r="DA67" s="11"/>
      <c r="DB67" s="27"/>
      <c r="DC67" s="11"/>
      <c r="DD67" s="11"/>
      <c r="DE67" s="11"/>
      <c r="DF67" s="34" t="s">
        <v>3</v>
      </c>
      <c r="DG67" s="42">
        <f>DP65+DQ65</f>
        <v>0</v>
      </c>
      <c r="DH67" s="43"/>
      <c r="DI67" s="44">
        <f>AS80*60%</f>
        <v>0</v>
      </c>
      <c r="DJ67" s="11"/>
      <c r="DK67" s="11"/>
      <c r="DL67" s="11"/>
      <c r="DM67" s="11"/>
      <c r="DN67" s="11"/>
      <c r="DO67" s="11"/>
      <c r="DP67" s="14">
        <f>S80*60%</f>
        <v>0</v>
      </c>
      <c r="DQ67" s="28">
        <f>V80/2</f>
        <v>0</v>
      </c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</row>
    <row r="68" ht="24" customHeight="1" spans="1:147">
      <c r="A68" s="7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230"/>
      <c r="S68" s="115"/>
      <c r="T68" s="115"/>
      <c r="U68" s="233"/>
      <c r="W68" s="115"/>
      <c r="X68" s="27"/>
      <c r="Y68" s="11"/>
      <c r="Z68" s="119"/>
      <c r="AA68" s="119"/>
      <c r="AB68" s="11"/>
      <c r="AC68" s="119"/>
      <c r="AD68" s="11"/>
      <c r="AE68" s="10"/>
      <c r="AF68" s="11"/>
      <c r="AG68" s="11"/>
      <c r="AJ68" s="11"/>
      <c r="AK68" s="27"/>
      <c r="AL68" s="27"/>
      <c r="AM68" s="11"/>
      <c r="AN68" s="119"/>
      <c r="AO68" s="119"/>
      <c r="AP68" s="11"/>
      <c r="AQ68" s="11"/>
      <c r="AR68" s="12"/>
      <c r="AS68" s="119"/>
      <c r="AT68" s="119"/>
      <c r="AU68" s="11"/>
      <c r="AV68" s="11"/>
      <c r="AW68" s="27"/>
      <c r="AX68" s="12"/>
      <c r="AY68" s="11"/>
      <c r="AZ68" s="11"/>
      <c r="BA68" s="11"/>
      <c r="BB68" s="11"/>
      <c r="BC68" s="27"/>
      <c r="BD68" s="120"/>
      <c r="BE68" s="11"/>
      <c r="BF68" s="119"/>
      <c r="BG68" s="11"/>
      <c r="BH68" s="11"/>
      <c r="BI68" s="11"/>
      <c r="BJ68" s="12"/>
      <c r="BK68" s="11"/>
      <c r="BL68" s="119"/>
      <c r="BM68" s="11"/>
      <c r="BN68" s="27"/>
      <c r="BO68" s="157"/>
      <c r="BP68" s="11"/>
      <c r="BQ68" s="11"/>
      <c r="BT68" s="11"/>
      <c r="BU68" s="27"/>
      <c r="BV68" s="27"/>
      <c r="BW68" s="10"/>
      <c r="BX68" s="11"/>
      <c r="BY68" s="11"/>
      <c r="CB68" s="11"/>
      <c r="CC68" s="27"/>
      <c r="CD68" s="27"/>
      <c r="CE68" s="12"/>
      <c r="CF68" s="11"/>
      <c r="CG68" s="119"/>
      <c r="CH68" s="11"/>
      <c r="CI68" s="27"/>
      <c r="CJ68" s="12"/>
      <c r="CK68" s="11"/>
      <c r="CL68" s="119"/>
      <c r="CM68" s="11"/>
      <c r="CN68" s="27"/>
      <c r="CO68" s="10"/>
      <c r="CP68" s="11"/>
      <c r="CQ68" s="11"/>
      <c r="CT68" s="11"/>
      <c r="CU68" s="27"/>
      <c r="CV68" s="27"/>
      <c r="CW68" s="12"/>
      <c r="CX68" s="11"/>
      <c r="CY68" s="11"/>
      <c r="CZ68" s="11"/>
      <c r="DA68" s="11"/>
      <c r="DB68" s="27"/>
      <c r="DC68" s="11"/>
      <c r="DD68" s="11"/>
      <c r="DE68" s="11"/>
      <c r="DF68" s="34" t="s">
        <v>95</v>
      </c>
      <c r="DG68" s="45">
        <f>AN80/2</f>
        <v>0</v>
      </c>
      <c r="DH68" s="46"/>
      <c r="DI68" s="47"/>
      <c r="DJ68" s="11"/>
      <c r="DK68" s="11"/>
      <c r="DL68" s="11"/>
      <c r="DM68" s="11"/>
      <c r="DN68" s="11"/>
      <c r="DO68" s="11"/>
      <c r="DP68" s="62" t="s">
        <v>54</v>
      </c>
      <c r="DQ68" s="25" t="s">
        <v>55</v>
      </c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</row>
    <row r="69" ht="22.5" customHeight="1" spans="1:147">
      <c r="A69" s="7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230"/>
      <c r="S69" s="115"/>
      <c r="T69" s="115"/>
      <c r="U69" s="26"/>
      <c r="W69" s="11"/>
      <c r="X69" s="27"/>
      <c r="Y69" s="120"/>
      <c r="Z69" s="119"/>
      <c r="AA69" s="119"/>
      <c r="AB69" s="11"/>
      <c r="AC69" s="119"/>
      <c r="AD69" s="11"/>
      <c r="AE69" s="10"/>
      <c r="AF69" s="11"/>
      <c r="AG69" s="11"/>
      <c r="AJ69" s="11"/>
      <c r="AK69" s="27"/>
      <c r="AL69" s="27"/>
      <c r="AM69" s="12"/>
      <c r="AN69" s="119"/>
      <c r="AO69" s="119"/>
      <c r="AP69" s="11"/>
      <c r="AQ69" s="11"/>
      <c r="AR69" s="12"/>
      <c r="AS69" s="119"/>
      <c r="AT69" s="119"/>
      <c r="AU69" s="11"/>
      <c r="AV69" s="11"/>
      <c r="AW69" s="27"/>
      <c r="AX69" s="12"/>
      <c r="AY69" s="11"/>
      <c r="AZ69" s="11"/>
      <c r="BA69" s="11"/>
      <c r="BB69" s="11"/>
      <c r="BC69" s="27"/>
      <c r="BD69" s="120"/>
      <c r="BE69" s="119"/>
      <c r="BF69" s="11"/>
      <c r="BG69" s="11"/>
      <c r="BH69" s="11"/>
      <c r="BI69" s="11"/>
      <c r="BJ69" s="12"/>
      <c r="BK69" s="11"/>
      <c r="BL69" s="11"/>
      <c r="BM69" s="11"/>
      <c r="BN69" s="27"/>
      <c r="BO69" s="157"/>
      <c r="BP69" s="11"/>
      <c r="BQ69" s="11"/>
      <c r="BT69" s="11"/>
      <c r="BU69" s="27"/>
      <c r="BV69" s="27"/>
      <c r="BW69" s="10"/>
      <c r="BX69" s="11"/>
      <c r="BY69" s="11"/>
      <c r="CB69" s="11"/>
      <c r="CC69" s="27"/>
      <c r="CD69" s="27"/>
      <c r="CE69" s="12"/>
      <c r="CF69" s="11"/>
      <c r="CG69" s="11"/>
      <c r="CH69" s="11"/>
      <c r="CI69" s="27"/>
      <c r="CJ69" s="12"/>
      <c r="CK69" s="11"/>
      <c r="CL69" s="11"/>
      <c r="CM69" s="11"/>
      <c r="CN69" s="27"/>
      <c r="CO69" s="10"/>
      <c r="CP69" s="11"/>
      <c r="CQ69" s="11"/>
      <c r="CT69" s="11"/>
      <c r="CU69" s="27"/>
      <c r="CV69" s="27"/>
      <c r="CW69" s="12"/>
      <c r="CX69" s="11"/>
      <c r="CY69" s="11"/>
      <c r="CZ69" s="11"/>
      <c r="DA69" s="11"/>
      <c r="DB69" s="27"/>
      <c r="DC69" s="11"/>
      <c r="DD69" s="11"/>
      <c r="DE69" s="11"/>
      <c r="DF69" s="34" t="s">
        <v>97</v>
      </c>
      <c r="DG69" s="45">
        <f>BE80/2</f>
        <v>0</v>
      </c>
      <c r="DH69" s="46"/>
      <c r="DI69" s="47"/>
      <c r="DJ69" s="11"/>
      <c r="DK69" s="11"/>
      <c r="DL69" s="11"/>
      <c r="DM69" s="11"/>
      <c r="DN69" s="11"/>
      <c r="DO69" s="11"/>
      <c r="DP69" s="14">
        <f>BP80*60%</f>
        <v>0</v>
      </c>
      <c r="DQ69" s="28">
        <f>BS80/2</f>
        <v>0</v>
      </c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ht="22.5" customHeight="1" spans="1:147">
      <c r="A70" s="7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12"/>
      <c r="S70" s="11"/>
      <c r="T70" s="11"/>
      <c r="U70" s="11"/>
      <c r="V70" s="11"/>
      <c r="W70" s="11"/>
      <c r="X70" s="27"/>
      <c r="Y70" s="120"/>
      <c r="Z70" s="119"/>
      <c r="AA70" s="119"/>
      <c r="AB70" s="11"/>
      <c r="AC70" s="119"/>
      <c r="AD70" s="11"/>
      <c r="AE70" s="12"/>
      <c r="AF70" s="11"/>
      <c r="AG70" s="11"/>
      <c r="AH70" s="11"/>
      <c r="AI70" s="11"/>
      <c r="AJ70" s="11"/>
      <c r="AK70" s="27"/>
      <c r="AL70" s="27"/>
      <c r="AM70" s="12"/>
      <c r="AN70" s="119"/>
      <c r="AO70" s="119"/>
      <c r="AP70" s="11"/>
      <c r="AQ70" s="11"/>
      <c r="AR70" s="12"/>
      <c r="AS70" s="119"/>
      <c r="AT70" s="119"/>
      <c r="AU70" s="11"/>
      <c r="AV70" s="11"/>
      <c r="AW70" s="27"/>
      <c r="AX70" s="12"/>
      <c r="AY70" s="11"/>
      <c r="AZ70" s="11"/>
      <c r="BA70" s="11"/>
      <c r="BB70" s="11"/>
      <c r="BC70" s="27"/>
      <c r="BD70" s="12"/>
      <c r="BE70" s="11"/>
      <c r="BF70" s="11"/>
      <c r="BG70" s="11"/>
      <c r="BH70" s="11"/>
      <c r="BI70" s="11"/>
      <c r="BJ70" s="12"/>
      <c r="BK70" s="11"/>
      <c r="BL70" s="11"/>
      <c r="BM70" s="11"/>
      <c r="BN70" s="27"/>
      <c r="BO70" s="158"/>
      <c r="BP70" s="11"/>
      <c r="BQ70" s="11"/>
      <c r="BR70" s="11"/>
      <c r="BS70" s="11"/>
      <c r="BT70" s="11"/>
      <c r="BU70" s="27"/>
      <c r="BV70" s="27"/>
      <c r="BW70" s="12"/>
      <c r="BX70" s="11"/>
      <c r="BY70" s="11"/>
      <c r="BZ70" s="11"/>
      <c r="CA70" s="11"/>
      <c r="CB70" s="11"/>
      <c r="CC70" s="27"/>
      <c r="CD70" s="27"/>
      <c r="CE70" s="12"/>
      <c r="CF70" s="11"/>
      <c r="CG70" s="11"/>
      <c r="CH70" s="11"/>
      <c r="CI70" s="27"/>
      <c r="CJ70" s="12"/>
      <c r="CK70" s="11"/>
      <c r="CL70" s="11"/>
      <c r="CM70" s="11"/>
      <c r="CN70" s="27"/>
      <c r="CO70" s="12"/>
      <c r="CP70" s="11"/>
      <c r="CQ70" s="11"/>
      <c r="CR70" s="11"/>
      <c r="CS70" s="11"/>
      <c r="CT70" s="11"/>
      <c r="CU70" s="27"/>
      <c r="CV70" s="27"/>
      <c r="CW70" s="12"/>
      <c r="CX70" s="11"/>
      <c r="CY70" s="11"/>
      <c r="CZ70" s="11"/>
      <c r="DA70" s="11"/>
      <c r="DB70" s="27"/>
      <c r="DC70" s="11"/>
      <c r="DD70" s="11"/>
      <c r="DE70" s="11"/>
      <c r="DF70" s="34" t="s">
        <v>112</v>
      </c>
      <c r="DG70" s="45">
        <f>BK80/2</f>
        <v>0</v>
      </c>
      <c r="DH70" s="40"/>
      <c r="DI70" s="41"/>
      <c r="DJ70" s="11"/>
      <c r="DK70" s="11" t="s">
        <v>0</v>
      </c>
      <c r="DL70" s="11"/>
      <c r="DM70" s="11"/>
      <c r="DN70" s="11"/>
      <c r="DO70" s="11"/>
      <c r="DP70" s="62" t="s">
        <v>60</v>
      </c>
      <c r="DQ70" s="25" t="s">
        <v>61</v>
      </c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ht="22.5" customHeight="1" spans="1:147">
      <c r="A71" s="7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12"/>
      <c r="S71" s="11"/>
      <c r="T71" s="11"/>
      <c r="U71" s="11"/>
      <c r="V71" s="11"/>
      <c r="W71" s="11"/>
      <c r="X71" s="27"/>
      <c r="Z71" s="119"/>
      <c r="AA71" s="119"/>
      <c r="AB71" s="11"/>
      <c r="AC71" s="119"/>
      <c r="AD71" s="11"/>
      <c r="AE71" s="12"/>
      <c r="AF71" s="11"/>
      <c r="AG71" s="11"/>
      <c r="AH71" s="11"/>
      <c r="AI71" s="11"/>
      <c r="AJ71" s="11"/>
      <c r="AK71" s="27"/>
      <c r="AL71" s="27"/>
      <c r="AM71" s="12"/>
      <c r="AN71" s="119"/>
      <c r="AO71" s="119"/>
      <c r="AP71" s="11"/>
      <c r="AQ71" s="11"/>
      <c r="AR71" s="12"/>
      <c r="AS71" s="119"/>
      <c r="AT71" s="119"/>
      <c r="AU71" s="11"/>
      <c r="AV71" s="11"/>
      <c r="AW71" s="27"/>
      <c r="AX71" s="12"/>
      <c r="AY71" s="11"/>
      <c r="AZ71" s="11"/>
      <c r="BA71" s="11"/>
      <c r="BB71" s="11"/>
      <c r="BC71" s="27"/>
      <c r="BD71" s="12"/>
      <c r="BE71" s="11"/>
      <c r="BF71" s="11"/>
      <c r="BG71" s="11"/>
      <c r="BH71" s="11"/>
      <c r="BI71" s="11"/>
      <c r="BJ71" s="12"/>
      <c r="BK71" s="11"/>
      <c r="BL71" s="11"/>
      <c r="BM71" s="11"/>
      <c r="BN71" s="27"/>
      <c r="BO71" s="158"/>
      <c r="BP71" s="11"/>
      <c r="BQ71" s="11"/>
      <c r="BR71" s="11"/>
      <c r="BS71" s="11"/>
      <c r="BT71" s="11"/>
      <c r="BU71" s="27"/>
      <c r="BV71" s="27"/>
      <c r="BW71" s="12"/>
      <c r="BX71" s="11"/>
      <c r="BY71" s="11"/>
      <c r="BZ71" s="11"/>
      <c r="CA71" s="11"/>
      <c r="CB71" s="11"/>
      <c r="CC71" s="27"/>
      <c r="CD71" s="27"/>
      <c r="CE71" s="12"/>
      <c r="CF71" s="11"/>
      <c r="CG71" s="11"/>
      <c r="CH71" s="11"/>
      <c r="CI71" s="27"/>
      <c r="CJ71" s="12"/>
      <c r="CK71" s="11"/>
      <c r="CL71" s="11"/>
      <c r="CM71" s="11"/>
      <c r="CN71" s="27"/>
      <c r="CO71" s="12"/>
      <c r="CP71" s="11"/>
      <c r="CQ71" s="11"/>
      <c r="CR71" s="11"/>
      <c r="CS71" s="11"/>
      <c r="CT71" s="11"/>
      <c r="CU71" s="27"/>
      <c r="CV71" s="27"/>
      <c r="CW71" s="12"/>
      <c r="CX71" s="11"/>
      <c r="CY71" s="11"/>
      <c r="CZ71" s="11"/>
      <c r="DA71" s="11"/>
      <c r="DB71" s="27"/>
      <c r="DC71" s="11"/>
      <c r="DD71" s="11"/>
      <c r="DE71" s="11"/>
      <c r="DF71" s="34" t="s">
        <v>99</v>
      </c>
      <c r="DG71" s="45">
        <f>DP69+DQ69</f>
        <v>0</v>
      </c>
      <c r="DH71" s="40"/>
      <c r="DI71" s="41"/>
      <c r="DJ71" s="11"/>
      <c r="DK71" s="11"/>
      <c r="DL71" s="11"/>
      <c r="DM71" s="11"/>
      <c r="DN71" s="11"/>
      <c r="DO71" s="11"/>
      <c r="DP71" s="14">
        <f>BX80*60%</f>
        <v>0</v>
      </c>
      <c r="DQ71" s="28">
        <f>CA80/2</f>
        <v>0</v>
      </c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ht="22.5" customHeight="1" spans="1:147">
      <c r="A72" s="7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12"/>
      <c r="S72" s="11"/>
      <c r="T72" s="11"/>
      <c r="U72" s="11"/>
      <c r="V72" s="11"/>
      <c r="W72" s="11"/>
      <c r="X72" s="27"/>
      <c r="Y72" s="11"/>
      <c r="Z72" s="119"/>
      <c r="AA72" s="119"/>
      <c r="AB72" s="11"/>
      <c r="AC72" s="119"/>
      <c r="AD72" s="11"/>
      <c r="AE72" s="12"/>
      <c r="AF72" s="11"/>
      <c r="AG72" s="11"/>
      <c r="AH72" s="11"/>
      <c r="AI72" s="11"/>
      <c r="AJ72" s="11"/>
      <c r="AK72" s="27"/>
      <c r="AL72" s="27"/>
      <c r="AM72" s="12"/>
      <c r="AN72" s="119"/>
      <c r="AO72" s="119"/>
      <c r="AP72" s="11"/>
      <c r="AQ72" s="11"/>
      <c r="AR72" s="12"/>
      <c r="AS72" s="119"/>
      <c r="AT72" s="119"/>
      <c r="AU72" s="11"/>
      <c r="AV72" s="11"/>
      <c r="AW72" s="27"/>
      <c r="AX72" s="12"/>
      <c r="AY72" s="11"/>
      <c r="AZ72" s="11"/>
      <c r="BA72" s="11"/>
      <c r="BB72" s="11"/>
      <c r="BC72" s="27"/>
      <c r="BD72" s="12"/>
      <c r="BE72" s="11"/>
      <c r="BF72" s="11"/>
      <c r="BG72" s="11"/>
      <c r="BH72" s="11"/>
      <c r="BI72" s="11"/>
      <c r="BJ72" s="12"/>
      <c r="BK72" s="11"/>
      <c r="BL72" s="11"/>
      <c r="BM72" s="11"/>
      <c r="BN72" s="27"/>
      <c r="BO72" s="158"/>
      <c r="BP72" s="11"/>
      <c r="BQ72" s="11"/>
      <c r="BR72" s="11"/>
      <c r="BS72" s="11"/>
      <c r="BT72" s="11"/>
      <c r="BU72" s="27"/>
      <c r="BV72" s="27"/>
      <c r="BW72" s="12"/>
      <c r="BX72" s="11"/>
      <c r="BY72" s="11"/>
      <c r="BZ72" s="11"/>
      <c r="CA72" s="11"/>
      <c r="CB72" s="11"/>
      <c r="CC72" s="27"/>
      <c r="CD72" s="27"/>
      <c r="CE72" s="12"/>
      <c r="CF72" s="11"/>
      <c r="CG72" s="11"/>
      <c r="CH72" s="11"/>
      <c r="CI72" s="27"/>
      <c r="CJ72" s="12"/>
      <c r="CK72" s="11"/>
      <c r="CL72" s="11"/>
      <c r="CM72" s="11"/>
      <c r="CN72" s="27"/>
      <c r="CO72" s="12"/>
      <c r="CP72" s="11"/>
      <c r="CQ72" s="11"/>
      <c r="CR72" s="11"/>
      <c r="CS72" s="11"/>
      <c r="CT72" s="11"/>
      <c r="CU72" s="27"/>
      <c r="CV72" s="27"/>
      <c r="CW72" s="12"/>
      <c r="CX72" s="11"/>
      <c r="CY72" s="11"/>
      <c r="CZ72" s="11"/>
      <c r="DA72" s="11"/>
      <c r="DB72" s="27"/>
      <c r="DC72" s="11"/>
      <c r="DD72" s="11"/>
      <c r="DE72" s="11"/>
      <c r="DF72" s="34" t="s">
        <v>100</v>
      </c>
      <c r="DG72" s="42">
        <f>DP71+DQ71</f>
        <v>0</v>
      </c>
      <c r="DH72" s="48"/>
      <c r="DI72" s="49"/>
      <c r="DJ72" s="11"/>
      <c r="DK72" s="11"/>
      <c r="DL72" s="11"/>
      <c r="DM72" s="11"/>
      <c r="DN72" s="11"/>
      <c r="DO72" s="11"/>
      <c r="DP72" s="62" t="s">
        <v>66</v>
      </c>
      <c r="DQ72" s="25" t="s">
        <v>67</v>
      </c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ht="22.5" customHeight="1" spans="1:147">
      <c r="A73" s="7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12"/>
      <c r="S73" s="11"/>
      <c r="T73" s="11"/>
      <c r="U73" s="11"/>
      <c r="V73" s="11"/>
      <c r="W73" s="11"/>
      <c r="X73" s="27"/>
      <c r="Y73" s="11"/>
      <c r="Z73" s="119"/>
      <c r="AA73" s="119"/>
      <c r="AB73" s="11"/>
      <c r="AC73" s="119"/>
      <c r="AD73" s="11"/>
      <c r="AE73" s="12"/>
      <c r="AF73" s="11"/>
      <c r="AG73" s="11"/>
      <c r="AH73" s="11"/>
      <c r="AI73" s="11"/>
      <c r="AJ73" s="11"/>
      <c r="AK73" s="27"/>
      <c r="AL73" s="27"/>
      <c r="AM73" s="12"/>
      <c r="AN73" s="119"/>
      <c r="AO73" s="119"/>
      <c r="AP73" s="11"/>
      <c r="AQ73" s="11"/>
      <c r="AR73" s="12"/>
      <c r="AS73" s="119"/>
      <c r="AT73" s="119"/>
      <c r="AU73" s="11"/>
      <c r="AV73" s="11"/>
      <c r="AW73" s="27"/>
      <c r="AX73" s="12"/>
      <c r="AY73" s="11"/>
      <c r="AZ73" s="11"/>
      <c r="BA73" s="11"/>
      <c r="BB73" s="11"/>
      <c r="BC73" s="27"/>
      <c r="BD73" s="12"/>
      <c r="BE73" s="11"/>
      <c r="BF73" s="11"/>
      <c r="BG73" s="11"/>
      <c r="BH73" s="11"/>
      <c r="BI73" s="11"/>
      <c r="BJ73" s="12"/>
      <c r="BK73" s="11"/>
      <c r="BL73" s="11"/>
      <c r="BM73" s="11"/>
      <c r="BN73" s="27"/>
      <c r="BO73" s="158"/>
      <c r="BP73" s="11"/>
      <c r="BQ73" s="11"/>
      <c r="BR73" s="11"/>
      <c r="BS73" s="11"/>
      <c r="BT73" s="11"/>
      <c r="BU73" s="27"/>
      <c r="BV73" s="27"/>
      <c r="BW73" s="12"/>
      <c r="BX73" s="11"/>
      <c r="BY73" s="11"/>
      <c r="BZ73" s="11"/>
      <c r="CA73" s="11"/>
      <c r="CB73" s="11"/>
      <c r="CC73" s="27"/>
      <c r="CD73" s="27"/>
      <c r="CE73" s="12"/>
      <c r="CF73" s="11"/>
      <c r="CG73" s="11"/>
      <c r="CH73" s="11"/>
      <c r="CI73" s="27"/>
      <c r="CJ73" s="12"/>
      <c r="CK73" s="11"/>
      <c r="CL73" s="11"/>
      <c r="CM73" s="11"/>
      <c r="CN73" s="27"/>
      <c r="CO73" s="12"/>
      <c r="CP73" s="11"/>
      <c r="CQ73" s="11"/>
      <c r="CR73" s="11"/>
      <c r="CS73" s="11"/>
      <c r="CT73" s="11"/>
      <c r="CU73" s="27"/>
      <c r="CV73" s="27"/>
      <c r="CW73" s="12"/>
      <c r="CX73" s="11"/>
      <c r="CY73" s="11"/>
      <c r="CZ73" s="11"/>
      <c r="DA73" s="11"/>
      <c r="DB73" s="27"/>
      <c r="DC73" s="11"/>
      <c r="DD73" s="11"/>
      <c r="DE73" s="11"/>
      <c r="DF73" s="34" t="s">
        <v>101</v>
      </c>
      <c r="DG73" s="42">
        <f>CF80/2</f>
        <v>0</v>
      </c>
      <c r="DH73" s="40"/>
      <c r="DI73" s="41"/>
      <c r="DJ73" s="11"/>
      <c r="DK73" s="11"/>
      <c r="DL73" s="11"/>
      <c r="DM73" s="11"/>
      <c r="DN73" s="11"/>
      <c r="DO73" s="11"/>
      <c r="DP73" s="14">
        <f>CP80*60%</f>
        <v>0</v>
      </c>
      <c r="DQ73" s="28">
        <f>CS80/2</f>
        <v>0</v>
      </c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</row>
    <row r="74" ht="22.5" customHeight="1" spans="1:147">
      <c r="A74" s="7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12"/>
      <c r="S74" s="11"/>
      <c r="T74" s="11"/>
      <c r="U74" s="11"/>
      <c r="V74" s="11"/>
      <c r="W74" s="11"/>
      <c r="X74" s="27"/>
      <c r="Y74" s="11"/>
      <c r="Z74" s="119"/>
      <c r="AA74" s="119"/>
      <c r="AB74" s="11"/>
      <c r="AC74" s="119"/>
      <c r="AD74" s="11"/>
      <c r="AE74" s="12"/>
      <c r="AF74" s="11"/>
      <c r="AG74" s="11"/>
      <c r="AH74" s="11"/>
      <c r="AI74" s="11"/>
      <c r="AJ74" s="11"/>
      <c r="AK74" s="27"/>
      <c r="AL74" s="27"/>
      <c r="AM74" s="12"/>
      <c r="AN74" s="119"/>
      <c r="AO74" s="119"/>
      <c r="AP74" s="11"/>
      <c r="AQ74" s="11"/>
      <c r="AR74" s="12"/>
      <c r="AS74" s="119"/>
      <c r="AT74" s="119"/>
      <c r="AU74" s="11"/>
      <c r="AV74" s="11"/>
      <c r="AW74" s="27"/>
      <c r="AX74" s="12"/>
      <c r="AY74" s="11"/>
      <c r="AZ74" s="11"/>
      <c r="BA74" s="11"/>
      <c r="BB74" s="11"/>
      <c r="BC74" s="27"/>
      <c r="BD74" s="12"/>
      <c r="BE74" s="11"/>
      <c r="BF74" s="11"/>
      <c r="BG74" s="11"/>
      <c r="BH74" s="11"/>
      <c r="BI74" s="11"/>
      <c r="BJ74" s="12"/>
      <c r="BK74" s="11"/>
      <c r="BL74" s="11"/>
      <c r="BM74" s="11"/>
      <c r="BN74" s="27"/>
      <c r="BO74" s="158"/>
      <c r="BP74" s="11"/>
      <c r="BQ74" s="11"/>
      <c r="BR74" s="11"/>
      <c r="BS74" s="11"/>
      <c r="BT74" s="11"/>
      <c r="BU74" s="27"/>
      <c r="BV74" s="27"/>
      <c r="BW74" s="12"/>
      <c r="BX74" s="11"/>
      <c r="BY74" s="11"/>
      <c r="BZ74" s="11"/>
      <c r="CA74" s="11"/>
      <c r="CB74" s="11"/>
      <c r="CC74" s="27"/>
      <c r="CD74" s="27"/>
      <c r="CE74" s="12"/>
      <c r="CF74" s="11"/>
      <c r="CG74" s="11"/>
      <c r="CH74" s="11"/>
      <c r="CI74" s="27"/>
      <c r="CJ74" s="12"/>
      <c r="CK74" s="11"/>
      <c r="CL74" s="11"/>
      <c r="CM74" s="11"/>
      <c r="CN74" s="27"/>
      <c r="CO74" s="12"/>
      <c r="CP74" s="11"/>
      <c r="CQ74" s="11"/>
      <c r="CR74" s="11"/>
      <c r="CS74" s="11"/>
      <c r="CT74" s="11"/>
      <c r="CU74" s="27"/>
      <c r="CV74" s="27"/>
      <c r="CW74" s="12"/>
      <c r="CX74" s="11"/>
      <c r="CY74" s="11"/>
      <c r="CZ74" s="11"/>
      <c r="DA74" s="11"/>
      <c r="DB74" s="27"/>
      <c r="DC74" s="11"/>
      <c r="DD74" s="11"/>
      <c r="DE74" s="11"/>
      <c r="DF74" s="34" t="s">
        <v>103</v>
      </c>
      <c r="DG74" s="42">
        <f>CK80/2</f>
        <v>0</v>
      </c>
      <c r="DH74" s="40"/>
      <c r="DI74" s="4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</row>
    <row r="75" ht="22.5" customHeight="1" spans="1:147">
      <c r="A75" s="7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12"/>
      <c r="S75" s="11"/>
      <c r="T75" s="11"/>
      <c r="U75" s="11"/>
      <c r="V75" s="11"/>
      <c r="W75" s="11"/>
      <c r="X75" s="27"/>
      <c r="Y75" s="11"/>
      <c r="Z75" s="119"/>
      <c r="AA75" s="119"/>
      <c r="AB75" s="11"/>
      <c r="AC75" s="119"/>
      <c r="AD75" s="11"/>
      <c r="AE75" s="12"/>
      <c r="AF75" s="11"/>
      <c r="AG75" s="11"/>
      <c r="AH75" s="11"/>
      <c r="AI75" s="11"/>
      <c r="AJ75" s="11"/>
      <c r="AK75" s="27"/>
      <c r="AL75" s="27"/>
      <c r="AM75" s="12"/>
      <c r="AN75" s="119"/>
      <c r="AO75" s="119"/>
      <c r="AP75" s="11"/>
      <c r="AQ75" s="11"/>
      <c r="AR75" s="12"/>
      <c r="AS75" s="119"/>
      <c r="AT75" s="119"/>
      <c r="AU75" s="11"/>
      <c r="AV75" s="11"/>
      <c r="AW75" s="27"/>
      <c r="AX75" s="12"/>
      <c r="AY75" s="11"/>
      <c r="AZ75" s="11"/>
      <c r="BA75" s="11"/>
      <c r="BB75" s="11"/>
      <c r="BC75" s="27"/>
      <c r="BD75" s="12"/>
      <c r="BE75" s="11"/>
      <c r="BF75" s="11"/>
      <c r="BG75" s="11"/>
      <c r="BH75" s="11"/>
      <c r="BI75" s="11"/>
      <c r="BJ75" s="12"/>
      <c r="BK75" s="11"/>
      <c r="BL75" s="11"/>
      <c r="BM75" s="11"/>
      <c r="BN75" s="27"/>
      <c r="BO75" s="158"/>
      <c r="BP75" s="11"/>
      <c r="BQ75" s="11"/>
      <c r="BR75" s="11"/>
      <c r="BS75" s="11"/>
      <c r="BT75" s="11"/>
      <c r="BU75" s="27"/>
      <c r="BV75" s="27"/>
      <c r="BW75" s="12"/>
      <c r="BX75" s="11"/>
      <c r="BY75" s="11"/>
      <c r="BZ75" s="11"/>
      <c r="CA75" s="11"/>
      <c r="CB75" s="11"/>
      <c r="CC75" s="27"/>
      <c r="CD75" s="27"/>
      <c r="CE75" s="12"/>
      <c r="CF75" s="11"/>
      <c r="CG75" s="11"/>
      <c r="CH75" s="11"/>
      <c r="CI75" s="27"/>
      <c r="CJ75" s="12"/>
      <c r="CK75" s="11"/>
      <c r="CL75" s="11"/>
      <c r="CM75" s="11"/>
      <c r="CN75" s="27"/>
      <c r="CO75" s="12"/>
      <c r="CP75" s="11"/>
      <c r="CQ75" s="11"/>
      <c r="CR75" s="11"/>
      <c r="CS75" s="11"/>
      <c r="CT75" s="11"/>
      <c r="CU75" s="27"/>
      <c r="CV75" s="27"/>
      <c r="CW75" s="12"/>
      <c r="CX75" s="11"/>
      <c r="CY75" s="11"/>
      <c r="CZ75" s="11"/>
      <c r="DA75" s="11"/>
      <c r="DB75" s="27"/>
      <c r="DC75" s="186" t="s">
        <v>71</v>
      </c>
      <c r="DD75" s="179">
        <f>SUM(R79,Y79,AE79,AM79,AR79,AX79,BD79,CW79,BJ79+CO79+CJ79+CE79+BW79+BO79)</f>
        <v>0</v>
      </c>
      <c r="DE75" s="12"/>
      <c r="DF75" s="34" t="s">
        <v>105</v>
      </c>
      <c r="DG75" s="42">
        <f>DP73+DQ73</f>
        <v>0</v>
      </c>
      <c r="DH75" s="40"/>
      <c r="DI75" s="4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ht="22.5" customHeight="1" spans="1:147">
      <c r="A76" s="7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12"/>
      <c r="S76" s="11"/>
      <c r="T76" s="11"/>
      <c r="U76" s="11"/>
      <c r="V76" s="11"/>
      <c r="W76" s="11"/>
      <c r="X76" s="27"/>
      <c r="Y76" s="11"/>
      <c r="Z76" s="119"/>
      <c r="AA76" s="119"/>
      <c r="AB76" s="11"/>
      <c r="AC76" s="119"/>
      <c r="AD76" s="11"/>
      <c r="AE76" s="12"/>
      <c r="AF76" s="11"/>
      <c r="AG76" s="11"/>
      <c r="AH76" s="11"/>
      <c r="AI76" s="11"/>
      <c r="AJ76" s="11"/>
      <c r="AK76" s="27"/>
      <c r="AL76" s="27"/>
      <c r="AM76" s="12"/>
      <c r="AN76" s="119"/>
      <c r="AO76" s="119"/>
      <c r="AP76" s="11"/>
      <c r="AQ76" s="11"/>
      <c r="AR76" s="12"/>
      <c r="AS76" s="119"/>
      <c r="AT76" s="119"/>
      <c r="AU76" s="11"/>
      <c r="AV76" s="11"/>
      <c r="AW76" s="27"/>
      <c r="AX76" s="12"/>
      <c r="AY76" s="11"/>
      <c r="AZ76" s="11"/>
      <c r="BA76" s="11"/>
      <c r="BB76" s="11"/>
      <c r="BC76" s="27"/>
      <c r="BD76" s="12"/>
      <c r="BE76" s="11"/>
      <c r="BF76" s="11"/>
      <c r="BG76" s="11"/>
      <c r="BH76" s="11"/>
      <c r="BI76" s="11"/>
      <c r="BJ76" s="12"/>
      <c r="BK76" s="11"/>
      <c r="BL76" s="11"/>
      <c r="BM76" s="11"/>
      <c r="BN76" s="27"/>
      <c r="BO76" s="158"/>
      <c r="BP76" s="11"/>
      <c r="BQ76" s="11"/>
      <c r="BR76" s="11"/>
      <c r="BS76" s="11"/>
      <c r="BT76" s="11"/>
      <c r="BU76" s="27"/>
      <c r="BV76" s="27"/>
      <c r="BW76" s="12"/>
      <c r="BX76" s="11"/>
      <c r="BY76" s="11"/>
      <c r="BZ76" s="11"/>
      <c r="CA76" s="11"/>
      <c r="CB76" s="11"/>
      <c r="CC76" s="27"/>
      <c r="CD76" s="27"/>
      <c r="CE76" s="12"/>
      <c r="CF76" s="11"/>
      <c r="CG76" s="11"/>
      <c r="CH76" s="11"/>
      <c r="CI76" s="27"/>
      <c r="CJ76" s="12"/>
      <c r="CK76" s="11"/>
      <c r="CL76" s="11"/>
      <c r="CM76" s="11"/>
      <c r="CN76" s="27"/>
      <c r="CO76" s="12"/>
      <c r="CP76" s="11"/>
      <c r="CQ76" s="11"/>
      <c r="CR76" s="11"/>
      <c r="CS76" s="11"/>
      <c r="CT76" s="11"/>
      <c r="CU76" s="27"/>
      <c r="CV76" s="27"/>
      <c r="CW76" s="12"/>
      <c r="CX76" s="11"/>
      <c r="CY76" s="11"/>
      <c r="CZ76" s="11"/>
      <c r="DA76" s="11"/>
      <c r="DB76" s="27"/>
      <c r="DC76" s="187" t="s">
        <v>73</v>
      </c>
      <c r="DD76" s="179">
        <f>SUM(V79,AC79,AI79,AQ79,BI79,BN79,BS79,CA79,CI79,CN79,CS79,DA79)</f>
        <v>0</v>
      </c>
      <c r="DE76" s="191"/>
      <c r="DF76" s="34"/>
      <c r="DG76" s="42"/>
      <c r="DH76" s="40"/>
      <c r="DI76" s="4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</row>
    <row r="77" ht="22.5" customHeight="1" spans="1:147">
      <c r="A77" s="7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12"/>
      <c r="S77" s="11"/>
      <c r="T77" s="11"/>
      <c r="U77" s="11"/>
      <c r="V77" s="11"/>
      <c r="W77" s="11"/>
      <c r="X77" s="27"/>
      <c r="Y77" s="11"/>
      <c r="Z77" s="119"/>
      <c r="AA77" s="119"/>
      <c r="AB77" s="11"/>
      <c r="AC77" s="119"/>
      <c r="AD77" s="11"/>
      <c r="AE77" s="12"/>
      <c r="AF77" s="11"/>
      <c r="AG77" s="11"/>
      <c r="AH77" s="11"/>
      <c r="AI77" s="11"/>
      <c r="AJ77" s="11"/>
      <c r="AK77" s="27"/>
      <c r="AL77" s="27"/>
      <c r="AM77" s="12"/>
      <c r="AN77" s="119"/>
      <c r="AO77" s="119"/>
      <c r="AP77" s="11"/>
      <c r="AQ77" s="11"/>
      <c r="AR77" s="12"/>
      <c r="AS77" s="119"/>
      <c r="AT77" s="119"/>
      <c r="AU77" s="11"/>
      <c r="AV77" s="11"/>
      <c r="AW77" s="27"/>
      <c r="AX77" s="12"/>
      <c r="AY77" s="11"/>
      <c r="AZ77" s="11"/>
      <c r="BA77" s="11"/>
      <c r="BB77" s="11"/>
      <c r="BC77" s="27"/>
      <c r="BD77" s="12"/>
      <c r="BE77" s="11"/>
      <c r="BF77" s="11"/>
      <c r="BG77" s="11"/>
      <c r="BH77" s="11"/>
      <c r="BI77" s="11"/>
      <c r="BJ77" s="12"/>
      <c r="BK77" s="11"/>
      <c r="BL77" s="11"/>
      <c r="BM77" s="11"/>
      <c r="BN77" s="27"/>
      <c r="BO77" s="158"/>
      <c r="BP77" s="11"/>
      <c r="BQ77" s="11"/>
      <c r="BR77" s="11"/>
      <c r="BS77" s="11"/>
      <c r="BT77" s="11"/>
      <c r="BU77" s="27"/>
      <c r="BV77" s="27"/>
      <c r="BW77" s="12"/>
      <c r="BX77" s="11"/>
      <c r="BY77" s="11"/>
      <c r="BZ77" s="11"/>
      <c r="CA77" s="11"/>
      <c r="CB77" s="11"/>
      <c r="CC77" s="27"/>
      <c r="CD77" s="27"/>
      <c r="CE77" s="12"/>
      <c r="CF77" s="11"/>
      <c r="CG77" s="11"/>
      <c r="CH77" s="11"/>
      <c r="CI77" s="27"/>
      <c r="CJ77" s="12"/>
      <c r="CK77" s="11"/>
      <c r="CL77" s="11"/>
      <c r="CM77" s="11"/>
      <c r="CN77" s="27"/>
      <c r="CO77" s="12"/>
      <c r="CP77" s="11"/>
      <c r="CQ77" s="11"/>
      <c r="CR77" s="11"/>
      <c r="CS77" s="11"/>
      <c r="CT77" s="11"/>
      <c r="CU77" s="27"/>
      <c r="CV77" s="27"/>
      <c r="CW77" s="12"/>
      <c r="CX77" s="11"/>
      <c r="CY77" s="11"/>
      <c r="CZ77" s="11"/>
      <c r="DA77" s="11"/>
      <c r="DB77" s="27"/>
      <c r="DC77" s="181" t="s">
        <v>75</v>
      </c>
      <c r="DD77" s="179">
        <f ca="1">SUM(S79,Z79,AF79,AN79,BE79,BK79,BP79,BX79,CF79,CK79,CP79,CX79)</f>
        <v>0</v>
      </c>
      <c r="DE77" s="191"/>
      <c r="DF77" s="34" t="s">
        <v>76</v>
      </c>
      <c r="DG77" s="240" t="s">
        <v>77</v>
      </c>
      <c r="DH77" s="241" t="s">
        <v>78</v>
      </c>
      <c r="DI77" s="245" t="s">
        <v>79</v>
      </c>
      <c r="DJ77" s="53" t="s">
        <v>41</v>
      </c>
      <c r="DK77" s="63" t="s">
        <v>80</v>
      </c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</row>
    <row r="78" ht="22.5" customHeight="1" spans="1:147">
      <c r="A78" s="7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14"/>
      <c r="S78" s="15"/>
      <c r="T78" s="15"/>
      <c r="U78" s="15"/>
      <c r="V78" s="15"/>
      <c r="W78" s="15"/>
      <c r="X78" s="28"/>
      <c r="Y78" s="11"/>
      <c r="Z78" s="119"/>
      <c r="AA78" s="119"/>
      <c r="AB78" s="11"/>
      <c r="AC78" s="119"/>
      <c r="AD78" s="11"/>
      <c r="AE78" s="12"/>
      <c r="AF78" s="11"/>
      <c r="AG78" s="11"/>
      <c r="AH78" s="11"/>
      <c r="AI78" s="11"/>
      <c r="AJ78" s="11"/>
      <c r="AK78" s="27"/>
      <c r="AL78" s="28"/>
      <c r="AM78" s="12"/>
      <c r="AN78" s="119"/>
      <c r="AO78" s="119"/>
      <c r="AP78" s="11"/>
      <c r="AQ78" s="11"/>
      <c r="AR78" s="12"/>
      <c r="AS78" s="119"/>
      <c r="AT78" s="119"/>
      <c r="AU78" s="11"/>
      <c r="AV78" s="11"/>
      <c r="AW78" s="27"/>
      <c r="AX78" s="12"/>
      <c r="AY78" s="11"/>
      <c r="AZ78" s="11"/>
      <c r="BA78" s="11"/>
      <c r="BB78" s="11"/>
      <c r="BC78" s="27"/>
      <c r="BD78" s="12"/>
      <c r="BE78" s="11"/>
      <c r="BF78" s="11"/>
      <c r="BG78" s="11"/>
      <c r="BH78" s="11"/>
      <c r="BI78" s="11"/>
      <c r="BJ78" s="14"/>
      <c r="BK78" s="15"/>
      <c r="BL78" s="15"/>
      <c r="BM78" s="15"/>
      <c r="BN78" s="28"/>
      <c r="BO78" s="158"/>
      <c r="BP78" s="11"/>
      <c r="BQ78" s="11"/>
      <c r="BR78" s="11"/>
      <c r="BS78" s="11"/>
      <c r="BT78" s="11"/>
      <c r="BU78" s="27"/>
      <c r="BV78" s="28"/>
      <c r="BW78" s="12"/>
      <c r="BX78" s="11"/>
      <c r="BY78" s="11"/>
      <c r="BZ78" s="11"/>
      <c r="CA78" s="11"/>
      <c r="CB78" s="11"/>
      <c r="CC78" s="27"/>
      <c r="CD78" s="28"/>
      <c r="CE78" s="14"/>
      <c r="CF78" s="15"/>
      <c r="CG78" s="15"/>
      <c r="CH78" s="15"/>
      <c r="CI78" s="28"/>
      <c r="CJ78" s="14"/>
      <c r="CK78" s="15"/>
      <c r="CL78" s="15"/>
      <c r="CM78" s="15"/>
      <c r="CN78" s="28"/>
      <c r="CO78" s="12"/>
      <c r="CP78" s="11"/>
      <c r="CQ78" s="11"/>
      <c r="CR78" s="11"/>
      <c r="CS78" s="11"/>
      <c r="CT78" s="11"/>
      <c r="CU78" s="27"/>
      <c r="CV78" s="28"/>
      <c r="CW78" s="14"/>
      <c r="CX78" s="15"/>
      <c r="CY78" s="15"/>
      <c r="CZ78" s="15"/>
      <c r="DA78" s="15"/>
      <c r="DB78" s="28"/>
      <c r="DC78" s="181" t="s">
        <v>81</v>
      </c>
      <c r="DD78" s="179">
        <f>SUM(CZ79,U79,AB79,AH79,AP79,BG79,BM79,BR79,BZ79,CH79,CM79,CR79)</f>
        <v>0</v>
      </c>
      <c r="DE78" s="62"/>
      <c r="DF78" s="36">
        <f>SUM(S80,V80,Z80,AF80,AI80,AN80,BE80,BK80,BP80,BS80,BX80,CA80,CG80,CK80,CP80,CS80,CX80)</f>
        <v>0</v>
      </c>
      <c r="DG78" s="54">
        <f>SUM(AB80+AD80+AL80+AU80+AW80+BA80+BC80+BG80+X80+CZ80+DB80+AP80+BM80+CV80+CM80+CD80+BV80+CH80)</f>
        <v>0</v>
      </c>
      <c r="DH78" s="55">
        <f ca="1">DD77+DD78+DD80+DD76</f>
        <v>0</v>
      </c>
      <c r="DI78" s="56">
        <f ca="1">DF78-DG78-DH78</f>
        <v>0</v>
      </c>
      <c r="DJ78" s="57">
        <v>155000</v>
      </c>
      <c r="DK78" s="64">
        <f ca="1" t="shared" ref="DK78:DK79" si="58">DJ78-DI78</f>
        <v>155000</v>
      </c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</row>
    <row r="79" ht="22.5" hidden="1" customHeight="1" spans="1:147">
      <c r="A79" s="7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12">
        <f>SUMIF(T65:T78,"EFECTIVO",S65:S78)+SUMIF(W65:W78,"EFECTIVO",V65:V78)</f>
        <v>0</v>
      </c>
      <c r="S79" s="12">
        <f ca="1">SUMIF(W65:W79,"NEQUI",V65:V78)+SUMIF(T65:T78,"NEQUI",S65:S78)</f>
        <v>0</v>
      </c>
      <c r="T79" s="11">
        <f>SUMIF(T65:T78,"BANCOLOMBIA",S65:S78)+SUMIF(W65:W78,"BANCOLOMBIA",V65:V78)</f>
        <v>0</v>
      </c>
      <c r="U79" s="11">
        <f>SUMIF(W65:W78,"DAVIPLATA",V65:V78)+SUMIF(T65:T78,"DAVIPLATA",S65:S78)</f>
        <v>0</v>
      </c>
      <c r="V79" s="27">
        <f>SUMIF(W65:W78,"TARJETA DE CREDITO",V65:V78)+SUMIF(T65:T78,"TARJETA DE CREDITO",S65:S78)</f>
        <v>0</v>
      </c>
      <c r="X79" s="29"/>
      <c r="Y79" s="12">
        <f>SUMIF(AA65:AA78,"EFECTIVO",Z65:Z78)</f>
        <v>0</v>
      </c>
      <c r="Z79" s="12">
        <f ca="1">SUMIF(AA65:AA79,"NEQUI",Z65:Z78)</f>
        <v>0</v>
      </c>
      <c r="AA79" s="11">
        <f>SUMIF(AA65:AA78,"BANCOLOMBIA",Z65:Z78)</f>
        <v>0</v>
      </c>
      <c r="AB79" s="11">
        <f>SUMIF(AA65:AA78,"DAVIPLATA",Z65:Z78)</f>
        <v>0</v>
      </c>
      <c r="AC79" s="11">
        <f>SUMIF(AA65:AA78,"TARJETA DE CREDITO",Z65:Z78)</f>
        <v>0</v>
      </c>
      <c r="AD79" s="11"/>
      <c r="AE79" s="12">
        <f>SUMIF(AG65:AG78,"EFECTIVO",AF65:AF78)+SUMIF(AJ65:AJ78,"EFECTIVO",AI65:AI78)</f>
        <v>0</v>
      </c>
      <c r="AF79" s="12">
        <f ca="1">SUMIF(AJ65:AJ79,"NEQUI",AI65:AI78)+SUMIF(AG65:AG78,"NEQUI",AF65:AF78)</f>
        <v>0</v>
      </c>
      <c r="AG79" s="11">
        <f>SUMIF(AG65:AG78,"BANCOLOMBIA",AF65:AF78)+SUMIF(AJ65:AJ78,"BANCOLOMBIA",AI65:AI78)</f>
        <v>0</v>
      </c>
      <c r="AH79" s="11">
        <f>SUMIF(AJ65:AJ78,"DAVIPLATA",AI65:AI78)+SUMIF(AG65:AG78,"DAVIPLATA",AF65:AF78)</f>
        <v>0</v>
      </c>
      <c r="AI79" s="27">
        <f>SUMIF(AJ65:AJ78,"TARJETA DE CREDITO",AI65:AI78)+SUMIF(AG65:AG78,"TARJETA DE CREDITO",AF65:AF78)</f>
        <v>0</v>
      </c>
      <c r="AK79" s="149">
        <f>SUM(AK65:AK78)</f>
        <v>0</v>
      </c>
      <c r="AL79" s="11"/>
      <c r="AM79" s="12">
        <f>SUMIF(AO65:AO78,"EFECTIVO",AN65:AN78)</f>
        <v>0</v>
      </c>
      <c r="AN79" s="12">
        <f ca="1">SUMIF(AO65:AO79,"NEQUI",AN65:AN78)</f>
        <v>0</v>
      </c>
      <c r="AO79" s="11">
        <f>SUMIF(AO65:AO78,"BANCOLOMBIA",AN65:AN78)</f>
        <v>0</v>
      </c>
      <c r="AP79" s="11">
        <f>SUMIF(AO65:AO78,"DAVIPLATA",AN65:AN78)</f>
        <v>0</v>
      </c>
      <c r="AQ79" s="11">
        <f>SUMIF(AO65:AO78,"TARJETA DE CREDITO",AN65:AN78)</f>
        <v>0</v>
      </c>
      <c r="AR79" s="12">
        <f>SUMIF(AT65:AT78,"EFECTIVO",AS65:AS78)</f>
        <v>0</v>
      </c>
      <c r="AS79" s="12">
        <f ca="1">SUMIF(AT65:AT79,"NEQUI",AS65:AS78)</f>
        <v>0</v>
      </c>
      <c r="AT79" s="11">
        <f>SUMIF(AT65:AT78,"DAVIPLATA",AS65:AS78)</f>
        <v>0</v>
      </c>
      <c r="AU79" s="11">
        <f>SUMIF(AT65:AT78,"TARJETA DE CREDITO",AS65:AS78)</f>
        <v>0</v>
      </c>
      <c r="AV79" s="11">
        <f>SUMIF(AT65:AT78,"BANCOLOMBIA",AS65:AS78)</f>
        <v>0</v>
      </c>
      <c r="AW79" s="27"/>
      <c r="AX79" s="12">
        <f>SUMIF(AZ65:AZ78,"EFECTIVO",AY65:AY78)</f>
        <v>0</v>
      </c>
      <c r="AY79" s="12">
        <f ca="1">SUMIF(AZ65:AZ79,"NEQUI",AY65:AY78)</f>
        <v>0</v>
      </c>
      <c r="AZ79" s="11">
        <f>SUMIF(AZ65:AZ78,"DAVIPLATA",AY65:AY78)</f>
        <v>0</v>
      </c>
      <c r="BA79" s="11">
        <f>SUMIF(AZ65:AZ78,"TARJETA DE CREDITO",AY65:AY78)</f>
        <v>0</v>
      </c>
      <c r="BB79" s="11">
        <f>SUMIF(AZ65:AZ78,"BANCOLOMBIA",AY65:AY78)</f>
        <v>0</v>
      </c>
      <c r="BC79" s="27"/>
      <c r="BD79" s="12">
        <f>SUMIF(BF65:BF78,"EFECTIVO",BE65:BE78)</f>
        <v>0</v>
      </c>
      <c r="BE79" s="12">
        <f ca="1">SUMIF(BF65:BF79,"NEQUI",BE65:BE78)</f>
        <v>0</v>
      </c>
      <c r="BF79" s="11">
        <f>SUMIF(BF65:BF78,"BANCOLOMBIA",BE65:BE78)</f>
        <v>0</v>
      </c>
      <c r="BG79" s="11">
        <f>SUMIF(BF65:BF78,"DAVIPLATA",BE65:BE78)</f>
        <v>0</v>
      </c>
      <c r="BH79" s="11">
        <f>SUMIF(BF65:BF78,"TARJETA DE CREDITO",BE65:BE78)</f>
        <v>0</v>
      </c>
      <c r="BI79" s="11">
        <f>SUMIF(BF65:BF78,"BANCOLOMBIA",BE65:BE78)</f>
        <v>0</v>
      </c>
      <c r="BJ79" s="12">
        <f>SUMIF(BL65:BL78,"EFECTIVO",BK65:BK78)</f>
        <v>0</v>
      </c>
      <c r="BK79" s="12">
        <f ca="1">SUMIF(BL65:BL79,"NEQUI",BK65:BK78)</f>
        <v>0</v>
      </c>
      <c r="BL79" s="11">
        <f>SUMIF(BL65:BL78,"BANCOLOMBIA",BK65:BK78)</f>
        <v>0</v>
      </c>
      <c r="BM79" s="11">
        <f>SUMIF(BL65:BL78,"DAVIPLATA",BK65:BK78)</f>
        <v>0</v>
      </c>
      <c r="BN79" s="11">
        <f>SUMIF(BL65:BL78,"TARJETA DE CREDITO",BK65:BK78)</f>
        <v>0</v>
      </c>
      <c r="BO79" s="158">
        <f>SUMIF(BQ65:BQ78,"EFECTIVO",BP65:BP78)+SUMIF(BT65:BT78,"EFECTIVO",BS65:BS78)</f>
        <v>0</v>
      </c>
      <c r="BP79" s="12">
        <f ca="1">SUMIF(BT65:BT79,"NEQUI",BS65:BS78)+SUMIF(BQ65:BQ78,"NEQUI",BP65:BP78)</f>
        <v>0</v>
      </c>
      <c r="BQ79" s="11">
        <f>SUMIF(BQ65:BQ78,"BANCOLOMBIA",BP65:BP78)+SUMIF(BT65:BT78,"BANCOLOMBIA",BS65:BS78)</f>
        <v>0</v>
      </c>
      <c r="BR79" s="11">
        <f>SUMIF(BT65:BT78,"DAVIPLATA",BS65:BS78)+SUMIF(BQ65:BQ78,"DAVIPLATA",BP65:BP78)</f>
        <v>0</v>
      </c>
      <c r="BS79" s="27">
        <f>SUMIF(BT65:BT78,"TARJETA DE CREDITO",BS65:BS78)+SUMIF(BQ65:BQ78,"TARJETA DE CREDITO",BP65:BP78)</f>
        <v>0</v>
      </c>
      <c r="BT79" s="11"/>
      <c r="BU79" s="11"/>
      <c r="BV79" s="11"/>
      <c r="BW79" s="12">
        <f>SUMIF(BY65:BY78,"EFECTIVO",BX65:BX78)+SUMIF(CB65:CB78,"EFECTIVO",CA65:CA78)</f>
        <v>0</v>
      </c>
      <c r="BX79" s="12">
        <f ca="1">SUMIF(CB65:CB79,"NEQUI",CA65:CA78)+SUMIF(BY65:BY78,"NEQUI",BX65:BX78)</f>
        <v>0</v>
      </c>
      <c r="BY79" s="11">
        <f>SUMIF(BY65:BY78,"BANCOLOMBIA",BX65:BX78)+SUMIF(CB65:CB78,"BANCOLOMBIA",CA65:CA78)</f>
        <v>0</v>
      </c>
      <c r="BZ79" s="11">
        <f>SUMIF(CB65:CB78,"DAVIPLATA",CA65:CA78)+SUMIF(BY65:BY78,"DAVIPLATA",BX65:BX78)</f>
        <v>0</v>
      </c>
      <c r="CA79" s="27">
        <f>SUMIF(CB65:CB78,"TARJETA DE CREDITO",CA65:CA78)+SUMIF(BY65:BY78,"TARJETA DE CREDITO",BX65:BX78)</f>
        <v>0</v>
      </c>
      <c r="CB79" s="11"/>
      <c r="CC79" s="11"/>
      <c r="CD79" s="11"/>
      <c r="CE79" s="12">
        <f>SUMIF(CG65:CG78,"EFECTIVO",CF65:CF78)</f>
        <v>0</v>
      </c>
      <c r="CF79" s="12">
        <f ca="1">SUMIF(CG65:CG79,"NEQUI",CF65:CF78)</f>
        <v>0</v>
      </c>
      <c r="CG79" s="11">
        <f>SUMIF(CG65:CG78,"BANCOLOMBIA",CF65:CF78)</f>
        <v>0</v>
      </c>
      <c r="CH79" s="11">
        <f>SUMIF(CG65:CG78,"DAVIPLATA",CF65:CF78)</f>
        <v>0</v>
      </c>
      <c r="CI79" s="11">
        <f>SUMIF(CG65:CG78,"TARJETA DE CREDITO",CF65:CF78)</f>
        <v>0</v>
      </c>
      <c r="CJ79" s="12">
        <f>SUMIF(CL65:CL78,"EFECTIVO",CK65:CK78)</f>
        <v>0</v>
      </c>
      <c r="CK79" s="12">
        <f ca="1">SUMIF(CL65:CL79,"NEQUI",CK65:CK78)</f>
        <v>0</v>
      </c>
      <c r="CL79" s="11">
        <f>SUMIF(CL65:CL78,"BANCOLOMBIA",CK65:CK78)</f>
        <v>0</v>
      </c>
      <c r="CM79" s="11">
        <f>SUMIF(CL65:CL78,"DAVIPLATA",CK65:CK78)</f>
        <v>0</v>
      </c>
      <c r="CN79" s="11">
        <f>SUMIF(CL65:CL78,"TARJETA DE CREDITO",CK65:CK78)</f>
        <v>0</v>
      </c>
      <c r="CO79" s="12">
        <f>SUMIF(CQ65:CQ78,"EFECTIVO",CP65:CP78)+SUMIF(CT65:CT78,"EFECTIVO",CS65:CS78)</f>
        <v>0</v>
      </c>
      <c r="CP79" s="12">
        <f ca="1">SUMIF(CT65:CT79,"NEQUI",CS65:CS78)+SUMIF(CQ65:CQ78,"NEQUI",CP65:CP78)</f>
        <v>0</v>
      </c>
      <c r="CQ79" s="11">
        <f>SUMIF(CQ65:CQ78,"BANCOLOMBIA",CP65:CP78)+SUMIF(CT65:CT78,"BANCOLOMBIA",CS65:CS78)</f>
        <v>0</v>
      </c>
      <c r="CR79" s="11">
        <f>SUMIF(CT65:CT78,"DAVIPLATA",CS65:CS78)+SUMIF(CQ65:CQ78,"DAVIPLATA",CP65:CP78)</f>
        <v>0</v>
      </c>
      <c r="CS79" s="27">
        <f>SUMIF(CT65:CT78,"TARJETA DE CREDITO",CS65:CS78)+SUMIF(CQ65:CQ78,"TARJETA DE CREDITO",CP65:CP78)</f>
        <v>0</v>
      </c>
      <c r="CT79" s="11"/>
      <c r="CU79" s="11"/>
      <c r="CV79" s="11"/>
      <c r="CW79" s="12">
        <f>SUMIF(CY65:CY78,"EFECTIVO",CX65:CX78)</f>
        <v>0</v>
      </c>
      <c r="CX79" s="12">
        <f ca="1">SUMIF(CY65:CY79,"NEQUI",CX65:CX78)</f>
        <v>0</v>
      </c>
      <c r="CY79" s="11">
        <f>SUMIF(CY65:CY78,"BANCOLOMBIA",CX65:CX78)</f>
        <v>0</v>
      </c>
      <c r="CZ79" s="11">
        <f>SUMIF(CY65:CY78,"DAVIPLATA",CX65:CX78)</f>
        <v>0</v>
      </c>
      <c r="DA79" s="11">
        <f>SUMIF(CY65:CY78,"TARJETA DE CREDITO",CX65:CX78)</f>
        <v>0</v>
      </c>
      <c r="DB79" s="27"/>
      <c r="DC79" s="188"/>
      <c r="DD79" s="179"/>
      <c r="DE79" s="12"/>
      <c r="DF79" s="12"/>
      <c r="DG79" s="200"/>
      <c r="DH79" s="119"/>
      <c r="DI79" s="27"/>
      <c r="DJ79" s="132">
        <v>0</v>
      </c>
      <c r="DK79" s="64">
        <f t="shared" si="58"/>
        <v>0</v>
      </c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</row>
    <row r="80" ht="22.5" customHeight="1" spans="1:147">
      <c r="A80" s="16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17" t="s">
        <v>68</v>
      </c>
      <c r="S80" s="18">
        <f>SUM(S65:S78)</f>
        <v>0</v>
      </c>
      <c r="T80" s="18"/>
      <c r="U80" s="18"/>
      <c r="V80" s="30">
        <f>SUM(V65:V78)</f>
        <v>0</v>
      </c>
      <c r="W80" s="30"/>
      <c r="X80" s="31">
        <f>SUM(X65:X78)</f>
        <v>0</v>
      </c>
      <c r="Y80" s="121" t="s">
        <v>68</v>
      </c>
      <c r="Z80" s="43">
        <f>SUM(Z65:Z78)</f>
        <v>0</v>
      </c>
      <c r="AA80" s="43"/>
      <c r="AB80" s="122">
        <f t="shared" ref="AB80:AD80" si="59">SUM(AB65:AB78)</f>
        <v>0</v>
      </c>
      <c r="AC80" s="43">
        <f t="shared" si="59"/>
        <v>0</v>
      </c>
      <c r="AD80" s="131">
        <f t="shared" si="59"/>
        <v>0</v>
      </c>
      <c r="AE80" s="132" t="s">
        <v>68</v>
      </c>
      <c r="AF80" s="133">
        <f t="shared" ref="AF80:AG80" si="60">SUM(AF65:AF78)</f>
        <v>0</v>
      </c>
      <c r="AG80" s="140">
        <f t="shared" si="60"/>
        <v>0</v>
      </c>
      <c r="AH80" s="141"/>
      <c r="AI80" s="141">
        <f t="shared" ref="AI80:AL80" si="61">SUM(AI65:AI78)</f>
        <v>0</v>
      </c>
      <c r="AJ80" s="141">
        <f t="shared" si="61"/>
        <v>0</v>
      </c>
      <c r="AK80" s="141">
        <f t="shared" si="61"/>
        <v>0</v>
      </c>
      <c r="AL80" s="64">
        <f t="shared" si="61"/>
        <v>0</v>
      </c>
      <c r="AM80" s="132" t="s">
        <v>68</v>
      </c>
      <c r="AN80" s="140">
        <f>SUM(AN65:AN78)</f>
        <v>0</v>
      </c>
      <c r="AO80" s="140"/>
      <c r="AP80" s="141">
        <f t="shared" ref="AP80:AQ80" si="62">SUM(AP65:AP78)</f>
        <v>0</v>
      </c>
      <c r="AQ80" s="64">
        <f t="shared" si="62"/>
        <v>0</v>
      </c>
      <c r="AR80" s="34" t="s">
        <v>68</v>
      </c>
      <c r="AS80" s="154">
        <f>SUM(AS65:AS78)</f>
        <v>0</v>
      </c>
      <c r="AT80" s="154"/>
      <c r="AU80" s="30">
        <f t="shared" ref="AU80:AW80" si="63">SUM(AU65:AU78)</f>
        <v>0</v>
      </c>
      <c r="AV80" s="30">
        <f t="shared" si="63"/>
        <v>0</v>
      </c>
      <c r="AW80" s="31">
        <f t="shared" si="63"/>
        <v>0</v>
      </c>
      <c r="AX80" s="34" t="s">
        <v>68</v>
      </c>
      <c r="AY80" s="42">
        <f>SUM(AY65:AY78)</f>
        <v>0</v>
      </c>
      <c r="AZ80" s="42"/>
      <c r="BA80" s="42">
        <f t="shared" ref="BA80:BC80" si="64">SUM(BA65:BA78)</f>
        <v>0</v>
      </c>
      <c r="BB80" s="42">
        <f t="shared" si="64"/>
        <v>0</v>
      </c>
      <c r="BC80" s="41">
        <f t="shared" si="64"/>
        <v>0</v>
      </c>
      <c r="BD80" s="132" t="s">
        <v>68</v>
      </c>
      <c r="BE80" s="141">
        <f>SUM(BE65:BE78)</f>
        <v>0</v>
      </c>
      <c r="BF80" s="141"/>
      <c r="BG80" s="141">
        <f t="shared" ref="BG80:BI80" si="65">SUM(BG65:BG78)</f>
        <v>0</v>
      </c>
      <c r="BH80" s="141">
        <f t="shared" si="65"/>
        <v>0</v>
      </c>
      <c r="BI80" s="155">
        <f t="shared" si="65"/>
        <v>0</v>
      </c>
      <c r="BJ80" s="132" t="s">
        <v>68</v>
      </c>
      <c r="BK80" s="141">
        <f>SUM(BK65:BK78)</f>
        <v>0</v>
      </c>
      <c r="BL80" s="141"/>
      <c r="BM80" s="141">
        <f t="shared" ref="BM80:BN80" si="66">SUM(BM65:BM78)</f>
        <v>0</v>
      </c>
      <c r="BN80" s="155">
        <f t="shared" si="66"/>
        <v>0</v>
      </c>
      <c r="BO80" s="159" t="s">
        <v>68</v>
      </c>
      <c r="BP80" s="133">
        <f t="shared" ref="BP80:BQ80" si="67">SUM(BP65:BP78)</f>
        <v>0</v>
      </c>
      <c r="BQ80" s="140">
        <f t="shared" si="67"/>
        <v>0</v>
      </c>
      <c r="BR80" s="141"/>
      <c r="BS80" s="141">
        <f t="shared" ref="BS80:BV80" si="68">SUM(BS65:BS78)</f>
        <v>0</v>
      </c>
      <c r="BT80" s="141">
        <f t="shared" si="68"/>
        <v>0</v>
      </c>
      <c r="BU80" s="141">
        <f t="shared" si="68"/>
        <v>0</v>
      </c>
      <c r="BV80" s="64">
        <f t="shared" si="68"/>
        <v>0</v>
      </c>
      <c r="BW80" s="132" t="s">
        <v>68</v>
      </c>
      <c r="BX80" s="133">
        <f t="shared" ref="BX80:BY80" si="69">SUM(BX65:BX78)</f>
        <v>0</v>
      </c>
      <c r="BY80" s="140">
        <f t="shared" si="69"/>
        <v>0</v>
      </c>
      <c r="BZ80" s="141"/>
      <c r="CA80" s="141">
        <f t="shared" ref="CA80:CD80" si="70">SUM(CA65:CA78)</f>
        <v>0</v>
      </c>
      <c r="CB80" s="141">
        <f t="shared" si="70"/>
        <v>0</v>
      </c>
      <c r="CC80" s="141">
        <f t="shared" si="70"/>
        <v>0</v>
      </c>
      <c r="CD80" s="64">
        <f t="shared" si="70"/>
        <v>0</v>
      </c>
      <c r="CE80" s="132" t="s">
        <v>68</v>
      </c>
      <c r="CF80" s="141">
        <f>SUM(CF65:CF78)</f>
        <v>0</v>
      </c>
      <c r="CG80" s="141"/>
      <c r="CH80" s="141">
        <f t="shared" ref="CH80:CI80" si="71">SUM(CH65:CH78)</f>
        <v>0</v>
      </c>
      <c r="CI80" s="141">
        <f t="shared" si="71"/>
        <v>0</v>
      </c>
      <c r="CJ80" s="132" t="s">
        <v>68</v>
      </c>
      <c r="CK80" s="141">
        <f>SUM(CK65:CK78)</f>
        <v>0</v>
      </c>
      <c r="CL80" s="141"/>
      <c r="CM80" s="141">
        <f t="shared" ref="CM80:CN80" si="72">SUM(CM65:CM78)</f>
        <v>0</v>
      </c>
      <c r="CN80" s="155">
        <f t="shared" si="72"/>
        <v>0</v>
      </c>
      <c r="CO80" s="132" t="s">
        <v>68</v>
      </c>
      <c r="CP80" s="133">
        <f t="shared" ref="CP80:CQ80" si="73">SUM(CP65:CP78)</f>
        <v>0</v>
      </c>
      <c r="CQ80" s="140">
        <f t="shared" si="73"/>
        <v>0</v>
      </c>
      <c r="CR80" s="141"/>
      <c r="CS80" s="141">
        <f t="shared" ref="CS80:CV80" si="74">SUM(CS65:CS78)</f>
        <v>0</v>
      </c>
      <c r="CT80" s="141">
        <f t="shared" si="74"/>
        <v>0</v>
      </c>
      <c r="CU80" s="141">
        <f t="shared" si="74"/>
        <v>0</v>
      </c>
      <c r="CV80" s="64">
        <f t="shared" si="74"/>
        <v>0</v>
      </c>
      <c r="CW80" s="132" t="s">
        <v>68</v>
      </c>
      <c r="CX80" s="141">
        <f>SUM(CX65:CX78)</f>
        <v>0</v>
      </c>
      <c r="CY80" s="141"/>
      <c r="CZ80" s="141">
        <f t="shared" ref="CZ80:DB80" si="75">SUM(CZ65:CZ78)</f>
        <v>0</v>
      </c>
      <c r="DA80" s="141">
        <f t="shared" si="75"/>
        <v>0</v>
      </c>
      <c r="DB80" s="64">
        <f t="shared" si="75"/>
        <v>0</v>
      </c>
      <c r="DC80" s="189" t="s">
        <v>82</v>
      </c>
      <c r="DD80" s="184">
        <f>SUM(T79,AA79,AG79,AO79,BF79,BL79,BQ79,BY79,CG79,CL79,CQ79,CY79)</f>
        <v>0</v>
      </c>
      <c r="DE80" s="225"/>
      <c r="DF80" s="92" t="s">
        <v>113</v>
      </c>
      <c r="DG80" s="242"/>
      <c r="DH80" s="242"/>
      <c r="DI80" s="246"/>
      <c r="DJ80" s="11"/>
      <c r="DK80" s="11"/>
      <c r="DL80" s="11"/>
      <c r="DM80" s="11"/>
      <c r="DN80" s="247"/>
      <c r="DO80" s="11"/>
      <c r="DP80" s="58" t="s">
        <v>91</v>
      </c>
      <c r="DQ80" s="59" t="s">
        <v>92</v>
      </c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</row>
    <row r="81" ht="22.5" customHeight="1" spans="1:147">
      <c r="A81" s="88" t="s">
        <v>58</v>
      </c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150" t="s">
        <v>17</v>
      </c>
      <c r="S81" s="94">
        <v>0.6</v>
      </c>
      <c r="T81" s="95" t="s">
        <v>18</v>
      </c>
      <c r="U81" s="104"/>
      <c r="V81" s="152" t="s">
        <v>20</v>
      </c>
      <c r="W81" s="106" t="s">
        <v>18</v>
      </c>
      <c r="X81" s="103" t="s">
        <v>19</v>
      </c>
      <c r="Y81" s="93" t="s">
        <v>17</v>
      </c>
      <c r="Z81" s="102" t="s">
        <v>20</v>
      </c>
      <c r="AA81" s="106" t="s">
        <v>18</v>
      </c>
      <c r="AB81" s="152" t="s">
        <v>19</v>
      </c>
      <c r="AC81" s="102" t="s">
        <v>21</v>
      </c>
      <c r="AD81" s="153" t="s">
        <v>22</v>
      </c>
      <c r="AE81" s="4" t="s">
        <v>17</v>
      </c>
      <c r="AF81" s="94">
        <v>2.6</v>
      </c>
      <c r="AG81" s="95" t="s">
        <v>18</v>
      </c>
      <c r="AH81" s="135" t="s">
        <v>17</v>
      </c>
      <c r="AI81" s="143">
        <v>2.5</v>
      </c>
      <c r="AJ81" s="109" t="s">
        <v>18</v>
      </c>
      <c r="AK81" s="146" t="s">
        <v>19</v>
      </c>
      <c r="AL81" s="110" t="s">
        <v>19</v>
      </c>
      <c r="AM81" s="150" t="s">
        <v>17</v>
      </c>
      <c r="AN81" s="102" t="s">
        <v>20</v>
      </c>
      <c r="AO81" s="102" t="s">
        <v>18</v>
      </c>
      <c r="AP81" s="152" t="s">
        <v>19</v>
      </c>
      <c r="AQ81" s="153" t="s">
        <v>22</v>
      </c>
      <c r="AR81" s="97" t="s">
        <v>17</v>
      </c>
      <c r="AS81" s="106" t="s">
        <v>20</v>
      </c>
      <c r="AT81" s="128" t="s">
        <v>18</v>
      </c>
      <c r="AU81" s="128" t="s">
        <v>19</v>
      </c>
      <c r="AV81" s="128" t="s">
        <v>21</v>
      </c>
      <c r="AW81" s="107" t="s">
        <v>22</v>
      </c>
      <c r="AX81" s="97" t="s">
        <v>17</v>
      </c>
      <c r="AY81" s="128" t="s">
        <v>20</v>
      </c>
      <c r="AZ81" s="128" t="s">
        <v>18</v>
      </c>
      <c r="BA81" s="128" t="s">
        <v>19</v>
      </c>
      <c r="BB81" s="128" t="s">
        <v>21</v>
      </c>
      <c r="BC81" s="107" t="s">
        <v>22</v>
      </c>
      <c r="BD81" s="97" t="s">
        <v>17</v>
      </c>
      <c r="BE81" s="128" t="s">
        <v>20</v>
      </c>
      <c r="BF81" s="128" t="s">
        <v>18</v>
      </c>
      <c r="BG81" s="128" t="s">
        <v>19</v>
      </c>
      <c r="BH81" s="128" t="s">
        <v>21</v>
      </c>
      <c r="BI81" s="107" t="s">
        <v>22</v>
      </c>
      <c r="BJ81" s="97" t="s">
        <v>17</v>
      </c>
      <c r="BK81" s="128" t="s">
        <v>20</v>
      </c>
      <c r="BL81" s="128" t="s">
        <v>18</v>
      </c>
      <c r="BM81" s="128" t="s">
        <v>19</v>
      </c>
      <c r="BN81" s="136" t="s">
        <v>22</v>
      </c>
      <c r="BO81" s="156" t="s">
        <v>17</v>
      </c>
      <c r="BP81" s="94">
        <v>1.6</v>
      </c>
      <c r="BQ81" s="95" t="s">
        <v>18</v>
      </c>
      <c r="BR81" s="135" t="s">
        <v>17</v>
      </c>
      <c r="BS81" s="143">
        <v>1.5</v>
      </c>
      <c r="BT81" s="109" t="s">
        <v>18</v>
      </c>
      <c r="BU81" s="146" t="s">
        <v>19</v>
      </c>
      <c r="BV81" s="110" t="s">
        <v>19</v>
      </c>
      <c r="BW81" s="4" t="s">
        <v>17</v>
      </c>
      <c r="BX81" s="94">
        <v>0.6</v>
      </c>
      <c r="BY81" s="95" t="s">
        <v>18</v>
      </c>
      <c r="BZ81" s="135" t="s">
        <v>17</v>
      </c>
      <c r="CA81" s="143">
        <v>0.5</v>
      </c>
      <c r="CB81" s="109" t="s">
        <v>18</v>
      </c>
      <c r="CC81" s="146" t="s">
        <v>19</v>
      </c>
      <c r="CD81" s="110" t="s">
        <v>19</v>
      </c>
      <c r="CE81" s="97" t="s">
        <v>17</v>
      </c>
      <c r="CF81" s="128" t="s">
        <v>20</v>
      </c>
      <c r="CG81" s="128" t="s">
        <v>18</v>
      </c>
      <c r="CH81" s="128" t="s">
        <v>19</v>
      </c>
      <c r="CI81" s="107" t="s">
        <v>22</v>
      </c>
      <c r="CJ81" s="97" t="s">
        <v>17</v>
      </c>
      <c r="CK81" s="128" t="s">
        <v>20</v>
      </c>
      <c r="CL81" s="128" t="s">
        <v>18</v>
      </c>
      <c r="CM81" s="128" t="s">
        <v>19</v>
      </c>
      <c r="CN81" s="107" t="s">
        <v>22</v>
      </c>
      <c r="CO81" s="4" t="s">
        <v>17</v>
      </c>
      <c r="CP81" s="94">
        <v>0.6</v>
      </c>
      <c r="CQ81" s="95" t="s">
        <v>18</v>
      </c>
      <c r="CR81" s="135" t="s">
        <v>17</v>
      </c>
      <c r="CS81" s="143">
        <v>0.5</v>
      </c>
      <c r="CT81" s="109" t="s">
        <v>18</v>
      </c>
      <c r="CU81" s="146" t="s">
        <v>19</v>
      </c>
      <c r="CV81" s="110" t="s">
        <v>19</v>
      </c>
      <c r="CW81" s="237" t="s">
        <v>23</v>
      </c>
      <c r="CX81" s="238" t="s">
        <v>24</v>
      </c>
      <c r="CY81" s="171" t="s">
        <v>18</v>
      </c>
      <c r="CZ81" s="238" t="s">
        <v>25</v>
      </c>
      <c r="DA81" s="238" t="s">
        <v>26</v>
      </c>
      <c r="DB81" s="239" t="s">
        <v>27</v>
      </c>
      <c r="DC81" s="26"/>
      <c r="DD81" s="11"/>
      <c r="DE81" s="11"/>
      <c r="DF81" s="33" t="s">
        <v>93</v>
      </c>
      <c r="DG81" s="39">
        <f>DP83+DQ83</f>
        <v>0</v>
      </c>
      <c r="DH81" s="40" t="s">
        <v>42</v>
      </c>
      <c r="DI81" s="41">
        <f ca="1">SUM(DG81:DG92)</f>
        <v>0</v>
      </c>
      <c r="DJ81" s="11"/>
      <c r="DK81" s="11"/>
      <c r="DL81" s="11"/>
      <c r="DM81" s="11"/>
      <c r="DN81" s="11"/>
      <c r="DO81" s="11"/>
      <c r="DP81" s="60">
        <f ca="1">AF96*60%</f>
        <v>0</v>
      </c>
      <c r="DQ81" s="61">
        <f>AI96/2</f>
        <v>0</v>
      </c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</row>
    <row r="82" ht="22.5" customHeight="1" spans="1:147">
      <c r="A82" s="7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96"/>
      <c r="S82" s="9"/>
      <c r="T82" s="9"/>
      <c r="U82" s="23"/>
      <c r="V82" s="24"/>
      <c r="W82" s="9"/>
      <c r="X82" s="25"/>
      <c r="Y82" s="11"/>
      <c r="Z82" s="119"/>
      <c r="AA82" s="119"/>
      <c r="AB82" s="117"/>
      <c r="AC82" s="119"/>
      <c r="AD82" s="11"/>
      <c r="AE82" s="10"/>
      <c r="AF82" s="11"/>
      <c r="AG82" s="11"/>
      <c r="AJ82" s="11"/>
      <c r="AK82" s="27"/>
      <c r="AL82" s="27"/>
      <c r="AM82" s="12"/>
      <c r="AN82" s="119"/>
      <c r="AO82" s="119"/>
      <c r="AP82" s="11"/>
      <c r="AQ82" s="11"/>
      <c r="AR82" s="12"/>
      <c r="AS82" s="119"/>
      <c r="AT82" s="119"/>
      <c r="AU82" s="11"/>
      <c r="AV82" s="11"/>
      <c r="AW82" s="27"/>
      <c r="AX82" s="12"/>
      <c r="AY82" s="11"/>
      <c r="AZ82" s="11"/>
      <c r="BA82" s="11"/>
      <c r="BB82" s="11"/>
      <c r="BC82" s="27"/>
      <c r="BD82" s="12"/>
      <c r="BE82" s="11"/>
      <c r="BF82" s="11"/>
      <c r="BG82" s="11"/>
      <c r="BH82" s="11"/>
      <c r="BI82" s="11"/>
      <c r="BJ82" s="12"/>
      <c r="BK82" s="11"/>
      <c r="BL82" s="11"/>
      <c r="BM82" s="11"/>
      <c r="BN82" s="27"/>
      <c r="BO82" s="157"/>
      <c r="BP82" s="11"/>
      <c r="BQ82" s="11"/>
      <c r="BT82" s="11"/>
      <c r="BU82" s="27"/>
      <c r="BV82" s="27"/>
      <c r="BW82" s="10"/>
      <c r="BX82" s="11"/>
      <c r="BY82" s="11"/>
      <c r="CB82" s="11"/>
      <c r="CC82" s="27"/>
      <c r="CD82" s="27"/>
      <c r="CE82" s="12"/>
      <c r="CF82" s="11"/>
      <c r="CG82" s="11"/>
      <c r="CH82" s="11"/>
      <c r="CI82" s="27"/>
      <c r="CJ82" s="12"/>
      <c r="CK82" s="11"/>
      <c r="CL82" s="11"/>
      <c r="CM82" s="11"/>
      <c r="CN82" s="27"/>
      <c r="CO82" s="10"/>
      <c r="CP82" s="11"/>
      <c r="CQ82" s="11"/>
      <c r="CT82" s="11"/>
      <c r="CU82" s="27"/>
      <c r="CV82" s="11"/>
      <c r="CW82" s="62"/>
      <c r="CX82" s="9"/>
      <c r="CY82" s="9"/>
      <c r="CZ82" s="9"/>
      <c r="DA82" s="12"/>
      <c r="DB82" s="25"/>
      <c r="DC82" s="11"/>
      <c r="DD82" s="11"/>
      <c r="DE82" s="11"/>
      <c r="DF82" s="34" t="s">
        <v>94</v>
      </c>
      <c r="DG82" s="42">
        <f>Z97*60%</f>
        <v>0</v>
      </c>
      <c r="DH82" s="40" t="s">
        <v>46</v>
      </c>
      <c r="DI82" s="41">
        <f ca="1">DF95-DI81+CX97</f>
        <v>0</v>
      </c>
      <c r="DJ82" s="11"/>
      <c r="DK82" s="11"/>
      <c r="DL82" s="11"/>
      <c r="DM82" s="11"/>
      <c r="DN82" s="11"/>
      <c r="DO82" s="11"/>
      <c r="DP82" s="62" t="s">
        <v>47</v>
      </c>
      <c r="DQ82" s="25" t="s">
        <v>48</v>
      </c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</row>
    <row r="83" ht="22.5" customHeight="1" spans="1:147">
      <c r="A83" s="7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10"/>
      <c r="S83" s="11"/>
      <c r="T83" s="11"/>
      <c r="U83" s="26"/>
      <c r="W83" s="11"/>
      <c r="X83" s="27"/>
      <c r="Y83" s="120"/>
      <c r="Z83" s="119"/>
      <c r="AA83" s="119"/>
      <c r="AB83" s="11"/>
      <c r="AC83" s="119"/>
      <c r="AD83" s="11"/>
      <c r="AE83" s="10"/>
      <c r="AF83" s="11"/>
      <c r="AG83" s="11"/>
      <c r="AJ83" s="11"/>
      <c r="AK83" s="27"/>
      <c r="AL83" s="27"/>
      <c r="AM83" s="12"/>
      <c r="AN83" s="119"/>
      <c r="AO83" s="119"/>
      <c r="AP83" s="11"/>
      <c r="AQ83" s="11"/>
      <c r="AR83" s="12"/>
      <c r="AS83" s="119"/>
      <c r="AT83" s="119"/>
      <c r="AU83" s="11"/>
      <c r="AV83" s="11"/>
      <c r="AW83" s="27"/>
      <c r="AX83" s="12"/>
      <c r="AY83" s="11"/>
      <c r="AZ83" s="11"/>
      <c r="BA83" s="11"/>
      <c r="BB83" s="11"/>
      <c r="BC83" s="27"/>
      <c r="BD83" s="12"/>
      <c r="BE83" s="11"/>
      <c r="BF83" s="11"/>
      <c r="BG83" s="11"/>
      <c r="BH83" s="11"/>
      <c r="BI83" s="11"/>
      <c r="BJ83" s="12"/>
      <c r="BK83" s="11"/>
      <c r="BL83" s="11"/>
      <c r="BM83" s="11"/>
      <c r="BN83" s="27"/>
      <c r="BO83" s="157"/>
      <c r="BP83" s="11"/>
      <c r="BQ83" s="11"/>
      <c r="BT83" s="11"/>
      <c r="BU83" s="27"/>
      <c r="BV83" s="27"/>
      <c r="BW83" s="10"/>
      <c r="BX83" s="11"/>
      <c r="BY83" s="11"/>
      <c r="CB83" s="11"/>
      <c r="CC83" s="27"/>
      <c r="CD83" s="27"/>
      <c r="CE83" s="12"/>
      <c r="CF83" s="11"/>
      <c r="CG83" s="11"/>
      <c r="CH83" s="11"/>
      <c r="CI83" s="27"/>
      <c r="CJ83" s="12"/>
      <c r="CK83" s="11"/>
      <c r="CL83" s="11"/>
      <c r="CM83" s="11"/>
      <c r="CN83" s="27"/>
      <c r="CO83" s="10"/>
      <c r="CP83" s="11"/>
      <c r="CQ83" s="11"/>
      <c r="CT83" s="11"/>
      <c r="CU83" s="27"/>
      <c r="CV83" s="27"/>
      <c r="CW83" s="62"/>
      <c r="CX83" s="11"/>
      <c r="CY83" s="11"/>
      <c r="CZ83" s="11"/>
      <c r="DA83" s="11"/>
      <c r="DB83" s="27"/>
      <c r="DC83" s="11"/>
      <c r="DD83" s="11"/>
      <c r="DE83" s="11"/>
      <c r="DF83" s="34" t="s">
        <v>3</v>
      </c>
      <c r="DG83" s="42">
        <f ca="1">DP81+DQ81</f>
        <v>0</v>
      </c>
      <c r="DH83" s="43"/>
      <c r="DI83" s="44">
        <f ca="1">AS96*60%</f>
        <v>0</v>
      </c>
      <c r="DJ83" s="11"/>
      <c r="DK83" s="11"/>
      <c r="DL83" s="11"/>
      <c r="DM83" s="11" t="s">
        <v>0</v>
      </c>
      <c r="DN83" s="11"/>
      <c r="DO83" s="11"/>
      <c r="DP83" s="14">
        <f>S97*60%</f>
        <v>0</v>
      </c>
      <c r="DQ83" s="28">
        <f>V97/2</f>
        <v>0</v>
      </c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</row>
    <row r="84" ht="22.5" customHeight="1" spans="1:147">
      <c r="A84" s="7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10"/>
      <c r="S84" s="11"/>
      <c r="T84" s="11"/>
      <c r="U84" s="26"/>
      <c r="W84" s="11"/>
      <c r="X84" s="27"/>
      <c r="Y84" s="120"/>
      <c r="Z84" s="119"/>
      <c r="AA84" s="119"/>
      <c r="AB84" s="11"/>
      <c r="AC84" s="119"/>
      <c r="AD84" s="11"/>
      <c r="AE84" s="10"/>
      <c r="AF84" s="11"/>
      <c r="AG84" s="11"/>
      <c r="AJ84" s="11"/>
      <c r="AK84" s="27"/>
      <c r="AL84" s="27"/>
      <c r="AM84" s="12"/>
      <c r="AN84" s="119"/>
      <c r="AO84" s="119"/>
      <c r="AP84" s="11"/>
      <c r="AQ84" s="11"/>
      <c r="AR84" s="12"/>
      <c r="AS84" s="119"/>
      <c r="AT84" s="119"/>
      <c r="AU84" s="11"/>
      <c r="AV84" s="11"/>
      <c r="AW84" s="27"/>
      <c r="AX84" s="12"/>
      <c r="AY84" s="11"/>
      <c r="AZ84" s="11"/>
      <c r="BA84" s="11"/>
      <c r="BB84" s="11"/>
      <c r="BC84" s="27"/>
      <c r="BD84" s="12"/>
      <c r="BE84" s="11"/>
      <c r="BF84" s="11"/>
      <c r="BG84" s="11"/>
      <c r="BH84" s="11"/>
      <c r="BI84" s="11"/>
      <c r="BJ84" s="12"/>
      <c r="BK84" s="11"/>
      <c r="BL84" s="11"/>
      <c r="BM84" s="11"/>
      <c r="BN84" s="27"/>
      <c r="BO84" s="157"/>
      <c r="BP84" s="11"/>
      <c r="BQ84" s="11"/>
      <c r="BT84" s="11"/>
      <c r="BU84" s="27"/>
      <c r="BV84" s="27"/>
      <c r="BW84" s="10"/>
      <c r="BX84" s="11"/>
      <c r="BY84" s="11"/>
      <c r="CB84" s="11"/>
      <c r="CC84" s="27"/>
      <c r="CD84" s="27"/>
      <c r="CE84" s="12"/>
      <c r="CF84" s="11"/>
      <c r="CG84" s="11"/>
      <c r="CH84" s="11"/>
      <c r="CI84" s="27"/>
      <c r="CJ84" s="12"/>
      <c r="CK84" s="11"/>
      <c r="CL84" s="11"/>
      <c r="CM84" s="11"/>
      <c r="CN84" s="27"/>
      <c r="CO84" s="10"/>
      <c r="CP84" s="11"/>
      <c r="CQ84" s="11"/>
      <c r="CT84" s="11"/>
      <c r="CU84" s="27"/>
      <c r="CV84" s="27"/>
      <c r="CW84" s="12"/>
      <c r="CX84" s="11"/>
      <c r="CY84" s="11"/>
      <c r="CZ84" s="11"/>
      <c r="DA84" s="11"/>
      <c r="DB84" s="27"/>
      <c r="DC84" s="11"/>
      <c r="DD84" s="11"/>
      <c r="DE84" s="11"/>
      <c r="DF84" s="34" t="s">
        <v>95</v>
      </c>
      <c r="DG84" s="45">
        <f>AN97/2</f>
        <v>0</v>
      </c>
      <c r="DH84" s="46"/>
      <c r="DI84" s="47"/>
      <c r="DJ84" s="11"/>
      <c r="DK84" s="11"/>
      <c r="DL84" s="11"/>
      <c r="DM84" s="11"/>
      <c r="DN84" s="11"/>
      <c r="DO84" s="11"/>
      <c r="DP84" s="62" t="s">
        <v>54</v>
      </c>
      <c r="DQ84" s="25" t="s">
        <v>55</v>
      </c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</row>
    <row r="85" ht="22.5" customHeight="1" spans="1:147">
      <c r="A85" s="7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10"/>
      <c r="S85" s="11"/>
      <c r="T85" s="11"/>
      <c r="U85" s="26"/>
      <c r="V85" s="234"/>
      <c r="W85" s="11"/>
      <c r="X85" s="27"/>
      <c r="Y85" s="11"/>
      <c r="Z85" s="119"/>
      <c r="AA85" s="119"/>
      <c r="AB85" s="11"/>
      <c r="AC85" s="119"/>
      <c r="AD85" s="11"/>
      <c r="AE85" s="10"/>
      <c r="AF85" s="11"/>
      <c r="AG85" s="11"/>
      <c r="AJ85" s="11"/>
      <c r="AK85" s="27"/>
      <c r="AL85" s="27"/>
      <c r="AM85" s="11"/>
      <c r="AN85" s="119"/>
      <c r="AO85" s="119"/>
      <c r="AP85" s="11"/>
      <c r="AQ85" s="11"/>
      <c r="AR85" s="12"/>
      <c r="AS85" s="119"/>
      <c r="AT85" s="119"/>
      <c r="AU85" s="11"/>
      <c r="AV85" s="11"/>
      <c r="AW85" s="27"/>
      <c r="AX85" s="12"/>
      <c r="AY85" s="11"/>
      <c r="AZ85" s="11"/>
      <c r="BA85" s="11"/>
      <c r="BB85" s="11"/>
      <c r="BC85" s="27"/>
      <c r="BD85" s="120"/>
      <c r="BE85" s="11"/>
      <c r="BF85" s="119"/>
      <c r="BG85" s="11"/>
      <c r="BH85" s="11"/>
      <c r="BI85" s="11"/>
      <c r="BJ85" s="12"/>
      <c r="BK85" s="11"/>
      <c r="BL85" s="119"/>
      <c r="BM85" s="11"/>
      <c r="BN85" s="27"/>
      <c r="BO85" s="157"/>
      <c r="BP85" s="11"/>
      <c r="BQ85" s="11"/>
      <c r="BT85" s="11"/>
      <c r="BU85" s="27"/>
      <c r="BV85" s="27"/>
      <c r="BW85" s="10"/>
      <c r="BX85" s="11"/>
      <c r="BY85" s="11"/>
      <c r="CB85" s="11"/>
      <c r="CC85" s="27"/>
      <c r="CD85" s="27"/>
      <c r="CE85" s="12"/>
      <c r="CF85" s="11"/>
      <c r="CG85" s="119"/>
      <c r="CH85" s="11"/>
      <c r="CI85" s="27"/>
      <c r="CJ85" s="12"/>
      <c r="CK85" s="11"/>
      <c r="CL85" s="119"/>
      <c r="CM85" s="11"/>
      <c r="CN85" s="27"/>
      <c r="CO85" s="10"/>
      <c r="CP85" s="11"/>
      <c r="CQ85" s="11"/>
      <c r="CT85" s="11"/>
      <c r="CU85" s="27"/>
      <c r="CV85" s="27"/>
      <c r="CW85" s="12"/>
      <c r="CX85" s="11"/>
      <c r="CY85" s="11"/>
      <c r="CZ85" s="11"/>
      <c r="DA85" s="11"/>
      <c r="DB85" s="27"/>
      <c r="DC85" s="11"/>
      <c r="DD85" s="11"/>
      <c r="DE85" s="11"/>
      <c r="DF85" s="34" t="s">
        <v>97</v>
      </c>
      <c r="DG85" s="45">
        <f>BE97/2</f>
        <v>0</v>
      </c>
      <c r="DH85" s="46"/>
      <c r="DI85" s="47"/>
      <c r="DJ85" s="11"/>
      <c r="DK85" s="11"/>
      <c r="DL85" s="11"/>
      <c r="DM85" s="11"/>
      <c r="DN85" s="11"/>
      <c r="DO85" s="11"/>
      <c r="DP85" s="14">
        <f ca="1">BP96*60%</f>
        <v>0</v>
      </c>
      <c r="DQ85" s="28">
        <f>BS96/2</f>
        <v>0</v>
      </c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</row>
    <row r="86" ht="22.5" customHeight="1" spans="1:147">
      <c r="A86" s="7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10"/>
      <c r="S86" s="11"/>
      <c r="T86" s="11"/>
      <c r="U86" s="26"/>
      <c r="W86" s="11"/>
      <c r="X86" s="27"/>
      <c r="Y86" s="120"/>
      <c r="Z86" s="119"/>
      <c r="AA86" s="119"/>
      <c r="AB86" s="11"/>
      <c r="AC86" s="119"/>
      <c r="AD86" s="11"/>
      <c r="AE86" s="10"/>
      <c r="AF86" s="11"/>
      <c r="AG86" s="11"/>
      <c r="AJ86" s="11"/>
      <c r="AK86" s="27"/>
      <c r="AL86" s="27"/>
      <c r="AM86" s="12"/>
      <c r="AN86" s="119"/>
      <c r="AO86" s="119"/>
      <c r="AP86" s="11"/>
      <c r="AQ86" s="11"/>
      <c r="AR86" s="12"/>
      <c r="AS86" s="119"/>
      <c r="AT86" s="119"/>
      <c r="AU86" s="11"/>
      <c r="AV86" s="11"/>
      <c r="AW86" s="27"/>
      <c r="AX86" s="12"/>
      <c r="AY86" s="11"/>
      <c r="AZ86" s="11"/>
      <c r="BA86" s="11"/>
      <c r="BB86" s="11"/>
      <c r="BC86" s="27"/>
      <c r="BD86" s="120"/>
      <c r="BE86" s="119"/>
      <c r="BF86" s="11"/>
      <c r="BG86" s="11"/>
      <c r="BH86" s="11"/>
      <c r="BI86" s="11"/>
      <c r="BJ86" s="12"/>
      <c r="BK86" s="11"/>
      <c r="BL86" s="11"/>
      <c r="BM86" s="11"/>
      <c r="BN86" s="27"/>
      <c r="BO86" s="157"/>
      <c r="BP86" s="11"/>
      <c r="BQ86" s="11"/>
      <c r="BT86" s="11"/>
      <c r="BU86" s="27"/>
      <c r="BV86" s="27"/>
      <c r="BW86" s="10"/>
      <c r="BX86" s="11"/>
      <c r="BY86" s="11"/>
      <c r="CB86" s="11"/>
      <c r="CC86" s="27"/>
      <c r="CD86" s="27"/>
      <c r="CE86" s="12"/>
      <c r="CF86" s="11"/>
      <c r="CG86" s="11"/>
      <c r="CH86" s="11"/>
      <c r="CI86" s="27"/>
      <c r="CJ86" s="12"/>
      <c r="CK86" s="11"/>
      <c r="CL86" s="11"/>
      <c r="CM86" s="11"/>
      <c r="CN86" s="27"/>
      <c r="CO86" s="10"/>
      <c r="CP86" s="11"/>
      <c r="CQ86" s="11"/>
      <c r="CT86" s="11"/>
      <c r="CU86" s="27"/>
      <c r="CV86" s="27"/>
      <c r="CW86" s="12"/>
      <c r="CX86" s="11"/>
      <c r="CY86" s="11"/>
      <c r="CZ86" s="11"/>
      <c r="DA86" s="11"/>
      <c r="DB86" s="27"/>
      <c r="DC86" s="11"/>
      <c r="DD86" s="11"/>
      <c r="DE86" s="11"/>
      <c r="DF86" s="34" t="s">
        <v>98</v>
      </c>
      <c r="DG86" s="45">
        <f ca="1">BK96/2</f>
        <v>0</v>
      </c>
      <c r="DH86" s="40"/>
      <c r="DI86" s="41"/>
      <c r="DJ86" s="11"/>
      <c r="DK86" s="11"/>
      <c r="DL86" s="11"/>
      <c r="DM86" s="11"/>
      <c r="DN86" s="11"/>
      <c r="DO86" s="11"/>
      <c r="DP86" s="62" t="s">
        <v>60</v>
      </c>
      <c r="DQ86" s="25" t="s">
        <v>61</v>
      </c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</row>
    <row r="87" ht="22.5" customHeight="1" spans="1:147">
      <c r="A87" s="7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12"/>
      <c r="S87" s="11"/>
      <c r="T87" s="11"/>
      <c r="U87" s="11"/>
      <c r="V87" s="11"/>
      <c r="W87" s="11"/>
      <c r="X87" s="27"/>
      <c r="Y87" s="120"/>
      <c r="Z87" s="119"/>
      <c r="AA87" s="119"/>
      <c r="AB87" s="11"/>
      <c r="AC87" s="119"/>
      <c r="AD87" s="11"/>
      <c r="AE87" s="12"/>
      <c r="AF87" s="11"/>
      <c r="AG87" s="11"/>
      <c r="AH87" s="11"/>
      <c r="AI87" s="11"/>
      <c r="AJ87" s="11"/>
      <c r="AK87" s="27"/>
      <c r="AL87" s="27"/>
      <c r="AM87" s="12"/>
      <c r="AN87" s="119"/>
      <c r="AO87" s="119"/>
      <c r="AP87" s="11"/>
      <c r="AQ87" s="11"/>
      <c r="AR87" s="12"/>
      <c r="AS87" s="119"/>
      <c r="AT87" s="119"/>
      <c r="AU87" s="11"/>
      <c r="AV87" s="11"/>
      <c r="AW87" s="27"/>
      <c r="AX87" s="12"/>
      <c r="AY87" s="11"/>
      <c r="AZ87" s="11"/>
      <c r="BA87" s="11"/>
      <c r="BB87" s="11"/>
      <c r="BC87" s="27"/>
      <c r="BD87" s="12"/>
      <c r="BE87" s="11"/>
      <c r="BF87" s="11"/>
      <c r="BG87" s="11"/>
      <c r="BH87" s="11"/>
      <c r="BI87" s="11"/>
      <c r="BJ87" s="12"/>
      <c r="BK87" s="11"/>
      <c r="BL87" s="11"/>
      <c r="BM87" s="11"/>
      <c r="BN87" s="27"/>
      <c r="BO87" s="158"/>
      <c r="BP87" s="11"/>
      <c r="BQ87" s="11"/>
      <c r="BR87" s="11"/>
      <c r="BS87" s="11"/>
      <c r="BT87" s="11"/>
      <c r="BU87" s="27"/>
      <c r="BV87" s="27"/>
      <c r="BW87" s="12"/>
      <c r="BX87" s="11"/>
      <c r="BY87" s="11"/>
      <c r="BZ87" s="11"/>
      <c r="CA87" s="11"/>
      <c r="CB87" s="11"/>
      <c r="CC87" s="27"/>
      <c r="CD87" s="27"/>
      <c r="CE87" s="12"/>
      <c r="CF87" s="11"/>
      <c r="CG87" s="11"/>
      <c r="CH87" s="11"/>
      <c r="CI87" s="27"/>
      <c r="CJ87" s="12"/>
      <c r="CK87" s="11"/>
      <c r="CL87" s="11"/>
      <c r="CM87" s="11"/>
      <c r="CN87" s="27"/>
      <c r="CO87" s="12"/>
      <c r="CP87" s="11"/>
      <c r="CQ87" s="11"/>
      <c r="CR87" s="11"/>
      <c r="CS87" s="11"/>
      <c r="CT87" s="11"/>
      <c r="CU87" s="27"/>
      <c r="CV87" s="27"/>
      <c r="CW87" s="12"/>
      <c r="CX87" s="11"/>
      <c r="CY87" s="11"/>
      <c r="CZ87" s="11"/>
      <c r="DA87" s="11"/>
      <c r="DB87" s="27"/>
      <c r="DC87" s="11"/>
      <c r="DD87" s="11"/>
      <c r="DE87" s="11"/>
      <c r="DF87" s="34" t="s">
        <v>99</v>
      </c>
      <c r="DG87" s="45">
        <f ca="1">DP85+DQ85</f>
        <v>0</v>
      </c>
      <c r="DH87" s="40"/>
      <c r="DI87" s="41"/>
      <c r="DJ87" s="11"/>
      <c r="DK87" s="11"/>
      <c r="DL87" s="11"/>
      <c r="DM87" s="11"/>
      <c r="DN87" s="11"/>
      <c r="DO87" s="11"/>
      <c r="DP87" s="14">
        <f ca="1">BX96*60%</f>
        <v>0</v>
      </c>
      <c r="DQ87" s="28">
        <f>CA96/2</f>
        <v>0</v>
      </c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</row>
    <row r="88" ht="22.5" customHeight="1" spans="1:147">
      <c r="A88" s="7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12"/>
      <c r="S88" s="11"/>
      <c r="T88" s="11"/>
      <c r="U88" s="11"/>
      <c r="V88" s="11"/>
      <c r="W88" s="11"/>
      <c r="X88" s="27"/>
      <c r="Z88" s="119"/>
      <c r="AA88" s="119"/>
      <c r="AB88" s="11"/>
      <c r="AC88" s="119"/>
      <c r="AD88" s="11"/>
      <c r="AE88" s="12"/>
      <c r="AF88" s="11"/>
      <c r="AG88" s="11"/>
      <c r="AH88" s="11"/>
      <c r="AI88" s="11"/>
      <c r="AJ88" s="11"/>
      <c r="AK88" s="27"/>
      <c r="AL88" s="27"/>
      <c r="AM88" s="12"/>
      <c r="AN88" s="119"/>
      <c r="AO88" s="119"/>
      <c r="AP88" s="11"/>
      <c r="AQ88" s="11"/>
      <c r="AR88" s="12"/>
      <c r="AS88" s="119"/>
      <c r="AT88" s="119"/>
      <c r="AU88" s="11"/>
      <c r="AV88" s="11"/>
      <c r="AW88" s="27"/>
      <c r="AX88" s="12"/>
      <c r="AY88" s="11"/>
      <c r="AZ88" s="11"/>
      <c r="BA88" s="11"/>
      <c r="BB88" s="11"/>
      <c r="BC88" s="27"/>
      <c r="BD88" s="12"/>
      <c r="BE88" s="11"/>
      <c r="BF88" s="11"/>
      <c r="BG88" s="11"/>
      <c r="BH88" s="11"/>
      <c r="BI88" s="11"/>
      <c r="BJ88" s="12"/>
      <c r="BK88" s="11"/>
      <c r="BL88" s="11"/>
      <c r="BM88" s="11"/>
      <c r="BN88" s="27"/>
      <c r="BO88" s="158"/>
      <c r="BP88" s="11"/>
      <c r="BQ88" s="11"/>
      <c r="BR88" s="11"/>
      <c r="BS88" s="11"/>
      <c r="BT88" s="11"/>
      <c r="BU88" s="27"/>
      <c r="BV88" s="27"/>
      <c r="BW88" s="12"/>
      <c r="BX88" s="11"/>
      <c r="BY88" s="11"/>
      <c r="BZ88" s="11"/>
      <c r="CA88" s="11"/>
      <c r="CB88" s="11"/>
      <c r="CC88" s="27"/>
      <c r="CD88" s="27"/>
      <c r="CE88" s="12"/>
      <c r="CF88" s="11"/>
      <c r="CG88" s="11"/>
      <c r="CH88" s="11"/>
      <c r="CI88" s="27"/>
      <c r="CJ88" s="12"/>
      <c r="CK88" s="11"/>
      <c r="CL88" s="11"/>
      <c r="CM88" s="11"/>
      <c r="CN88" s="27"/>
      <c r="CO88" s="12"/>
      <c r="CP88" s="11"/>
      <c r="CQ88" s="11"/>
      <c r="CR88" s="11"/>
      <c r="CS88" s="11"/>
      <c r="CT88" s="11"/>
      <c r="CU88" s="27"/>
      <c r="CV88" s="27"/>
      <c r="CW88" s="12"/>
      <c r="CX88" s="11"/>
      <c r="CY88" s="11"/>
      <c r="CZ88" s="11"/>
      <c r="DA88" s="11"/>
      <c r="DB88" s="27"/>
      <c r="DC88" s="11"/>
      <c r="DD88" s="11"/>
      <c r="DE88" s="11"/>
      <c r="DF88" s="34" t="s">
        <v>100</v>
      </c>
      <c r="DG88" s="42">
        <f ca="1">DP87+DQ87</f>
        <v>0</v>
      </c>
      <c r="DH88" s="48"/>
      <c r="DI88" s="49"/>
      <c r="DJ88" s="11"/>
      <c r="DK88" s="11"/>
      <c r="DL88" s="11"/>
      <c r="DM88" s="11"/>
      <c r="DN88" s="11"/>
      <c r="DO88" s="11"/>
      <c r="DP88" s="62" t="s">
        <v>66</v>
      </c>
      <c r="DQ88" s="25" t="s">
        <v>67</v>
      </c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</row>
    <row r="89" ht="22.5" customHeight="1" spans="1:147">
      <c r="A89" s="7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12"/>
      <c r="S89" s="11"/>
      <c r="T89" s="11"/>
      <c r="U89" s="11"/>
      <c r="V89" s="11"/>
      <c r="W89" s="11"/>
      <c r="X89" s="27"/>
      <c r="Y89" s="11"/>
      <c r="Z89" s="119"/>
      <c r="AA89" s="119"/>
      <c r="AB89" s="11"/>
      <c r="AC89" s="119"/>
      <c r="AD89" s="11"/>
      <c r="AE89" s="12"/>
      <c r="AF89" s="11"/>
      <c r="AG89" s="11"/>
      <c r="AH89" s="11"/>
      <c r="AI89" s="11"/>
      <c r="AJ89" s="11"/>
      <c r="AK89" s="27"/>
      <c r="AL89" s="27"/>
      <c r="AM89" s="12"/>
      <c r="AN89" s="119"/>
      <c r="AO89" s="119"/>
      <c r="AP89" s="11"/>
      <c r="AQ89" s="11"/>
      <c r="AR89" s="12"/>
      <c r="AS89" s="119"/>
      <c r="AT89" s="119"/>
      <c r="AU89" s="11"/>
      <c r="AV89" s="11"/>
      <c r="AW89" s="27"/>
      <c r="AX89" s="12"/>
      <c r="AY89" s="11"/>
      <c r="AZ89" s="11"/>
      <c r="BA89" s="11"/>
      <c r="BB89" s="11"/>
      <c r="BC89" s="27"/>
      <c r="BD89" s="12"/>
      <c r="BE89" s="11"/>
      <c r="BF89" s="11"/>
      <c r="BG89" s="11"/>
      <c r="BH89" s="11"/>
      <c r="BI89" s="11"/>
      <c r="BJ89" s="12"/>
      <c r="BK89" s="11"/>
      <c r="BL89" s="11"/>
      <c r="BM89" s="11"/>
      <c r="BN89" s="27"/>
      <c r="BO89" s="158"/>
      <c r="BP89" s="11"/>
      <c r="BQ89" s="11"/>
      <c r="BR89" s="11"/>
      <c r="BS89" s="11"/>
      <c r="BT89" s="11"/>
      <c r="BU89" s="27"/>
      <c r="BV89" s="27"/>
      <c r="BW89" s="12"/>
      <c r="BX89" s="11"/>
      <c r="BY89" s="11"/>
      <c r="BZ89" s="11"/>
      <c r="CA89" s="11"/>
      <c r="CB89" s="11"/>
      <c r="CC89" s="27"/>
      <c r="CD89" s="27"/>
      <c r="CE89" s="12"/>
      <c r="CF89" s="11"/>
      <c r="CG89" s="11"/>
      <c r="CH89" s="11"/>
      <c r="CI89" s="27"/>
      <c r="CJ89" s="12"/>
      <c r="CK89" s="11"/>
      <c r="CL89" s="11"/>
      <c r="CM89" s="11"/>
      <c r="CN89" s="27"/>
      <c r="CO89" s="12"/>
      <c r="CP89" s="11"/>
      <c r="CQ89" s="11"/>
      <c r="CR89" s="11"/>
      <c r="CS89" s="11"/>
      <c r="CT89" s="11"/>
      <c r="CU89" s="27"/>
      <c r="CV89" s="27"/>
      <c r="CW89" s="12"/>
      <c r="CX89" s="11"/>
      <c r="CY89" s="11"/>
      <c r="CZ89" s="11"/>
      <c r="DA89" s="11"/>
      <c r="DB89" s="27"/>
      <c r="DC89" s="11"/>
      <c r="DD89" s="11"/>
      <c r="DE89" s="11"/>
      <c r="DF89" s="34" t="s">
        <v>101</v>
      </c>
      <c r="DG89" s="42">
        <f ca="1">CF96/2</f>
        <v>0</v>
      </c>
      <c r="DH89" s="40"/>
      <c r="DI89" s="41"/>
      <c r="DJ89" s="11"/>
      <c r="DK89" s="11"/>
      <c r="DL89" s="11"/>
      <c r="DM89" s="11"/>
      <c r="DN89" s="11"/>
      <c r="DO89" s="11"/>
      <c r="DP89" s="14">
        <f ca="1">CP96*60%</f>
        <v>0</v>
      </c>
      <c r="DQ89" s="28">
        <f>CS96/2</f>
        <v>0</v>
      </c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</row>
    <row r="90" ht="22.5" customHeight="1" spans="1:147">
      <c r="A90" s="7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12"/>
      <c r="S90" s="11"/>
      <c r="T90" s="11"/>
      <c r="U90" s="11"/>
      <c r="V90" s="11"/>
      <c r="W90" s="11"/>
      <c r="X90" s="27"/>
      <c r="Y90" s="11"/>
      <c r="Z90" s="119"/>
      <c r="AA90" s="119"/>
      <c r="AB90" s="11"/>
      <c r="AC90" s="119"/>
      <c r="AD90" s="11"/>
      <c r="AE90" s="12"/>
      <c r="AF90" s="11"/>
      <c r="AG90" s="11"/>
      <c r="AH90" s="11"/>
      <c r="AI90" s="11"/>
      <c r="AJ90" s="11"/>
      <c r="AK90" s="27"/>
      <c r="AL90" s="27"/>
      <c r="AM90" s="12"/>
      <c r="AN90" s="119"/>
      <c r="AO90" s="119"/>
      <c r="AP90" s="11"/>
      <c r="AQ90" s="11"/>
      <c r="AR90" s="12"/>
      <c r="AS90" s="119"/>
      <c r="AT90" s="119"/>
      <c r="AU90" s="11"/>
      <c r="AV90" s="11"/>
      <c r="AW90" s="27"/>
      <c r="AX90" s="12"/>
      <c r="AY90" s="11"/>
      <c r="AZ90" s="11"/>
      <c r="BA90" s="11"/>
      <c r="BB90" s="11"/>
      <c r="BC90" s="27"/>
      <c r="BD90" s="12"/>
      <c r="BE90" s="11"/>
      <c r="BF90" s="11"/>
      <c r="BG90" s="11"/>
      <c r="BH90" s="11"/>
      <c r="BI90" s="11"/>
      <c r="BJ90" s="12"/>
      <c r="BK90" s="11"/>
      <c r="BL90" s="11"/>
      <c r="BM90" s="11"/>
      <c r="BN90" s="27"/>
      <c r="BO90" s="158"/>
      <c r="BP90" s="11"/>
      <c r="BQ90" s="11"/>
      <c r="BR90" s="11"/>
      <c r="BS90" s="11"/>
      <c r="BT90" s="11"/>
      <c r="BU90" s="27"/>
      <c r="BV90" s="27"/>
      <c r="BW90" s="12"/>
      <c r="BX90" s="11"/>
      <c r="BY90" s="11"/>
      <c r="BZ90" s="11"/>
      <c r="CA90" s="11"/>
      <c r="CB90" s="11"/>
      <c r="CC90" s="27"/>
      <c r="CD90" s="27"/>
      <c r="CE90" s="12"/>
      <c r="CF90" s="11"/>
      <c r="CG90" s="11"/>
      <c r="CH90" s="11"/>
      <c r="CI90" s="27"/>
      <c r="CJ90" s="12"/>
      <c r="CK90" s="11"/>
      <c r="CL90" s="11"/>
      <c r="CM90" s="11"/>
      <c r="CN90" s="27"/>
      <c r="CO90" s="12"/>
      <c r="CP90" s="11"/>
      <c r="CQ90" s="11"/>
      <c r="CR90" s="11"/>
      <c r="CS90" s="11"/>
      <c r="CT90" s="11"/>
      <c r="CU90" s="27"/>
      <c r="CV90" s="27"/>
      <c r="CW90" s="12"/>
      <c r="CX90" s="11"/>
      <c r="CY90" s="11"/>
      <c r="CZ90" s="11"/>
      <c r="DA90" s="11"/>
      <c r="DB90" s="27"/>
      <c r="DC90" s="11"/>
      <c r="DD90" s="11"/>
      <c r="DE90" s="11"/>
      <c r="DF90" s="34" t="s">
        <v>103</v>
      </c>
      <c r="DG90" s="42">
        <f ca="1">CK96/2</f>
        <v>0</v>
      </c>
      <c r="DH90" s="40"/>
      <c r="DI90" s="4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</row>
    <row r="91" ht="22.5" customHeight="1" spans="1:147">
      <c r="A91" s="7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12"/>
      <c r="S91" s="11"/>
      <c r="T91" s="11"/>
      <c r="U91" s="11"/>
      <c r="V91" s="11"/>
      <c r="W91" s="11"/>
      <c r="X91" s="27"/>
      <c r="Y91" s="11"/>
      <c r="Z91" s="119"/>
      <c r="AA91" s="119"/>
      <c r="AB91" s="11"/>
      <c r="AC91" s="119"/>
      <c r="AD91" s="11"/>
      <c r="AE91" s="12"/>
      <c r="AF91" s="11"/>
      <c r="AG91" s="11"/>
      <c r="AH91" s="11"/>
      <c r="AI91" s="11"/>
      <c r="AJ91" s="11"/>
      <c r="AK91" s="27"/>
      <c r="AL91" s="27"/>
      <c r="AM91" s="12"/>
      <c r="AN91" s="119"/>
      <c r="AO91" s="119"/>
      <c r="AP91" s="11"/>
      <c r="AQ91" s="11"/>
      <c r="AR91" s="12"/>
      <c r="AS91" s="119"/>
      <c r="AT91" s="119"/>
      <c r="AU91" s="11"/>
      <c r="AV91" s="11"/>
      <c r="AW91" s="27"/>
      <c r="AX91" s="12"/>
      <c r="AY91" s="11"/>
      <c r="AZ91" s="11"/>
      <c r="BA91" s="11"/>
      <c r="BB91" s="11"/>
      <c r="BC91" s="27"/>
      <c r="BD91" s="12"/>
      <c r="BE91" s="11"/>
      <c r="BF91" s="11"/>
      <c r="BG91" s="11"/>
      <c r="BH91" s="11"/>
      <c r="BI91" s="11"/>
      <c r="BJ91" s="12"/>
      <c r="BK91" s="11"/>
      <c r="BL91" s="11"/>
      <c r="BM91" s="11"/>
      <c r="BN91" s="27"/>
      <c r="BO91" s="158"/>
      <c r="BP91" s="11"/>
      <c r="BQ91" s="11"/>
      <c r="BR91" s="11"/>
      <c r="BS91" s="11"/>
      <c r="BT91" s="11"/>
      <c r="BU91" s="27"/>
      <c r="BV91" s="27"/>
      <c r="BW91" s="12"/>
      <c r="BX91" s="11"/>
      <c r="BY91" s="11"/>
      <c r="BZ91" s="11"/>
      <c r="CA91" s="11"/>
      <c r="CB91" s="11"/>
      <c r="CC91" s="27"/>
      <c r="CD91" s="27"/>
      <c r="CE91" s="12"/>
      <c r="CF91" s="11"/>
      <c r="CG91" s="11"/>
      <c r="CH91" s="11"/>
      <c r="CI91" s="27"/>
      <c r="CJ91" s="12"/>
      <c r="CK91" s="11"/>
      <c r="CL91" s="11"/>
      <c r="CM91" s="11"/>
      <c r="CN91" s="27"/>
      <c r="CO91" s="12"/>
      <c r="CP91" s="11"/>
      <c r="CQ91" s="11"/>
      <c r="CR91" s="11"/>
      <c r="CS91" s="11"/>
      <c r="CT91" s="11"/>
      <c r="CU91" s="27"/>
      <c r="CV91" s="27"/>
      <c r="CW91" s="12"/>
      <c r="CX91" s="11"/>
      <c r="CY91" s="11"/>
      <c r="CZ91" s="11"/>
      <c r="DA91" s="11"/>
      <c r="DB91" s="27"/>
      <c r="DC91" s="11"/>
      <c r="DD91" s="11"/>
      <c r="DE91" s="11"/>
      <c r="DF91" s="34" t="s">
        <v>105</v>
      </c>
      <c r="DG91" s="42">
        <f ca="1">DP89+DQ89</f>
        <v>0</v>
      </c>
      <c r="DH91" s="40"/>
      <c r="DI91" s="4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</row>
    <row r="92" ht="22.5" customHeight="1" spans="1:147">
      <c r="A92" s="7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12"/>
      <c r="S92" s="11"/>
      <c r="T92" s="11"/>
      <c r="U92" s="11"/>
      <c r="V92" s="11"/>
      <c r="W92" s="11"/>
      <c r="X92" s="27"/>
      <c r="Y92" s="11"/>
      <c r="Z92" s="119"/>
      <c r="AA92" s="119"/>
      <c r="AB92" s="11"/>
      <c r="AC92" s="119"/>
      <c r="AD92" s="11"/>
      <c r="AE92" s="12"/>
      <c r="AF92" s="11"/>
      <c r="AG92" s="11"/>
      <c r="AH92" s="11"/>
      <c r="AI92" s="11"/>
      <c r="AJ92" s="11"/>
      <c r="AK92" s="27"/>
      <c r="AL92" s="27"/>
      <c r="AM92" s="12"/>
      <c r="AN92" s="119"/>
      <c r="AO92" s="119"/>
      <c r="AP92" s="11"/>
      <c r="AQ92" s="11"/>
      <c r="AR92" s="12"/>
      <c r="AS92" s="119"/>
      <c r="AT92" s="119"/>
      <c r="AU92" s="11"/>
      <c r="AV92" s="11"/>
      <c r="AW92" s="27"/>
      <c r="AX92" s="12"/>
      <c r="AY92" s="11"/>
      <c r="AZ92" s="11"/>
      <c r="BA92" s="11"/>
      <c r="BB92" s="11"/>
      <c r="BC92" s="27"/>
      <c r="BD92" s="12"/>
      <c r="BE92" s="11"/>
      <c r="BF92" s="11"/>
      <c r="BG92" s="11"/>
      <c r="BH92" s="11"/>
      <c r="BI92" s="11"/>
      <c r="BJ92" s="12"/>
      <c r="BK92" s="11"/>
      <c r="BL92" s="11"/>
      <c r="BM92" s="11"/>
      <c r="BN92" s="27"/>
      <c r="BO92" s="158"/>
      <c r="BP92" s="11"/>
      <c r="BQ92" s="11"/>
      <c r="BR92" s="11"/>
      <c r="BS92" s="11"/>
      <c r="BT92" s="11"/>
      <c r="BU92" s="27"/>
      <c r="BV92" s="27"/>
      <c r="BW92" s="12"/>
      <c r="BX92" s="11"/>
      <c r="BY92" s="11"/>
      <c r="BZ92" s="11"/>
      <c r="CA92" s="11"/>
      <c r="CB92" s="11"/>
      <c r="CC92" s="27"/>
      <c r="CD92" s="27"/>
      <c r="CE92" s="12"/>
      <c r="CF92" s="11"/>
      <c r="CG92" s="11"/>
      <c r="CH92" s="11"/>
      <c r="CI92" s="27"/>
      <c r="CJ92" s="12"/>
      <c r="CK92" s="11"/>
      <c r="CL92" s="11"/>
      <c r="CM92" s="11"/>
      <c r="CN92" s="27"/>
      <c r="CO92" s="12"/>
      <c r="CP92" s="11"/>
      <c r="CQ92" s="11"/>
      <c r="CR92" s="11"/>
      <c r="CS92" s="11"/>
      <c r="CT92" s="11"/>
      <c r="CU92" s="27"/>
      <c r="CV92" s="27"/>
      <c r="CW92" s="12"/>
      <c r="CX92" s="11"/>
      <c r="CY92" s="11"/>
      <c r="CZ92" s="11"/>
      <c r="DA92" s="11"/>
      <c r="DB92" s="27"/>
      <c r="DC92" s="186" t="s">
        <v>71</v>
      </c>
      <c r="DD92" s="179">
        <f>SUM(R96,Y96,AE96,AM96,AR96,AX96,BD96,CW96,BJ96+CO96+CJ96+CE96+BW96+BO96)</f>
        <v>0</v>
      </c>
      <c r="DE92" s="12"/>
      <c r="DF92" s="34"/>
      <c r="DG92" s="42"/>
      <c r="DH92" s="40"/>
      <c r="DI92" s="4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</row>
    <row r="93" ht="22.5" customHeight="1" spans="1:147">
      <c r="A93" s="7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12"/>
      <c r="S93" s="11"/>
      <c r="T93" s="11"/>
      <c r="U93" s="11"/>
      <c r="V93" s="11"/>
      <c r="W93" s="11"/>
      <c r="X93" s="27"/>
      <c r="Y93" s="11"/>
      <c r="Z93" s="119"/>
      <c r="AA93" s="119"/>
      <c r="AB93" s="11"/>
      <c r="AC93" s="119"/>
      <c r="AD93" s="11"/>
      <c r="AE93" s="12"/>
      <c r="AF93" s="11"/>
      <c r="AG93" s="11"/>
      <c r="AH93" s="11"/>
      <c r="AI93" s="11"/>
      <c r="AJ93" s="11"/>
      <c r="AK93" s="27"/>
      <c r="AL93" s="27"/>
      <c r="AM93" s="12"/>
      <c r="AN93" s="119"/>
      <c r="AO93" s="119"/>
      <c r="AP93" s="11"/>
      <c r="AQ93" s="11"/>
      <c r="AR93" s="12"/>
      <c r="AS93" s="119"/>
      <c r="AT93" s="119"/>
      <c r="AU93" s="11"/>
      <c r="AV93" s="11"/>
      <c r="AW93" s="27"/>
      <c r="AX93" s="12"/>
      <c r="AY93" s="11"/>
      <c r="AZ93" s="11"/>
      <c r="BA93" s="11"/>
      <c r="BB93" s="11"/>
      <c r="BC93" s="27"/>
      <c r="BD93" s="12"/>
      <c r="BE93" s="11"/>
      <c r="BF93" s="11"/>
      <c r="BG93" s="11"/>
      <c r="BH93" s="11"/>
      <c r="BI93" s="11"/>
      <c r="BJ93" s="12"/>
      <c r="BK93" s="11"/>
      <c r="BL93" s="11"/>
      <c r="BM93" s="11"/>
      <c r="BN93" s="27"/>
      <c r="BO93" s="158"/>
      <c r="BP93" s="11"/>
      <c r="BQ93" s="11"/>
      <c r="BR93" s="11"/>
      <c r="BS93" s="11"/>
      <c r="BT93" s="11"/>
      <c r="BU93" s="27"/>
      <c r="BV93" s="27"/>
      <c r="BW93" s="12"/>
      <c r="BX93" s="11"/>
      <c r="BY93" s="11"/>
      <c r="BZ93" s="11"/>
      <c r="CA93" s="11"/>
      <c r="CB93" s="11"/>
      <c r="CC93" s="27"/>
      <c r="CD93" s="27"/>
      <c r="CE93" s="12"/>
      <c r="CF93" s="11"/>
      <c r="CG93" s="11"/>
      <c r="CH93" s="11"/>
      <c r="CI93" s="27"/>
      <c r="CJ93" s="12"/>
      <c r="CK93" s="11"/>
      <c r="CL93" s="11"/>
      <c r="CM93" s="11"/>
      <c r="CN93" s="27"/>
      <c r="CO93" s="12"/>
      <c r="CP93" s="11"/>
      <c r="CQ93" s="11"/>
      <c r="CR93" s="11"/>
      <c r="CS93" s="11"/>
      <c r="CT93" s="11"/>
      <c r="CU93" s="27"/>
      <c r="CV93" s="27"/>
      <c r="CW93" s="12"/>
      <c r="CX93" s="11"/>
      <c r="CY93" s="11"/>
      <c r="CZ93" s="11"/>
      <c r="DA93" s="11"/>
      <c r="DB93" s="27"/>
      <c r="DC93" s="187" t="s">
        <v>73</v>
      </c>
      <c r="DD93" s="179">
        <f>SUM(V96,AC96,AI96,AQ96,BI96,BN96,BS96,CA96,CI96,CN96,CS96,DA96)</f>
        <v>0</v>
      </c>
      <c r="DE93" s="191"/>
      <c r="DF93" s="34"/>
      <c r="DG93" s="42"/>
      <c r="DH93" s="40"/>
      <c r="DI93" s="4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</row>
    <row r="94" ht="22.5" customHeight="1" spans="1:147">
      <c r="A94" s="7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12"/>
      <c r="S94" s="11"/>
      <c r="T94" s="11"/>
      <c r="U94" s="11"/>
      <c r="V94" s="11"/>
      <c r="W94" s="11"/>
      <c r="X94" s="27"/>
      <c r="Y94" s="11"/>
      <c r="Z94" s="119"/>
      <c r="AA94" s="119"/>
      <c r="AB94" s="11"/>
      <c r="AC94" s="119"/>
      <c r="AD94" s="11"/>
      <c r="AE94" s="12"/>
      <c r="AF94" s="11"/>
      <c r="AG94" s="11"/>
      <c r="AH94" s="11"/>
      <c r="AI94" s="11"/>
      <c r="AJ94" s="11"/>
      <c r="AK94" s="27"/>
      <c r="AL94" s="27"/>
      <c r="AM94" s="12"/>
      <c r="AN94" s="119"/>
      <c r="AO94" s="119"/>
      <c r="AP94" s="11"/>
      <c r="AQ94" s="11"/>
      <c r="AR94" s="12"/>
      <c r="AS94" s="119"/>
      <c r="AT94" s="119"/>
      <c r="AU94" s="11"/>
      <c r="AV94" s="11"/>
      <c r="AW94" s="27"/>
      <c r="AX94" s="12"/>
      <c r="AY94" s="11"/>
      <c r="AZ94" s="11"/>
      <c r="BA94" s="11"/>
      <c r="BB94" s="11"/>
      <c r="BC94" s="27"/>
      <c r="BD94" s="12"/>
      <c r="BE94" s="11"/>
      <c r="BF94" s="11"/>
      <c r="BG94" s="11"/>
      <c r="BH94" s="11"/>
      <c r="BI94" s="11"/>
      <c r="BJ94" s="12"/>
      <c r="BK94" s="11"/>
      <c r="BL94" s="11"/>
      <c r="BM94" s="11"/>
      <c r="BN94" s="27"/>
      <c r="BO94" s="158"/>
      <c r="BP94" s="11"/>
      <c r="BQ94" s="11"/>
      <c r="BR94" s="11"/>
      <c r="BS94" s="11"/>
      <c r="BT94" s="11"/>
      <c r="BU94" s="27"/>
      <c r="BV94" s="27"/>
      <c r="BW94" s="12"/>
      <c r="BX94" s="11"/>
      <c r="BY94" s="11"/>
      <c r="BZ94" s="11"/>
      <c r="CA94" s="11"/>
      <c r="CB94" s="11"/>
      <c r="CC94" s="27"/>
      <c r="CD94" s="27"/>
      <c r="CE94" s="12"/>
      <c r="CF94" s="11"/>
      <c r="CG94" s="11"/>
      <c r="CH94" s="11"/>
      <c r="CI94" s="27"/>
      <c r="CJ94" s="12"/>
      <c r="CK94" s="11"/>
      <c r="CL94" s="11"/>
      <c r="CM94" s="11"/>
      <c r="CN94" s="27"/>
      <c r="CO94" s="12"/>
      <c r="CP94" s="11"/>
      <c r="CQ94" s="11"/>
      <c r="CR94" s="11"/>
      <c r="CS94" s="11"/>
      <c r="CT94" s="11"/>
      <c r="CU94" s="27"/>
      <c r="CV94" s="27"/>
      <c r="CW94" s="12"/>
      <c r="CX94" s="11"/>
      <c r="CY94" s="11"/>
      <c r="CZ94" s="11"/>
      <c r="DA94" s="11"/>
      <c r="DB94" s="27"/>
      <c r="DC94" s="181" t="s">
        <v>75</v>
      </c>
      <c r="DD94" s="179">
        <f ca="1">SUM(S96,Z96,AF96,AN96,BE96,BK96,BP96,BX96,CF96,CK96,CP96,CX96)</f>
        <v>0</v>
      </c>
      <c r="DE94" s="191"/>
      <c r="DF94" s="34" t="s">
        <v>76</v>
      </c>
      <c r="DG94" s="195" t="s">
        <v>77</v>
      </c>
      <c r="DH94" s="196" t="s">
        <v>78</v>
      </c>
      <c r="DI94" s="214" t="s">
        <v>79</v>
      </c>
      <c r="DJ94" s="53" t="s">
        <v>41</v>
      </c>
      <c r="DK94" s="63" t="s">
        <v>0</v>
      </c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</row>
    <row r="95" ht="22.5" customHeight="1" spans="1:147">
      <c r="A95" s="7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14"/>
      <c r="S95" s="15"/>
      <c r="T95" s="15"/>
      <c r="U95" s="15"/>
      <c r="V95" s="15"/>
      <c r="W95" s="15"/>
      <c r="X95" s="28"/>
      <c r="Y95" s="11"/>
      <c r="Z95" s="119"/>
      <c r="AA95" s="119"/>
      <c r="AB95" s="11"/>
      <c r="AC95" s="119"/>
      <c r="AD95" s="11"/>
      <c r="AE95" s="12"/>
      <c r="AF95" s="11"/>
      <c r="AG95" s="11"/>
      <c r="AH95" s="11"/>
      <c r="AI95" s="11"/>
      <c r="AJ95" s="11"/>
      <c r="AK95" s="27"/>
      <c r="AL95" s="28"/>
      <c r="AM95" s="12"/>
      <c r="AN95" s="119"/>
      <c r="AO95" s="119"/>
      <c r="AP95" s="11"/>
      <c r="AQ95" s="11"/>
      <c r="AR95" s="12"/>
      <c r="AS95" s="119"/>
      <c r="AT95" s="119"/>
      <c r="AU95" s="11"/>
      <c r="AV95" s="11"/>
      <c r="AW95" s="27"/>
      <c r="AX95" s="12"/>
      <c r="AY95" s="11"/>
      <c r="AZ95" s="11"/>
      <c r="BA95" s="11"/>
      <c r="BB95" s="11"/>
      <c r="BC95" s="27"/>
      <c r="BD95" s="12"/>
      <c r="BE95" s="11"/>
      <c r="BF95" s="11"/>
      <c r="BG95" s="11"/>
      <c r="BH95" s="11"/>
      <c r="BI95" s="11"/>
      <c r="BJ95" s="14"/>
      <c r="BK95" s="15"/>
      <c r="BL95" s="15"/>
      <c r="BM95" s="15"/>
      <c r="BN95" s="28"/>
      <c r="BO95" s="158"/>
      <c r="BP95" s="11"/>
      <c r="BQ95" s="11"/>
      <c r="BR95" s="11"/>
      <c r="BS95" s="11"/>
      <c r="BT95" s="11"/>
      <c r="BU95" s="27"/>
      <c r="BV95" s="28"/>
      <c r="BW95" s="12"/>
      <c r="BX95" s="11"/>
      <c r="BY95" s="11"/>
      <c r="BZ95" s="11"/>
      <c r="CA95" s="11"/>
      <c r="CB95" s="11"/>
      <c r="CC95" s="27"/>
      <c r="CD95" s="28"/>
      <c r="CE95" s="14"/>
      <c r="CF95" s="15"/>
      <c r="CG95" s="15"/>
      <c r="CH95" s="15"/>
      <c r="CI95" s="28"/>
      <c r="CJ95" s="14"/>
      <c r="CK95" s="15"/>
      <c r="CL95" s="15"/>
      <c r="CM95" s="15"/>
      <c r="CN95" s="28"/>
      <c r="CO95" s="12"/>
      <c r="CP95" s="11"/>
      <c r="CQ95" s="11"/>
      <c r="CR95" s="11"/>
      <c r="CS95" s="11"/>
      <c r="CT95" s="11"/>
      <c r="CU95" s="27"/>
      <c r="CV95" s="28"/>
      <c r="CW95" s="14"/>
      <c r="CX95" s="15"/>
      <c r="CY95" s="15"/>
      <c r="CZ95" s="15"/>
      <c r="DA95" s="15"/>
      <c r="DB95" s="28"/>
      <c r="DC95" s="181" t="s">
        <v>81</v>
      </c>
      <c r="DD95" s="179">
        <f>SUM(CZ96,U96,AB96,AH96,AP96,BG96,BM96,BR96,BZ96,CH96,CM96,CR96)</f>
        <v>0</v>
      </c>
      <c r="DE95" s="62"/>
      <c r="DF95" s="36">
        <f>SUM(S97,V97,Z97,AF97,AI97,AN97,BE97,BK97,BP97,BS97,BX97,CA97,CG97,CK97,CP97,CS97,CX97)</f>
        <v>0</v>
      </c>
      <c r="DG95" s="54">
        <f>SUM(AB97+AD97+AL97+AU97+AW97+BA97+BC97+BG97+X97+CZ97+DB97+AP97+BM97+CV97+CM97+CD97+BV97+CH97)</f>
        <v>0</v>
      </c>
      <c r="DH95" s="55">
        <f ca="1">DD94+DD95+DD97+DD93</f>
        <v>0</v>
      </c>
      <c r="DI95" s="56">
        <f ca="1">DF95-DG95-DH95</f>
        <v>0</v>
      </c>
      <c r="DJ95" s="132">
        <v>165000</v>
      </c>
      <c r="DK95" s="64">
        <f ca="1" t="shared" ref="DK95:DK96" si="76">DJ95-DI95</f>
        <v>165000</v>
      </c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</row>
    <row r="96" ht="22.5" hidden="1" customHeight="1" spans="1:147">
      <c r="A96" s="7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12">
        <f>SUMIF(T82:T95,"EFECTIVO",S82:S95)+SUMIF(W82:W95,"EFECTIVO",V82:V95)</f>
        <v>0</v>
      </c>
      <c r="S96" s="12">
        <f ca="1">SUMIF(W82:W96,"NEQUI",V82:V95)+SUMIF(T82:T95,"NEQUI",S82:S95)</f>
        <v>0</v>
      </c>
      <c r="T96" s="11">
        <f>SUMIF(T82:T95,"BANCOLOMBIA",S82:S95)+SUMIF(W82:W95,"BANCOLOMBIA",V82:V95)</f>
        <v>0</v>
      </c>
      <c r="U96" s="11">
        <f>SUMIF(W82:W95,"DAVIPLATA",V82:V95)+SUMIF(T82:T95,"DAVIPLATA",S82:S95)</f>
        <v>0</v>
      </c>
      <c r="V96" s="27">
        <f>SUMIF(W82:W95,"TARJETA DE CREDITO",V82:V95)+SUMIF(T82:T95,"TARJETA DE CREDITO",S82:S95)</f>
        <v>0</v>
      </c>
      <c r="X96" s="29"/>
      <c r="Y96" s="12">
        <f>SUMIF(AA82:AA95,"EFECTIVO",Z82:Z95)</f>
        <v>0</v>
      </c>
      <c r="Z96" s="12">
        <f ca="1">SUMIF(AA82:AA96,"NEQUI",Z82:Z95)</f>
        <v>0</v>
      </c>
      <c r="AA96" s="11">
        <f>SUMIF(AA82:AA95,"BANCOLOMBIA",Z82:Z95)</f>
        <v>0</v>
      </c>
      <c r="AB96" s="11">
        <f>SUMIF(AA82:AA95,"DAVIPLATA",Z82:Z95)</f>
        <v>0</v>
      </c>
      <c r="AC96" s="11">
        <f>SUMIF(AA82:AA95,"TARJETA DE CREDITO",Z82:Z95)</f>
        <v>0</v>
      </c>
      <c r="AD96" s="11"/>
      <c r="AE96" s="12">
        <f>SUMIF(AG82:AG95,"EFECTIVO",AF82:AF95)+SUMIF(AJ82:AJ95,"EFECTIVO",AI82:AI95)</f>
        <v>0</v>
      </c>
      <c r="AF96" s="12">
        <f ca="1">SUMIF(AJ82:AJ96,"NEQUI",AI82:AI95)+SUMIF(AG82:AG95,"NEQUI",AF82:AF95)</f>
        <v>0</v>
      </c>
      <c r="AG96" s="11">
        <f>SUMIF(AG82:AG95,"BANCOLOMBIA",AF82:AF95)+SUMIF(AJ82:AJ95,"BANCOLOMBIA",AI82:AI95)</f>
        <v>0</v>
      </c>
      <c r="AH96" s="11">
        <f>SUMIF(AJ82:AJ95,"DAVIPLATA",AI82:AI95)+SUMIF(AG82:AG95,"DAVIPLATA",AF82:AF95)</f>
        <v>0</v>
      </c>
      <c r="AI96" s="27">
        <f>SUMIF(AJ82:AJ95,"TARJETA DE CREDITO",AI82:AI95)+SUMIF(AG82:AG95,"TARJETA DE CREDITO",AF82:AF95)</f>
        <v>0</v>
      </c>
      <c r="AK96" s="149">
        <f>SUM(AK82:AK95)</f>
        <v>0</v>
      </c>
      <c r="AL96" s="11"/>
      <c r="AM96" s="12">
        <f>SUMIF(AO82:AO95,"EFECTIVO",AN82:AN95)</f>
        <v>0</v>
      </c>
      <c r="AN96" s="12">
        <f ca="1">SUMIF(AO82:AO96,"NEQUI",AN82:AN95)</f>
        <v>0</v>
      </c>
      <c r="AO96" s="11">
        <f>SUMIF(AO82:AO95,"BANCOLOMBIA",AN82:AN95)</f>
        <v>0</v>
      </c>
      <c r="AP96" s="11">
        <f>SUMIF(AO82:AO95,"DAVIPLATA",AN82:AN95)</f>
        <v>0</v>
      </c>
      <c r="AQ96" s="11">
        <f>SUMIF(AO82:AO95,"TARJETA DE CREDITO",AN82:AN95)</f>
        <v>0</v>
      </c>
      <c r="AR96" s="12">
        <f>SUMIF(AT82:AT95,"EFECTIVO",AS82:AS95)</f>
        <v>0</v>
      </c>
      <c r="AS96" s="12">
        <f ca="1">SUMIF(AT82:AT96,"NEQUI",AS82:AS95)</f>
        <v>0</v>
      </c>
      <c r="AT96" s="11">
        <f>SUMIF(AT82:AT95,"DAVIPLATA",AS82:AS95)</f>
        <v>0</v>
      </c>
      <c r="AU96" s="11">
        <f>SUMIF(AT82:AT95,"TARJETA DE CREDITO",AS82:AS95)</f>
        <v>0</v>
      </c>
      <c r="AV96" s="11">
        <f>SUMIF(AT82:AT95,"BANCOLOMBIA",AS82:AS95)</f>
        <v>0</v>
      </c>
      <c r="AW96" s="27"/>
      <c r="AX96" s="12">
        <f>SUMIF(AZ82:AZ95,"EFECTIVO",AY82:AY95)</f>
        <v>0</v>
      </c>
      <c r="AY96" s="12">
        <f ca="1">SUMIF(AZ82:AZ96,"NEQUI",AY82:AY95)</f>
        <v>0</v>
      </c>
      <c r="AZ96" s="11">
        <f>SUMIF(AZ82:AZ95,"DAVIPLATA",AY82:AY95)</f>
        <v>0</v>
      </c>
      <c r="BA96" s="11">
        <f>SUMIF(AZ82:AZ95,"TARJETA DE CREDITO",AY82:AY95)</f>
        <v>0</v>
      </c>
      <c r="BB96" s="11">
        <f>SUMIF(AZ82:AZ95,"BANCOLOMBIA",AY82:AY95)</f>
        <v>0</v>
      </c>
      <c r="BC96" s="27"/>
      <c r="BD96" s="12">
        <f>SUMIF(BF82:BF95,"EFECTIVO",BE82:BE95)</f>
        <v>0</v>
      </c>
      <c r="BE96" s="12">
        <f ca="1">SUMIF(BF82:BF96,"NEQUI",BE82:BE95)</f>
        <v>0</v>
      </c>
      <c r="BF96" s="11">
        <f>SUMIF(BF82:BF95,"BANCOLOMBIA",BE82:BE95)</f>
        <v>0</v>
      </c>
      <c r="BG96" s="11">
        <f>SUMIF(BF82:BF95,"DAVIPLATA",BE82:BE95)</f>
        <v>0</v>
      </c>
      <c r="BH96" s="11">
        <f>SUMIF(BF82:BF95,"TARJETA DE CREDITO",BE82:BE95)</f>
        <v>0</v>
      </c>
      <c r="BI96" s="11">
        <f>SUMIF(BF82:BF95,"BANCOLOMBIA",BE82:BE95)</f>
        <v>0</v>
      </c>
      <c r="BJ96" s="12">
        <f>SUMIF(BL82:BL95,"EFECTIVO",BK82:BK95)</f>
        <v>0</v>
      </c>
      <c r="BK96" s="12">
        <f ca="1">SUMIF(BL82:BL96,"NEQUI",BK82:BK95)</f>
        <v>0</v>
      </c>
      <c r="BL96" s="11">
        <f>SUMIF(BL82:BL95,"BANCOLOMBIA",BK82:BK95)</f>
        <v>0</v>
      </c>
      <c r="BM96" s="11">
        <f>SUMIF(BL82:BL95,"DAVIPLATA",BK82:BK95)</f>
        <v>0</v>
      </c>
      <c r="BN96" s="11">
        <f>SUMIF(BL82:BL95,"TARJETA DE CREDITO",BK82:BK95)</f>
        <v>0</v>
      </c>
      <c r="BO96" s="158">
        <f>SUMIF(BQ82:BQ95,"EFECTIVO",BP82:BP95)+SUMIF(BT82:BT95,"EFECTIVO",BS82:BS95)</f>
        <v>0</v>
      </c>
      <c r="BP96" s="12">
        <f ca="1">SUMIF(BT82:BT96,"NEQUI",BS82:BS95)+SUMIF(BQ82:BQ95,"NEQUI",BP82:BP95)</f>
        <v>0</v>
      </c>
      <c r="BQ96" s="11">
        <f>SUMIF(BQ82:BQ95,"BANCOLOMBIA",BP82:BP95)+SUMIF(BT82:BT95,"BANCOLOMBIA",BS82:BS95)</f>
        <v>0</v>
      </c>
      <c r="BR96" s="11">
        <f>SUMIF(BT82:BT95,"DAVIPLATA",BS82:BS95)+SUMIF(BQ82:BQ95,"DAVIPLATA",BP82:BP95)</f>
        <v>0</v>
      </c>
      <c r="BS96" s="27">
        <f>SUMIF(BT82:BT95,"TARJETA DE CREDITO",BS82:BS95)+SUMIF(BQ82:BQ95,"TARJETA DE CREDITO",BP82:BP95)</f>
        <v>0</v>
      </c>
      <c r="BT96" s="11"/>
      <c r="BU96" s="11"/>
      <c r="BV96" s="11"/>
      <c r="BW96" s="12">
        <f>SUMIF(BY82:BY95,"EFECTIVO",BX82:BX95)+SUMIF(CB82:CB95,"EFECTIVO",CA82:CA95)</f>
        <v>0</v>
      </c>
      <c r="BX96" s="12">
        <f ca="1">SUMIF(CB82:CB96,"NEQUI",CA82:CA95)+SUMIF(BY82:BY95,"NEQUI",BX82:BX95)</f>
        <v>0</v>
      </c>
      <c r="BY96" s="11">
        <f>SUMIF(BY82:BY95,"BANCOLOMBIA",BX82:BX95)+SUMIF(CB82:CB95,"BANCOLOMBIA",CA82:CA95)</f>
        <v>0</v>
      </c>
      <c r="BZ96" s="11">
        <f>SUMIF(CB82:CB95,"DAVIPLATA",CA82:CA95)+SUMIF(BY82:BY95,"DAVIPLATA",BX82:BX95)</f>
        <v>0</v>
      </c>
      <c r="CA96" s="27">
        <f>SUMIF(CB82:CB95,"TARJETA DE CREDITO",CA82:CA95)+SUMIF(BY82:BY95,"TARJETA DE CREDITO",BX82:BX95)</f>
        <v>0</v>
      </c>
      <c r="CB96" s="11"/>
      <c r="CC96" s="11"/>
      <c r="CD96" s="11"/>
      <c r="CE96" s="12">
        <f>SUMIF(CG82:CG95,"EFECTIVO",CF82:CF95)</f>
        <v>0</v>
      </c>
      <c r="CF96" s="12">
        <f ca="1">SUMIF(CG82:CG96,"NEQUI",CF82:CF95)</f>
        <v>0</v>
      </c>
      <c r="CG96" s="11">
        <f>SUMIF(CG82:CG95,"BANCOLOMBIA",CF82:CF95)</f>
        <v>0</v>
      </c>
      <c r="CH96" s="11">
        <f>SUMIF(CG82:CG95,"DAVIPLATA",CF82:CF95)</f>
        <v>0</v>
      </c>
      <c r="CI96" s="11">
        <f>SUMIF(CG82:CG95,"TARJETA DE CREDITO",CF82:CF95)</f>
        <v>0</v>
      </c>
      <c r="CJ96" s="12">
        <f>SUMIF(CL82:CL95,"EFECTIVO",CK82:CK95)</f>
        <v>0</v>
      </c>
      <c r="CK96" s="12">
        <f ca="1">SUMIF(CL82:CL96,"NEQUI",CK82:CK95)</f>
        <v>0</v>
      </c>
      <c r="CL96" s="11">
        <f>SUMIF(CL82:CL95,"BANCOLOMBIA",CK82:CK95)</f>
        <v>0</v>
      </c>
      <c r="CM96" s="11">
        <f>SUMIF(CL82:CL95,"DAVIPLATA",CK82:CK95)</f>
        <v>0</v>
      </c>
      <c r="CN96" s="11">
        <f>SUMIF(CL82:CL95,"TARJETA DE CREDITO",CK82:CK95)</f>
        <v>0</v>
      </c>
      <c r="CO96" s="12">
        <f>SUMIF(CQ82:CQ95,"EFECTIVO",CP82:CP95)+SUMIF(CT82:CT95,"EFECTIVO",CS82:CS95)</f>
        <v>0</v>
      </c>
      <c r="CP96" s="12">
        <f ca="1">SUMIF(CT82:CT96,"NEQUI",CS82:CS95)+SUMIF(CQ82:CQ95,"NEQUI",CP82:CP95)</f>
        <v>0</v>
      </c>
      <c r="CQ96" s="11">
        <f>SUMIF(CQ82:CQ95,"BANCOLOMBIA",CP82:CP95)+SUMIF(CT82:CT95,"BANCOLOMBIA",CS82:CS95)</f>
        <v>0</v>
      </c>
      <c r="CR96" s="11">
        <f>SUMIF(CT82:CT95,"DAVIPLATA",CS82:CS95)+SUMIF(CQ82:CQ95,"DAVIPLATA",CP82:CP95)</f>
        <v>0</v>
      </c>
      <c r="CS96" s="27">
        <f>SUMIF(CT82:CT95,"TARJETA DE CREDITO",CS82:CS95)+SUMIF(CQ82:CQ95,"TARJETA DE CREDITO",CP82:CP95)</f>
        <v>0</v>
      </c>
      <c r="CT96" s="11"/>
      <c r="CU96" s="11"/>
      <c r="CV96" s="11"/>
      <c r="CW96" s="12">
        <f>SUMIF(CY82:CY95,"EFECTIVO",CX82:CX95)</f>
        <v>0</v>
      </c>
      <c r="CX96" s="12">
        <f ca="1">SUMIF(CY82:CY96,"NEQUI",CX82:CX95)</f>
        <v>0</v>
      </c>
      <c r="CY96" s="11">
        <f>SUMIF(CY82:CY95,"BANCOLOMBIA",CX82:CX95)</f>
        <v>0</v>
      </c>
      <c r="CZ96" s="11">
        <f>SUMIF(CY82:CY95,"DAVIPLATA",CX82:CX95)</f>
        <v>0</v>
      </c>
      <c r="DA96" s="11">
        <f>SUMIF(CY82:CY95,"TARJETA DE CREDITO",CX82:CX95)</f>
        <v>0</v>
      </c>
      <c r="DB96" s="27"/>
      <c r="DC96" s="188"/>
      <c r="DD96" s="179"/>
      <c r="DE96" s="11"/>
      <c r="DF96" s="11"/>
      <c r="DG96" s="200"/>
      <c r="DH96" s="119"/>
      <c r="DI96" s="11"/>
      <c r="DJ96" s="132">
        <v>0</v>
      </c>
      <c r="DK96" s="64">
        <f t="shared" si="76"/>
        <v>0</v>
      </c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</row>
    <row r="97" ht="22.5" customHeight="1" spans="1:147">
      <c r="A97" s="16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17" t="s">
        <v>68</v>
      </c>
      <c r="S97" s="18">
        <f>SUM(S82:S95)</f>
        <v>0</v>
      </c>
      <c r="T97" s="18"/>
      <c r="U97" s="18"/>
      <c r="V97" s="30">
        <f>SUM(V82:V95)</f>
        <v>0</v>
      </c>
      <c r="W97" s="30"/>
      <c r="X97" s="31">
        <f>SUM(X82:X95)</f>
        <v>0</v>
      </c>
      <c r="Y97" s="121" t="s">
        <v>68</v>
      </c>
      <c r="Z97" s="43">
        <f>SUM(Z82:Z95)</f>
        <v>0</v>
      </c>
      <c r="AA97" s="43"/>
      <c r="AB97" s="122">
        <f t="shared" ref="AB97:AD97" si="77">SUM(AB82:AB95)</f>
        <v>0</v>
      </c>
      <c r="AC97" s="43">
        <f t="shared" si="77"/>
        <v>0</v>
      </c>
      <c r="AD97" s="131">
        <f t="shared" si="77"/>
        <v>0</v>
      </c>
      <c r="AE97" s="132" t="s">
        <v>68</v>
      </c>
      <c r="AF97" s="133">
        <f t="shared" ref="AF97:AG97" si="78">SUM(AF82:AF95)</f>
        <v>0</v>
      </c>
      <c r="AG97" s="140">
        <f t="shared" si="78"/>
        <v>0</v>
      </c>
      <c r="AH97" s="141"/>
      <c r="AI97" s="141">
        <f t="shared" ref="AI97:AL97" si="79">SUM(AI82:AI95)</f>
        <v>0</v>
      </c>
      <c r="AJ97" s="141">
        <f t="shared" si="79"/>
        <v>0</v>
      </c>
      <c r="AK97" s="141">
        <f t="shared" si="79"/>
        <v>0</v>
      </c>
      <c r="AL97" s="64">
        <f t="shared" si="79"/>
        <v>0</v>
      </c>
      <c r="AM97" s="132" t="s">
        <v>68</v>
      </c>
      <c r="AN97" s="140">
        <f>SUM(AN82:AN95)</f>
        <v>0</v>
      </c>
      <c r="AO97" s="140"/>
      <c r="AP97" s="141">
        <f t="shared" ref="AP97:AQ97" si="80">SUM(AP82:AP95)</f>
        <v>0</v>
      </c>
      <c r="AQ97" s="64">
        <f t="shared" si="80"/>
        <v>0</v>
      </c>
      <c r="AR97" s="34" t="s">
        <v>68</v>
      </c>
      <c r="AS97" s="154">
        <f>SUM(AS82:AS95)</f>
        <v>0</v>
      </c>
      <c r="AT97" s="154"/>
      <c r="AU97" s="30">
        <f t="shared" ref="AU97:AW97" si="81">SUM(AU82:AU95)</f>
        <v>0</v>
      </c>
      <c r="AV97" s="30">
        <f t="shared" si="81"/>
        <v>0</v>
      </c>
      <c r="AW97" s="31">
        <f t="shared" si="81"/>
        <v>0</v>
      </c>
      <c r="AX97" s="34" t="s">
        <v>68</v>
      </c>
      <c r="AY97" s="42">
        <f>SUM(AY82:AY95)</f>
        <v>0</v>
      </c>
      <c r="AZ97" s="42"/>
      <c r="BA97" s="42">
        <f t="shared" ref="BA97:BC97" si="82">SUM(BA82:BA95)</f>
        <v>0</v>
      </c>
      <c r="BB97" s="42">
        <f t="shared" si="82"/>
        <v>0</v>
      </c>
      <c r="BC97" s="41">
        <f t="shared" si="82"/>
        <v>0</v>
      </c>
      <c r="BD97" s="132" t="s">
        <v>68</v>
      </c>
      <c r="BE97" s="141">
        <f>SUM(BE82:BE95)</f>
        <v>0</v>
      </c>
      <c r="BF97" s="141"/>
      <c r="BG97" s="141">
        <f t="shared" ref="BG97:BI97" si="83">SUM(BG82:BG95)</f>
        <v>0</v>
      </c>
      <c r="BH97" s="141">
        <f t="shared" si="83"/>
        <v>0</v>
      </c>
      <c r="BI97" s="155">
        <f t="shared" si="83"/>
        <v>0</v>
      </c>
      <c r="BJ97" s="132" t="s">
        <v>68</v>
      </c>
      <c r="BK97" s="141">
        <f>SUM(BK82:BK95)</f>
        <v>0</v>
      </c>
      <c r="BL97" s="141"/>
      <c r="BM97" s="141">
        <f t="shared" ref="BM97:BN97" si="84">SUM(BM82:BM95)</f>
        <v>0</v>
      </c>
      <c r="BN97" s="155">
        <f t="shared" si="84"/>
        <v>0</v>
      </c>
      <c r="BO97" s="159" t="s">
        <v>68</v>
      </c>
      <c r="BP97" s="133">
        <f t="shared" ref="BP97:BQ97" si="85">SUM(BP82:BP95)</f>
        <v>0</v>
      </c>
      <c r="BQ97" s="140">
        <f t="shared" si="85"/>
        <v>0</v>
      </c>
      <c r="BR97" s="141"/>
      <c r="BS97" s="141">
        <f t="shared" ref="BS97:BV97" si="86">SUM(BS82:BS95)</f>
        <v>0</v>
      </c>
      <c r="BT97" s="141">
        <f t="shared" si="86"/>
        <v>0</v>
      </c>
      <c r="BU97" s="141">
        <f t="shared" si="86"/>
        <v>0</v>
      </c>
      <c r="BV97" s="64">
        <f t="shared" si="86"/>
        <v>0</v>
      </c>
      <c r="BW97" s="132" t="s">
        <v>68</v>
      </c>
      <c r="BX97" s="133">
        <f t="shared" ref="BX97:BY97" si="87">SUM(BX82:BX95)</f>
        <v>0</v>
      </c>
      <c r="BY97" s="140">
        <f t="shared" si="87"/>
        <v>0</v>
      </c>
      <c r="BZ97" s="141"/>
      <c r="CA97" s="141">
        <f t="shared" ref="CA97:CD97" si="88">SUM(CA82:CA95)</f>
        <v>0</v>
      </c>
      <c r="CB97" s="141">
        <f t="shared" si="88"/>
        <v>0</v>
      </c>
      <c r="CC97" s="141">
        <f t="shared" si="88"/>
        <v>0</v>
      </c>
      <c r="CD97" s="64">
        <f t="shared" si="88"/>
        <v>0</v>
      </c>
      <c r="CE97" s="132" t="s">
        <v>68</v>
      </c>
      <c r="CF97" s="141">
        <f>SUM(CF82:CF95)</f>
        <v>0</v>
      </c>
      <c r="CG97" s="141"/>
      <c r="CH97" s="141">
        <f t="shared" ref="CH97:CI97" si="89">SUM(CH82:CH95)</f>
        <v>0</v>
      </c>
      <c r="CI97" s="141">
        <f t="shared" si="89"/>
        <v>0</v>
      </c>
      <c r="CJ97" s="132" t="s">
        <v>68</v>
      </c>
      <c r="CK97" s="141">
        <f>SUM(CK82:CK95)</f>
        <v>0</v>
      </c>
      <c r="CL97" s="141"/>
      <c r="CM97" s="141">
        <f t="shared" ref="CM97:CN97" si="90">SUM(CM82:CM95)</f>
        <v>0</v>
      </c>
      <c r="CN97" s="155">
        <f t="shared" si="90"/>
        <v>0</v>
      </c>
      <c r="CO97" s="132" t="s">
        <v>68</v>
      </c>
      <c r="CP97" s="133">
        <f t="shared" ref="CP97:CQ97" si="91">SUM(CP82:CP95)</f>
        <v>0</v>
      </c>
      <c r="CQ97" s="140">
        <f t="shared" si="91"/>
        <v>0</v>
      </c>
      <c r="CR97" s="141"/>
      <c r="CS97" s="141">
        <f t="shared" ref="CS97:CV97" si="92">SUM(CS82:CS95)</f>
        <v>0</v>
      </c>
      <c r="CT97" s="141">
        <f t="shared" si="92"/>
        <v>0</v>
      </c>
      <c r="CU97" s="141">
        <f t="shared" si="92"/>
        <v>0</v>
      </c>
      <c r="CV97" s="64">
        <f t="shared" si="92"/>
        <v>0</v>
      </c>
      <c r="CW97" s="132" t="s">
        <v>68</v>
      </c>
      <c r="CX97" s="141">
        <f>SUM(CX82:CX95)</f>
        <v>0</v>
      </c>
      <c r="CY97" s="141"/>
      <c r="CZ97" s="141">
        <f t="shared" ref="CZ97:DB97" si="93">SUM(CZ82:CZ95)</f>
        <v>0</v>
      </c>
      <c r="DA97" s="141">
        <f t="shared" si="93"/>
        <v>0</v>
      </c>
      <c r="DB97" s="64">
        <f t="shared" si="93"/>
        <v>0</v>
      </c>
      <c r="DC97" s="189" t="s">
        <v>82</v>
      </c>
      <c r="DD97" s="184">
        <f>SUM(T96,AA96,AG96,AO96,BF96,BL96,BQ96,BY96,CG96,CL96,CQ96,CY96)</f>
        <v>0</v>
      </c>
      <c r="DE97" s="11"/>
      <c r="DF97" s="11"/>
      <c r="DG97" s="11"/>
      <c r="DH97" s="11"/>
      <c r="DI97" s="11" t="s">
        <v>0</v>
      </c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</row>
    <row r="98" ht="22.5" customHeight="1" spans="1:147">
      <c r="A98" s="88" t="s">
        <v>62</v>
      </c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97" t="s">
        <v>17</v>
      </c>
      <c r="S98" s="94">
        <v>0.6</v>
      </c>
      <c r="T98" s="95" t="s">
        <v>18</v>
      </c>
      <c r="U98" s="104"/>
      <c r="V98" s="128" t="s">
        <v>20</v>
      </c>
      <c r="W98" s="106" t="s">
        <v>18</v>
      </c>
      <c r="X98" s="107" t="s">
        <v>19</v>
      </c>
      <c r="Y98" s="127" t="s">
        <v>17</v>
      </c>
      <c r="Z98" s="106" t="s">
        <v>20</v>
      </c>
      <c r="AA98" s="106" t="s">
        <v>18</v>
      </c>
      <c r="AB98" s="128" t="s">
        <v>19</v>
      </c>
      <c r="AC98" s="106" t="s">
        <v>21</v>
      </c>
      <c r="AD98" s="136" t="s">
        <v>22</v>
      </c>
      <c r="AE98" s="4" t="s">
        <v>17</v>
      </c>
      <c r="AF98" s="94">
        <v>0.6</v>
      </c>
      <c r="AG98" s="95" t="s">
        <v>18</v>
      </c>
      <c r="AH98" s="135" t="s">
        <v>17</v>
      </c>
      <c r="AI98" s="143">
        <v>3.5</v>
      </c>
      <c r="AJ98" s="109" t="s">
        <v>18</v>
      </c>
      <c r="AK98" s="146" t="s">
        <v>19</v>
      </c>
      <c r="AL98" s="110" t="s">
        <v>19</v>
      </c>
      <c r="AM98" s="150" t="s">
        <v>17</v>
      </c>
      <c r="AN98" s="102" t="s">
        <v>20</v>
      </c>
      <c r="AO98" s="102" t="s">
        <v>18</v>
      </c>
      <c r="AP98" s="152" t="s">
        <v>19</v>
      </c>
      <c r="AQ98" s="153" t="s">
        <v>22</v>
      </c>
      <c r="AR98" s="97" t="s">
        <v>17</v>
      </c>
      <c r="AS98" s="106" t="s">
        <v>20</v>
      </c>
      <c r="AT98" s="128" t="s">
        <v>18</v>
      </c>
      <c r="AU98" s="128" t="s">
        <v>19</v>
      </c>
      <c r="AV98" s="128" t="s">
        <v>21</v>
      </c>
      <c r="AW98" s="107" t="s">
        <v>22</v>
      </c>
      <c r="AX98" s="97" t="s">
        <v>17</v>
      </c>
      <c r="AY98" s="128" t="s">
        <v>20</v>
      </c>
      <c r="AZ98" s="128" t="s">
        <v>18</v>
      </c>
      <c r="BA98" s="128" t="s">
        <v>19</v>
      </c>
      <c r="BB98" s="128" t="s">
        <v>21</v>
      </c>
      <c r="BC98" s="107" t="s">
        <v>22</v>
      </c>
      <c r="BD98" s="97" t="s">
        <v>17</v>
      </c>
      <c r="BE98" s="128" t="s">
        <v>20</v>
      </c>
      <c r="BF98" s="128" t="s">
        <v>18</v>
      </c>
      <c r="BG98" s="128" t="s">
        <v>19</v>
      </c>
      <c r="BH98" s="128" t="s">
        <v>21</v>
      </c>
      <c r="BI98" s="107" t="s">
        <v>22</v>
      </c>
      <c r="BJ98" s="97" t="s">
        <v>17</v>
      </c>
      <c r="BK98" s="128" t="s">
        <v>20</v>
      </c>
      <c r="BL98" s="128" t="s">
        <v>18</v>
      </c>
      <c r="BM98" s="128" t="s">
        <v>19</v>
      </c>
      <c r="BN98" s="136" t="s">
        <v>22</v>
      </c>
      <c r="BO98" s="156" t="s">
        <v>17</v>
      </c>
      <c r="BP98" s="94">
        <v>1.6</v>
      </c>
      <c r="BQ98" s="95" t="s">
        <v>18</v>
      </c>
      <c r="BR98" s="135" t="s">
        <v>17</v>
      </c>
      <c r="BS98" s="143">
        <v>1.5</v>
      </c>
      <c r="BT98" s="109" t="s">
        <v>18</v>
      </c>
      <c r="BU98" s="146" t="s">
        <v>19</v>
      </c>
      <c r="BV98" s="110" t="s">
        <v>19</v>
      </c>
      <c r="BW98" s="4" t="s">
        <v>17</v>
      </c>
      <c r="BX98" s="94">
        <v>0.6</v>
      </c>
      <c r="BY98" s="95" t="s">
        <v>18</v>
      </c>
      <c r="BZ98" s="135" t="s">
        <v>17</v>
      </c>
      <c r="CA98" s="143">
        <v>0.5</v>
      </c>
      <c r="CB98" s="109" t="s">
        <v>18</v>
      </c>
      <c r="CC98" s="146" t="s">
        <v>19</v>
      </c>
      <c r="CD98" s="110" t="s">
        <v>19</v>
      </c>
      <c r="CE98" s="97" t="s">
        <v>17</v>
      </c>
      <c r="CF98" s="128" t="s">
        <v>20</v>
      </c>
      <c r="CG98" s="128" t="s">
        <v>18</v>
      </c>
      <c r="CH98" s="128" t="s">
        <v>19</v>
      </c>
      <c r="CI98" s="107" t="s">
        <v>22</v>
      </c>
      <c r="CJ98" s="97" t="s">
        <v>17</v>
      </c>
      <c r="CK98" s="128" t="s">
        <v>20</v>
      </c>
      <c r="CL98" s="128" t="s">
        <v>18</v>
      </c>
      <c r="CM98" s="128" t="s">
        <v>19</v>
      </c>
      <c r="CN98" s="107" t="s">
        <v>22</v>
      </c>
      <c r="CO98" s="4" t="s">
        <v>17</v>
      </c>
      <c r="CP98" s="94">
        <v>0.6</v>
      </c>
      <c r="CQ98" s="95" t="s">
        <v>18</v>
      </c>
      <c r="CR98" s="135" t="s">
        <v>17</v>
      </c>
      <c r="CS98" s="143">
        <v>0.5</v>
      </c>
      <c r="CT98" s="109" t="s">
        <v>18</v>
      </c>
      <c r="CU98" s="146" t="s">
        <v>19</v>
      </c>
      <c r="CV98" s="110" t="s">
        <v>19</v>
      </c>
      <c r="CW98" s="147" t="s">
        <v>23</v>
      </c>
      <c r="CX98" s="125" t="s">
        <v>24</v>
      </c>
      <c r="CY98" s="152" t="s">
        <v>18</v>
      </c>
      <c r="CZ98" s="125" t="s">
        <v>25</v>
      </c>
      <c r="DA98" s="125" t="s">
        <v>26</v>
      </c>
      <c r="DB98" s="175" t="s">
        <v>27</v>
      </c>
      <c r="DC98" s="26"/>
      <c r="DD98" s="11"/>
      <c r="DE98" s="11"/>
      <c r="DF98" s="32" t="s">
        <v>114</v>
      </c>
      <c r="DG98" s="37"/>
      <c r="DH98" s="37"/>
      <c r="DI98" s="38"/>
      <c r="DJ98" s="11"/>
      <c r="DK98" s="11"/>
      <c r="DL98" s="11"/>
      <c r="DM98" s="11"/>
      <c r="DN98" s="11"/>
      <c r="DO98" s="11"/>
      <c r="DP98" s="58" t="s">
        <v>91</v>
      </c>
      <c r="DQ98" s="59" t="s">
        <v>92</v>
      </c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</row>
    <row r="99" ht="22.5" customHeight="1" spans="1:147">
      <c r="A99" s="7"/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96"/>
      <c r="S99" s="9"/>
      <c r="T99" s="9"/>
      <c r="U99" s="23"/>
      <c r="V99" s="24"/>
      <c r="W99" s="9"/>
      <c r="X99" s="25"/>
      <c r="Y99" s="11"/>
      <c r="Z99" s="119"/>
      <c r="AA99" s="119"/>
      <c r="AB99" s="117"/>
      <c r="AC99" s="119"/>
      <c r="AD99" s="11"/>
      <c r="AE99" s="10"/>
      <c r="AF99" s="11"/>
      <c r="AG99" s="11"/>
      <c r="AJ99" s="11"/>
      <c r="AK99" s="27"/>
      <c r="AL99" s="27"/>
      <c r="AM99" s="12"/>
      <c r="AN99" s="119"/>
      <c r="AO99" s="119"/>
      <c r="AP99" s="11"/>
      <c r="AQ99" s="11"/>
      <c r="AR99" s="12"/>
      <c r="AS99" s="119"/>
      <c r="AT99" s="119"/>
      <c r="AU99" s="11"/>
      <c r="AV99" s="11"/>
      <c r="AW99" s="27"/>
      <c r="AX99" s="12"/>
      <c r="AY99" s="11"/>
      <c r="AZ99" s="11"/>
      <c r="BA99" s="11"/>
      <c r="BB99" s="11"/>
      <c r="BC99" s="27"/>
      <c r="BD99" s="12"/>
      <c r="BE99" s="11"/>
      <c r="BF99" s="11"/>
      <c r="BG99" s="11"/>
      <c r="BH99" s="11"/>
      <c r="BI99" s="11"/>
      <c r="BJ99" s="12"/>
      <c r="BK99" s="11"/>
      <c r="BL99" s="11"/>
      <c r="BM99" s="11"/>
      <c r="BN99" s="27"/>
      <c r="BO99" s="157"/>
      <c r="BP99" s="11"/>
      <c r="BQ99" s="11"/>
      <c r="BT99" s="11"/>
      <c r="BU99" s="27"/>
      <c r="BV99" s="27"/>
      <c r="BW99" s="10"/>
      <c r="BX99" s="11"/>
      <c r="BY99" s="11"/>
      <c r="CB99" s="11"/>
      <c r="CC99" s="27"/>
      <c r="CD99" s="27"/>
      <c r="CE99" s="12"/>
      <c r="CF99" s="11"/>
      <c r="CG99" s="11"/>
      <c r="CH99" s="11"/>
      <c r="CI99" s="27"/>
      <c r="CJ99" s="12"/>
      <c r="CK99" s="11"/>
      <c r="CL99" s="11"/>
      <c r="CM99" s="11"/>
      <c r="CN99" s="27"/>
      <c r="CO99" s="10"/>
      <c r="CP99" s="11"/>
      <c r="CQ99" s="11"/>
      <c r="CT99" s="11"/>
      <c r="CU99" s="27"/>
      <c r="CV99" s="11"/>
      <c r="CW99" s="62"/>
      <c r="CX99" s="9"/>
      <c r="CY99" s="9"/>
      <c r="CZ99" s="9"/>
      <c r="DA99" s="9"/>
      <c r="DB99" s="25"/>
      <c r="DC99" s="11"/>
      <c r="DD99" s="11"/>
      <c r="DE99" s="11"/>
      <c r="DF99" s="33" t="s">
        <v>93</v>
      </c>
      <c r="DG99" s="39">
        <f>DP101+DQ101</f>
        <v>0</v>
      </c>
      <c r="DH99" s="40" t="s">
        <v>42</v>
      </c>
      <c r="DI99" s="41">
        <f>SUM(DG99:DG110)</f>
        <v>0</v>
      </c>
      <c r="DJ99" s="11"/>
      <c r="DK99" s="11"/>
      <c r="DL99" s="11"/>
      <c r="DM99" s="11"/>
      <c r="DN99" s="11"/>
      <c r="DO99" s="11"/>
      <c r="DP99" s="60">
        <f>AF114*60%</f>
        <v>0</v>
      </c>
      <c r="DQ99" s="61">
        <f>AI114/2</f>
        <v>0</v>
      </c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</row>
    <row r="100" ht="22.5" customHeight="1" spans="1:147">
      <c r="A100" s="7"/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10"/>
      <c r="S100" s="11"/>
      <c r="T100" s="11"/>
      <c r="U100" s="26"/>
      <c r="W100" s="11"/>
      <c r="X100" s="27"/>
      <c r="Y100" s="120"/>
      <c r="Z100" s="119"/>
      <c r="AA100" s="119"/>
      <c r="AB100" s="11"/>
      <c r="AC100" s="119"/>
      <c r="AD100" s="11"/>
      <c r="AE100" s="10"/>
      <c r="AF100" s="11"/>
      <c r="AG100" s="11"/>
      <c r="AJ100" s="11"/>
      <c r="AK100" s="27"/>
      <c r="AL100" s="27"/>
      <c r="AM100" s="12"/>
      <c r="AN100" s="119"/>
      <c r="AO100" s="119"/>
      <c r="AP100" s="11"/>
      <c r="AQ100" s="11"/>
      <c r="AR100" s="12"/>
      <c r="AS100" s="119"/>
      <c r="AT100" s="119"/>
      <c r="AU100" s="11"/>
      <c r="AV100" s="11"/>
      <c r="AW100" s="27"/>
      <c r="AX100" s="12"/>
      <c r="AY100" s="11"/>
      <c r="AZ100" s="11"/>
      <c r="BA100" s="11"/>
      <c r="BB100" s="11"/>
      <c r="BC100" s="27"/>
      <c r="BD100" s="12"/>
      <c r="BE100" s="11"/>
      <c r="BF100" s="11"/>
      <c r="BG100" s="11"/>
      <c r="BH100" s="11"/>
      <c r="BI100" s="11"/>
      <c r="BJ100" s="12"/>
      <c r="BK100" s="11"/>
      <c r="BL100" s="11"/>
      <c r="BM100" s="11"/>
      <c r="BN100" s="27"/>
      <c r="BO100" s="157"/>
      <c r="BP100" s="11"/>
      <c r="BQ100" s="11"/>
      <c r="BT100" s="11"/>
      <c r="BU100" s="27"/>
      <c r="BV100" s="27"/>
      <c r="BW100" s="10"/>
      <c r="BX100" s="11"/>
      <c r="BY100" s="11"/>
      <c r="CB100" s="11"/>
      <c r="CC100" s="27"/>
      <c r="CD100" s="27"/>
      <c r="CE100" s="12"/>
      <c r="CF100" s="11"/>
      <c r="CG100" s="11"/>
      <c r="CH100" s="11"/>
      <c r="CI100" s="27"/>
      <c r="CJ100" s="12"/>
      <c r="CK100" s="11"/>
      <c r="CL100" s="11"/>
      <c r="CM100" s="11"/>
      <c r="CN100" s="27"/>
      <c r="CO100" s="10"/>
      <c r="CP100" s="11"/>
      <c r="CQ100" s="11"/>
      <c r="CT100" s="11"/>
      <c r="CU100" s="27"/>
      <c r="CV100" s="27"/>
      <c r="CW100" s="12"/>
      <c r="CX100" s="11"/>
      <c r="CY100" s="11"/>
      <c r="CZ100" s="11"/>
      <c r="DA100" s="11"/>
      <c r="DB100" s="27"/>
      <c r="DC100" s="11"/>
      <c r="DD100" s="11"/>
      <c r="DE100" s="11"/>
      <c r="DF100" s="34" t="s">
        <v>94</v>
      </c>
      <c r="DG100" s="42">
        <f>Z114*60%</f>
        <v>0</v>
      </c>
      <c r="DH100" s="40" t="s">
        <v>46</v>
      </c>
      <c r="DI100" s="41">
        <f>DF112-DI99+CX114</f>
        <v>0</v>
      </c>
      <c r="DJ100" s="11"/>
      <c r="DK100" s="11"/>
      <c r="DL100" s="11"/>
      <c r="DM100" s="11"/>
      <c r="DN100" s="11"/>
      <c r="DO100" s="11"/>
      <c r="DP100" s="62" t="s">
        <v>47</v>
      </c>
      <c r="DQ100" s="25" t="s">
        <v>48</v>
      </c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</row>
    <row r="101" ht="22.5" customHeight="1" spans="1:147">
      <c r="A101" s="7"/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10"/>
      <c r="S101" s="11"/>
      <c r="T101" s="11"/>
      <c r="U101" s="26"/>
      <c r="W101" s="11"/>
      <c r="X101" s="27"/>
      <c r="Y101" s="120"/>
      <c r="Z101" s="119"/>
      <c r="AA101" s="119"/>
      <c r="AB101" s="11"/>
      <c r="AC101" s="119"/>
      <c r="AD101" s="11"/>
      <c r="AE101" s="10"/>
      <c r="AF101" s="11"/>
      <c r="AG101" s="11"/>
      <c r="AJ101" s="11"/>
      <c r="AK101" s="27"/>
      <c r="AL101" s="27"/>
      <c r="AM101" s="12"/>
      <c r="AN101" s="119"/>
      <c r="AO101" s="119"/>
      <c r="AP101" s="11"/>
      <c r="AQ101" s="11"/>
      <c r="AR101" s="12"/>
      <c r="AS101" s="119"/>
      <c r="AT101" s="119"/>
      <c r="AU101" s="11"/>
      <c r="AV101" s="11"/>
      <c r="AW101" s="27"/>
      <c r="AX101" s="12"/>
      <c r="AY101" s="11"/>
      <c r="AZ101" s="11"/>
      <c r="BA101" s="11"/>
      <c r="BB101" s="11"/>
      <c r="BC101" s="27"/>
      <c r="BD101" s="12"/>
      <c r="BE101" s="11"/>
      <c r="BF101" s="11"/>
      <c r="BG101" s="11"/>
      <c r="BH101" s="11"/>
      <c r="BI101" s="11"/>
      <c r="BJ101" s="12"/>
      <c r="BK101" s="11"/>
      <c r="BL101" s="11"/>
      <c r="BM101" s="11"/>
      <c r="BN101" s="27"/>
      <c r="BO101" s="157"/>
      <c r="BP101" s="11"/>
      <c r="BQ101" s="11"/>
      <c r="BT101" s="11"/>
      <c r="BU101" s="27"/>
      <c r="BV101" s="27"/>
      <c r="BW101" s="10"/>
      <c r="BX101" s="11"/>
      <c r="BY101" s="11"/>
      <c r="CB101" s="11"/>
      <c r="CC101" s="27"/>
      <c r="CD101" s="27"/>
      <c r="CE101" s="12"/>
      <c r="CF101" s="11"/>
      <c r="CG101" s="11"/>
      <c r="CH101" s="11"/>
      <c r="CI101" s="27"/>
      <c r="CJ101" s="12"/>
      <c r="CK101" s="11"/>
      <c r="CL101" s="11"/>
      <c r="CM101" s="11"/>
      <c r="CN101" s="27"/>
      <c r="CO101" s="10"/>
      <c r="CP101" s="11"/>
      <c r="CQ101" s="11"/>
      <c r="CT101" s="11"/>
      <c r="CU101" s="27"/>
      <c r="CV101" s="27"/>
      <c r="CW101" s="12"/>
      <c r="CX101" s="11"/>
      <c r="CY101" s="11"/>
      <c r="CZ101" s="11"/>
      <c r="DA101" s="11"/>
      <c r="DB101" s="27"/>
      <c r="DC101" s="11"/>
      <c r="DD101" s="11"/>
      <c r="DE101" s="11"/>
      <c r="DF101" s="34" t="s">
        <v>3</v>
      </c>
      <c r="DG101" s="42">
        <f>DP99+DQ99</f>
        <v>0</v>
      </c>
      <c r="DH101" s="43"/>
      <c r="DI101" s="44">
        <f>AS114*60%</f>
        <v>0</v>
      </c>
      <c r="DJ101" s="11"/>
      <c r="DK101" s="11"/>
      <c r="DL101" s="11"/>
      <c r="DM101" s="11"/>
      <c r="DN101" s="11"/>
      <c r="DO101" s="11"/>
      <c r="DP101" s="14">
        <f>S114*60%</f>
        <v>0</v>
      </c>
      <c r="DQ101" s="28">
        <f>V114/2</f>
        <v>0</v>
      </c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</row>
    <row r="102" ht="22.5" customHeight="1" spans="1:147">
      <c r="A102" s="7"/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10"/>
      <c r="S102" s="11"/>
      <c r="T102" s="11"/>
      <c r="U102" s="26"/>
      <c r="W102" s="11"/>
      <c r="X102" s="27"/>
      <c r="Y102" s="11"/>
      <c r="Z102" s="119"/>
      <c r="AA102" s="119"/>
      <c r="AB102" s="11"/>
      <c r="AC102" s="119"/>
      <c r="AD102" s="11"/>
      <c r="AE102" s="10"/>
      <c r="AF102" s="11"/>
      <c r="AG102" s="11"/>
      <c r="AJ102" s="11"/>
      <c r="AK102" s="27"/>
      <c r="AL102" s="27"/>
      <c r="AM102" s="11"/>
      <c r="AN102" s="119"/>
      <c r="AO102" s="119"/>
      <c r="AP102" s="11"/>
      <c r="AQ102" s="11"/>
      <c r="AR102" s="12"/>
      <c r="AS102" s="119"/>
      <c r="AT102" s="119"/>
      <c r="AU102" s="11"/>
      <c r="AV102" s="11"/>
      <c r="AW102" s="27"/>
      <c r="AX102" s="12"/>
      <c r="AY102" s="11"/>
      <c r="AZ102" s="11"/>
      <c r="BA102" s="11"/>
      <c r="BB102" s="11"/>
      <c r="BC102" s="27"/>
      <c r="BD102" s="120"/>
      <c r="BE102" s="11"/>
      <c r="BF102" s="119"/>
      <c r="BG102" s="11"/>
      <c r="BH102" s="11"/>
      <c r="BI102" s="11"/>
      <c r="BJ102" s="12"/>
      <c r="BK102" s="11"/>
      <c r="BL102" s="119"/>
      <c r="BM102" s="11"/>
      <c r="BN102" s="27"/>
      <c r="BO102" s="157"/>
      <c r="BP102" s="11"/>
      <c r="BQ102" s="11"/>
      <c r="BT102" s="11"/>
      <c r="BU102" s="27"/>
      <c r="BV102" s="27"/>
      <c r="BW102" s="10"/>
      <c r="BX102" s="11"/>
      <c r="BY102" s="11"/>
      <c r="CB102" s="11"/>
      <c r="CC102" s="27"/>
      <c r="CD102" s="27"/>
      <c r="CE102" s="12"/>
      <c r="CF102" s="11"/>
      <c r="CG102" s="119"/>
      <c r="CH102" s="11"/>
      <c r="CI102" s="27"/>
      <c r="CJ102" s="12"/>
      <c r="CK102" s="11"/>
      <c r="CL102" s="119"/>
      <c r="CM102" s="11"/>
      <c r="CN102" s="27"/>
      <c r="CO102" s="10"/>
      <c r="CP102" s="11"/>
      <c r="CQ102" s="11"/>
      <c r="CT102" s="11"/>
      <c r="CU102" s="27"/>
      <c r="CV102" s="27"/>
      <c r="CW102" s="12"/>
      <c r="CX102" s="11"/>
      <c r="CY102" s="11"/>
      <c r="CZ102" s="11"/>
      <c r="DA102" s="11"/>
      <c r="DB102" s="27"/>
      <c r="DC102" s="11"/>
      <c r="DD102" s="11" t="s">
        <v>0</v>
      </c>
      <c r="DE102" s="11"/>
      <c r="DF102" s="34" t="s">
        <v>95</v>
      </c>
      <c r="DG102" s="45">
        <f>AN114/2</f>
        <v>0</v>
      </c>
      <c r="DH102" s="46"/>
      <c r="DI102" s="47"/>
      <c r="DJ102" s="11"/>
      <c r="DK102" s="11"/>
      <c r="DL102" s="11"/>
      <c r="DM102" s="11"/>
      <c r="DN102" s="11"/>
      <c r="DO102" s="11"/>
      <c r="DP102" s="62" t="s">
        <v>54</v>
      </c>
      <c r="DQ102" s="25" t="s">
        <v>55</v>
      </c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</row>
    <row r="103" ht="22.5" customHeight="1" spans="1:147">
      <c r="A103" s="7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10"/>
      <c r="S103" s="11"/>
      <c r="T103" s="11"/>
      <c r="U103" s="26"/>
      <c r="W103" s="11"/>
      <c r="X103" s="27"/>
      <c r="Y103" s="120"/>
      <c r="Z103" s="119"/>
      <c r="AA103" s="119"/>
      <c r="AB103" s="11"/>
      <c r="AC103" s="119"/>
      <c r="AD103" s="11"/>
      <c r="AE103" s="10"/>
      <c r="AF103" s="11"/>
      <c r="AG103" s="11"/>
      <c r="AJ103" s="11"/>
      <c r="AK103" s="27"/>
      <c r="AL103" s="27"/>
      <c r="AM103" s="12"/>
      <c r="AN103" s="119"/>
      <c r="AO103" s="119"/>
      <c r="AP103" s="11"/>
      <c r="AQ103" s="11"/>
      <c r="AR103" s="12"/>
      <c r="AS103" s="119"/>
      <c r="AT103" s="119"/>
      <c r="AU103" s="11"/>
      <c r="AV103" s="11"/>
      <c r="AW103" s="27"/>
      <c r="AX103" s="12"/>
      <c r="AY103" s="11"/>
      <c r="AZ103" s="11"/>
      <c r="BA103" s="11"/>
      <c r="BB103" s="11"/>
      <c r="BC103" s="27"/>
      <c r="BD103" s="120"/>
      <c r="BE103" s="119"/>
      <c r="BF103" s="11"/>
      <c r="BG103" s="11"/>
      <c r="BH103" s="11"/>
      <c r="BI103" s="11"/>
      <c r="BJ103" s="12"/>
      <c r="BK103" s="11"/>
      <c r="BL103" s="11"/>
      <c r="BM103" s="11"/>
      <c r="BN103" s="27"/>
      <c r="BO103" s="157"/>
      <c r="BP103" s="11"/>
      <c r="BQ103" s="11"/>
      <c r="BT103" s="11"/>
      <c r="BU103" s="27"/>
      <c r="BV103" s="27"/>
      <c r="BW103" s="10"/>
      <c r="BX103" s="11"/>
      <c r="BY103" s="11"/>
      <c r="CB103" s="11"/>
      <c r="CC103" s="27"/>
      <c r="CD103" s="27"/>
      <c r="CE103" s="12"/>
      <c r="CF103" s="11"/>
      <c r="CG103" s="11"/>
      <c r="CH103" s="11"/>
      <c r="CI103" s="27"/>
      <c r="CJ103" s="12"/>
      <c r="CK103" s="11"/>
      <c r="CL103" s="11"/>
      <c r="CM103" s="11"/>
      <c r="CN103" s="27"/>
      <c r="CO103" s="10"/>
      <c r="CP103" s="11"/>
      <c r="CQ103" s="11"/>
      <c r="CT103" s="11"/>
      <c r="CU103" s="27"/>
      <c r="CV103" s="27"/>
      <c r="CW103" s="12"/>
      <c r="CX103" s="11"/>
      <c r="CY103" s="11"/>
      <c r="CZ103" s="11"/>
      <c r="DA103" s="11"/>
      <c r="DB103" s="27"/>
      <c r="DC103" s="11"/>
      <c r="DD103" s="11"/>
      <c r="DE103" s="11"/>
      <c r="DF103" s="34" t="s">
        <v>97</v>
      </c>
      <c r="DG103" s="45">
        <f>BE114/2</f>
        <v>0</v>
      </c>
      <c r="DH103" s="46"/>
      <c r="DI103" s="47"/>
      <c r="DJ103" s="11" t="s">
        <v>115</v>
      </c>
      <c r="DK103" s="11"/>
      <c r="DL103" s="11"/>
      <c r="DM103" s="11"/>
      <c r="DN103" s="11"/>
      <c r="DO103" s="11"/>
      <c r="DP103" s="14">
        <f>BP114*60%</f>
        <v>0</v>
      </c>
      <c r="DQ103" s="28">
        <f>BS114/2</f>
        <v>0</v>
      </c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</row>
    <row r="104" ht="22.5" customHeight="1" spans="1:147">
      <c r="A104" s="7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12"/>
      <c r="S104" s="11"/>
      <c r="T104" s="11"/>
      <c r="U104" s="11"/>
      <c r="V104" s="11"/>
      <c r="W104" s="11"/>
      <c r="X104" s="27"/>
      <c r="Y104" s="120"/>
      <c r="Z104" s="119"/>
      <c r="AA104" s="119"/>
      <c r="AB104" s="11"/>
      <c r="AC104" s="119"/>
      <c r="AD104" s="11"/>
      <c r="AE104" s="12"/>
      <c r="AF104" s="11"/>
      <c r="AG104" s="11"/>
      <c r="AH104" s="11"/>
      <c r="AI104" s="11"/>
      <c r="AJ104" s="11"/>
      <c r="AK104" s="27"/>
      <c r="AL104" s="27"/>
      <c r="AM104" s="12"/>
      <c r="AN104" s="119"/>
      <c r="AO104" s="119"/>
      <c r="AP104" s="11"/>
      <c r="AQ104" s="11"/>
      <c r="AR104" s="12"/>
      <c r="AS104" s="119"/>
      <c r="AT104" s="119"/>
      <c r="AU104" s="11"/>
      <c r="AV104" s="11"/>
      <c r="AW104" s="27"/>
      <c r="AX104" s="12"/>
      <c r="AY104" s="11"/>
      <c r="AZ104" s="11"/>
      <c r="BA104" s="11"/>
      <c r="BB104" s="11"/>
      <c r="BC104" s="27"/>
      <c r="BD104" s="12"/>
      <c r="BE104" s="11"/>
      <c r="BF104" s="11"/>
      <c r="BG104" s="11"/>
      <c r="BH104" s="11"/>
      <c r="BI104" s="11"/>
      <c r="BJ104" s="12"/>
      <c r="BK104" s="11"/>
      <c r="BL104" s="11"/>
      <c r="BM104" s="11"/>
      <c r="BN104" s="27"/>
      <c r="BO104" s="158"/>
      <c r="BP104" s="11"/>
      <c r="BQ104" s="11"/>
      <c r="BR104" s="11"/>
      <c r="BS104" s="11"/>
      <c r="BT104" s="11"/>
      <c r="BU104" s="27"/>
      <c r="BV104" s="27"/>
      <c r="BW104" s="12"/>
      <c r="BX104" s="11"/>
      <c r="BY104" s="11"/>
      <c r="BZ104" s="11"/>
      <c r="CA104" s="11"/>
      <c r="CB104" s="11"/>
      <c r="CC104" s="27"/>
      <c r="CD104" s="27"/>
      <c r="CE104" s="12"/>
      <c r="CF104" s="11"/>
      <c r="CG104" s="11"/>
      <c r="CH104" s="11"/>
      <c r="CI104" s="27"/>
      <c r="CJ104" s="12"/>
      <c r="CK104" s="11"/>
      <c r="CL104" s="11"/>
      <c r="CM104" s="11" t="s">
        <v>0</v>
      </c>
      <c r="CN104" s="27"/>
      <c r="CO104" s="12"/>
      <c r="CP104" s="11"/>
      <c r="CQ104" s="11"/>
      <c r="CR104" s="11"/>
      <c r="CS104" s="11"/>
      <c r="CT104" s="11"/>
      <c r="CU104" s="27"/>
      <c r="CV104" s="27"/>
      <c r="CW104" s="12"/>
      <c r="CX104" s="11"/>
      <c r="CY104" s="11"/>
      <c r="CZ104" s="11"/>
      <c r="DA104" s="11"/>
      <c r="DB104" s="27"/>
      <c r="DC104" s="11"/>
      <c r="DD104" s="11"/>
      <c r="DE104" s="11"/>
      <c r="DF104" s="34" t="s">
        <v>98</v>
      </c>
      <c r="DG104" s="45">
        <f>BK114/2</f>
        <v>0</v>
      </c>
      <c r="DH104" s="40"/>
      <c r="DI104" s="41"/>
      <c r="DJ104" s="11"/>
      <c r="DK104" s="11"/>
      <c r="DL104" s="11"/>
      <c r="DM104" s="11"/>
      <c r="DN104" s="11"/>
      <c r="DO104" s="11"/>
      <c r="DP104" s="62" t="s">
        <v>60</v>
      </c>
      <c r="DQ104" s="25" t="s">
        <v>61</v>
      </c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</row>
    <row r="105" ht="22.5" customHeight="1" spans="1:147">
      <c r="A105" s="7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12"/>
      <c r="S105" s="11"/>
      <c r="T105" s="11"/>
      <c r="U105" s="11"/>
      <c r="V105" s="11"/>
      <c r="W105" s="11"/>
      <c r="X105" s="27"/>
      <c r="Z105" s="119"/>
      <c r="AA105" s="119"/>
      <c r="AB105" s="11"/>
      <c r="AC105" s="119"/>
      <c r="AD105" s="11"/>
      <c r="AE105" s="12"/>
      <c r="AF105" s="11"/>
      <c r="AG105" s="11"/>
      <c r="AH105" s="11"/>
      <c r="AI105" s="11"/>
      <c r="AJ105" s="11"/>
      <c r="AK105" s="27"/>
      <c r="AL105" s="27"/>
      <c r="AM105" s="12"/>
      <c r="AN105" s="119"/>
      <c r="AO105" s="119"/>
      <c r="AP105" s="11"/>
      <c r="AQ105" s="11"/>
      <c r="AR105" s="12"/>
      <c r="AS105" s="119"/>
      <c r="AT105" s="119"/>
      <c r="AU105" s="11"/>
      <c r="AV105" s="11"/>
      <c r="AW105" s="27"/>
      <c r="AX105" s="12"/>
      <c r="AY105" s="11"/>
      <c r="AZ105" s="11"/>
      <c r="BA105" s="11"/>
      <c r="BB105" s="11"/>
      <c r="BC105" s="27"/>
      <c r="BD105" s="12"/>
      <c r="BE105" s="11"/>
      <c r="BF105" s="11"/>
      <c r="BG105" s="11"/>
      <c r="BH105" s="11"/>
      <c r="BI105" s="11"/>
      <c r="BJ105" s="12"/>
      <c r="BK105" s="11"/>
      <c r="BL105" s="11"/>
      <c r="BM105" s="11"/>
      <c r="BN105" s="27"/>
      <c r="BO105" s="158"/>
      <c r="BP105" s="11"/>
      <c r="BQ105" s="11"/>
      <c r="BR105" s="11"/>
      <c r="BS105" s="11"/>
      <c r="BT105" s="11"/>
      <c r="BU105" s="27"/>
      <c r="BV105" s="27"/>
      <c r="BW105" s="12"/>
      <c r="BX105" s="11"/>
      <c r="BY105" s="11"/>
      <c r="BZ105" s="11"/>
      <c r="CA105" s="11"/>
      <c r="CB105" s="11"/>
      <c r="CC105" s="27"/>
      <c r="CD105" s="27"/>
      <c r="CE105" s="12"/>
      <c r="CF105" s="11"/>
      <c r="CG105" s="11"/>
      <c r="CH105" s="11"/>
      <c r="CI105" s="27"/>
      <c r="CJ105" s="12"/>
      <c r="CK105" s="11"/>
      <c r="CL105" s="11"/>
      <c r="CM105" s="11"/>
      <c r="CN105" s="27"/>
      <c r="CO105" s="12"/>
      <c r="CP105" s="11"/>
      <c r="CQ105" s="11"/>
      <c r="CR105" s="11"/>
      <c r="CS105" s="11"/>
      <c r="CT105" s="11"/>
      <c r="CU105" s="27"/>
      <c r="CV105" s="27"/>
      <c r="CW105" s="12"/>
      <c r="CX105" s="11"/>
      <c r="CY105" s="11"/>
      <c r="CZ105" s="11"/>
      <c r="DA105" s="11"/>
      <c r="DB105" s="27"/>
      <c r="DC105" s="11"/>
      <c r="DD105" s="11"/>
      <c r="DE105" s="11"/>
      <c r="DF105" s="34" t="s">
        <v>99</v>
      </c>
      <c r="DG105" s="45">
        <f>DP103+DQ103</f>
        <v>0</v>
      </c>
      <c r="DH105" s="40"/>
      <c r="DI105" s="41"/>
      <c r="DJ105" s="11"/>
      <c r="DK105" s="11"/>
      <c r="DL105" s="11"/>
      <c r="DM105" s="11"/>
      <c r="DN105" s="11"/>
      <c r="DO105" s="11"/>
      <c r="DP105" s="14">
        <f>BX114*60%</f>
        <v>0</v>
      </c>
      <c r="DQ105" s="28">
        <f>CA114/2</f>
        <v>0</v>
      </c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</row>
    <row r="106" ht="22.5" customHeight="1" spans="1:147">
      <c r="A106" s="7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12"/>
      <c r="S106" s="11"/>
      <c r="T106" s="11"/>
      <c r="U106" s="11"/>
      <c r="V106" s="11"/>
      <c r="W106" s="11"/>
      <c r="X106" s="27"/>
      <c r="Y106" s="11"/>
      <c r="Z106" s="119"/>
      <c r="AA106" s="119"/>
      <c r="AB106" s="11"/>
      <c r="AC106" s="119"/>
      <c r="AD106" s="11"/>
      <c r="AE106" s="12"/>
      <c r="AF106" s="11"/>
      <c r="AG106" s="11"/>
      <c r="AH106" s="11"/>
      <c r="AI106" s="11"/>
      <c r="AJ106" s="11"/>
      <c r="AK106" s="27"/>
      <c r="AL106" s="27"/>
      <c r="AM106" s="12"/>
      <c r="AN106" s="119"/>
      <c r="AO106" s="119"/>
      <c r="AP106" s="11"/>
      <c r="AQ106" s="11"/>
      <c r="AR106" s="12"/>
      <c r="AS106" s="119"/>
      <c r="AT106" s="119"/>
      <c r="AU106" s="11"/>
      <c r="AV106" s="11"/>
      <c r="AW106" s="27"/>
      <c r="AX106" s="12"/>
      <c r="AY106" s="11"/>
      <c r="AZ106" s="11"/>
      <c r="BA106" s="11"/>
      <c r="BB106" s="11"/>
      <c r="BC106" s="27"/>
      <c r="BD106" s="12"/>
      <c r="BE106" s="11"/>
      <c r="BF106" s="11"/>
      <c r="BG106" s="11"/>
      <c r="BH106" s="11"/>
      <c r="BI106" s="11"/>
      <c r="BJ106" s="12"/>
      <c r="BK106" s="11"/>
      <c r="BL106" s="11"/>
      <c r="BM106" s="11"/>
      <c r="BN106" s="27"/>
      <c r="BO106" s="158"/>
      <c r="BP106" s="11"/>
      <c r="BQ106" s="11"/>
      <c r="BR106" s="11"/>
      <c r="BS106" s="11"/>
      <c r="BT106" s="11"/>
      <c r="BU106" s="27"/>
      <c r="BV106" s="27"/>
      <c r="BW106" s="12"/>
      <c r="BX106" s="11"/>
      <c r="BY106" s="11"/>
      <c r="BZ106" s="11"/>
      <c r="CA106" s="11"/>
      <c r="CB106" s="11"/>
      <c r="CC106" s="27"/>
      <c r="CD106" s="27"/>
      <c r="CE106" s="12"/>
      <c r="CF106" s="11"/>
      <c r="CG106" s="11"/>
      <c r="CH106" s="11"/>
      <c r="CI106" s="27"/>
      <c r="CJ106" s="12"/>
      <c r="CK106" s="11"/>
      <c r="CL106" s="11"/>
      <c r="CM106" s="11"/>
      <c r="CN106" s="27"/>
      <c r="CO106" s="12"/>
      <c r="CP106" s="11"/>
      <c r="CQ106" s="11"/>
      <c r="CR106" s="11"/>
      <c r="CS106" s="11"/>
      <c r="CT106" s="11"/>
      <c r="CU106" s="27"/>
      <c r="CV106" s="27"/>
      <c r="CW106" s="12"/>
      <c r="CX106" s="11"/>
      <c r="CY106" s="11"/>
      <c r="CZ106" s="11"/>
      <c r="DA106" s="11"/>
      <c r="DB106" s="27"/>
      <c r="DC106" s="11"/>
      <c r="DD106" s="11"/>
      <c r="DE106" s="11"/>
      <c r="DF106" s="34" t="s">
        <v>100</v>
      </c>
      <c r="DG106" s="42">
        <f>DP105+DQ105</f>
        <v>0</v>
      </c>
      <c r="DH106" s="48"/>
      <c r="DI106" s="49"/>
      <c r="DJ106" s="11"/>
      <c r="DK106" s="11"/>
      <c r="DL106" s="11"/>
      <c r="DM106" s="11"/>
      <c r="DN106" s="11"/>
      <c r="DO106" s="11"/>
      <c r="DP106" s="62" t="s">
        <v>66</v>
      </c>
      <c r="DQ106" s="25" t="s">
        <v>67</v>
      </c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</row>
    <row r="107" ht="22.5" customHeight="1" spans="1:147">
      <c r="A107" s="7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12"/>
      <c r="S107" s="11"/>
      <c r="T107" s="11"/>
      <c r="U107" s="11"/>
      <c r="V107" s="11"/>
      <c r="W107" s="11"/>
      <c r="X107" s="27"/>
      <c r="Y107" s="11"/>
      <c r="Z107" s="119"/>
      <c r="AA107" s="119"/>
      <c r="AB107" s="11"/>
      <c r="AC107" s="119"/>
      <c r="AD107" s="11"/>
      <c r="AE107" s="12"/>
      <c r="AF107" s="11"/>
      <c r="AG107" s="11"/>
      <c r="AH107" s="11"/>
      <c r="AI107" s="11"/>
      <c r="AJ107" s="11"/>
      <c r="AK107" s="27"/>
      <c r="AL107" s="27"/>
      <c r="AM107" s="12"/>
      <c r="AN107" s="119"/>
      <c r="AO107" s="119"/>
      <c r="AP107" s="11"/>
      <c r="AQ107" s="11"/>
      <c r="AR107" s="12"/>
      <c r="AS107" s="119"/>
      <c r="AT107" s="119"/>
      <c r="AU107" s="11"/>
      <c r="AV107" s="11"/>
      <c r="AW107" s="27"/>
      <c r="AX107" s="12"/>
      <c r="AY107" s="11"/>
      <c r="AZ107" s="11"/>
      <c r="BA107" s="11"/>
      <c r="BB107" s="11"/>
      <c r="BC107" s="27"/>
      <c r="BD107" s="12"/>
      <c r="BE107" s="11"/>
      <c r="BF107" s="11"/>
      <c r="BG107" s="11"/>
      <c r="BH107" s="11"/>
      <c r="BI107" s="11"/>
      <c r="BJ107" s="12"/>
      <c r="BK107" s="11"/>
      <c r="BL107" s="11"/>
      <c r="BM107" s="11"/>
      <c r="BN107" s="27"/>
      <c r="BO107" s="158"/>
      <c r="BP107" s="11"/>
      <c r="BQ107" s="11"/>
      <c r="BR107" s="11"/>
      <c r="BS107" s="11"/>
      <c r="BT107" s="11"/>
      <c r="BU107" s="27"/>
      <c r="BV107" s="27"/>
      <c r="BW107" s="12"/>
      <c r="BX107" s="11"/>
      <c r="BY107" s="11"/>
      <c r="BZ107" s="11"/>
      <c r="CA107" s="11"/>
      <c r="CB107" s="11"/>
      <c r="CC107" s="27"/>
      <c r="CD107" s="27"/>
      <c r="CE107" s="12"/>
      <c r="CF107" s="11"/>
      <c r="CG107" s="11"/>
      <c r="CH107" s="11"/>
      <c r="CI107" s="27"/>
      <c r="CJ107" s="12"/>
      <c r="CK107" s="11"/>
      <c r="CL107" s="11"/>
      <c r="CM107" s="11"/>
      <c r="CN107" s="27"/>
      <c r="CO107" s="12"/>
      <c r="CP107" s="11"/>
      <c r="CQ107" s="11"/>
      <c r="CR107" s="11"/>
      <c r="CS107" s="11"/>
      <c r="CT107" s="11"/>
      <c r="CU107" s="27"/>
      <c r="CV107" s="27"/>
      <c r="CW107" s="12"/>
      <c r="CX107" s="11"/>
      <c r="CY107" s="11"/>
      <c r="CZ107" s="11"/>
      <c r="DA107" s="11"/>
      <c r="DB107" s="27"/>
      <c r="DC107" s="11"/>
      <c r="DD107" s="11"/>
      <c r="DE107" s="11"/>
      <c r="DF107" s="34" t="s">
        <v>101</v>
      </c>
      <c r="DG107" s="42">
        <f>CF114/2</f>
        <v>0</v>
      </c>
      <c r="DH107" s="40"/>
      <c r="DI107" s="41"/>
      <c r="DJ107" s="11"/>
      <c r="DK107" s="11"/>
      <c r="DL107" s="11"/>
      <c r="DM107" s="11"/>
      <c r="DN107" s="11"/>
      <c r="DO107" s="11"/>
      <c r="DP107" s="14">
        <f>CP114*60%</f>
        <v>0</v>
      </c>
      <c r="DQ107" s="28">
        <f>CS114/2</f>
        <v>0</v>
      </c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</row>
    <row r="108" ht="22.5" customHeight="1" spans="1:147">
      <c r="A108" s="7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12"/>
      <c r="S108" s="11"/>
      <c r="T108" s="11"/>
      <c r="U108" s="11"/>
      <c r="V108" s="11"/>
      <c r="W108" s="11"/>
      <c r="X108" s="27"/>
      <c r="Y108" s="11"/>
      <c r="Z108" s="119"/>
      <c r="AA108" s="119"/>
      <c r="AB108" s="11"/>
      <c r="AC108" s="119"/>
      <c r="AD108" s="11"/>
      <c r="AE108" s="12"/>
      <c r="AF108" s="11"/>
      <c r="AG108" s="11"/>
      <c r="AH108" s="11"/>
      <c r="AI108" s="11"/>
      <c r="AJ108" s="11"/>
      <c r="AK108" s="27"/>
      <c r="AL108" s="27"/>
      <c r="AM108" s="12"/>
      <c r="AN108" s="119"/>
      <c r="AO108" s="119"/>
      <c r="AP108" s="11"/>
      <c r="AQ108" s="11"/>
      <c r="AR108" s="12"/>
      <c r="AS108" s="119"/>
      <c r="AT108" s="119"/>
      <c r="AU108" s="11"/>
      <c r="AV108" s="11"/>
      <c r="AW108" s="27"/>
      <c r="AX108" s="12"/>
      <c r="AY108" s="11"/>
      <c r="AZ108" s="11"/>
      <c r="BA108" s="11"/>
      <c r="BB108" s="11"/>
      <c r="BC108" s="27"/>
      <c r="BD108" s="12"/>
      <c r="BE108" s="11"/>
      <c r="BF108" s="11"/>
      <c r="BG108" s="11"/>
      <c r="BH108" s="11"/>
      <c r="BI108" s="11"/>
      <c r="BJ108" s="12"/>
      <c r="BK108" s="11"/>
      <c r="BL108" s="11"/>
      <c r="BM108" s="11"/>
      <c r="BN108" s="27"/>
      <c r="BO108" s="158"/>
      <c r="BP108" s="11"/>
      <c r="BQ108" s="11"/>
      <c r="BR108" s="11"/>
      <c r="BS108" s="11"/>
      <c r="BT108" s="11"/>
      <c r="BU108" s="27"/>
      <c r="BV108" s="27"/>
      <c r="BW108" s="12"/>
      <c r="BX108" s="11"/>
      <c r="BY108" s="11"/>
      <c r="BZ108" s="11"/>
      <c r="CA108" s="11"/>
      <c r="CB108" s="11"/>
      <c r="CC108" s="27"/>
      <c r="CD108" s="27"/>
      <c r="CE108" s="12"/>
      <c r="CF108" s="11"/>
      <c r="CG108" s="11"/>
      <c r="CH108" s="11"/>
      <c r="CI108" s="27"/>
      <c r="CJ108" s="12"/>
      <c r="CK108" s="11"/>
      <c r="CL108" s="11"/>
      <c r="CM108" s="11"/>
      <c r="CN108" s="27"/>
      <c r="CO108" s="12"/>
      <c r="CP108" s="11"/>
      <c r="CQ108" s="11"/>
      <c r="CR108" s="11"/>
      <c r="CS108" s="11"/>
      <c r="CT108" s="11"/>
      <c r="CU108" s="27"/>
      <c r="CV108" s="27"/>
      <c r="CW108" s="12"/>
      <c r="CX108" s="11"/>
      <c r="CY108" s="11"/>
      <c r="CZ108" s="11"/>
      <c r="DA108" s="11"/>
      <c r="DB108" s="27"/>
      <c r="DC108" s="11"/>
      <c r="DD108" s="11"/>
      <c r="DE108" s="11"/>
      <c r="DF108" s="34" t="s">
        <v>103</v>
      </c>
      <c r="DG108" s="42">
        <f>CK114/2</f>
        <v>0</v>
      </c>
      <c r="DH108" s="40"/>
      <c r="DI108" s="4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</row>
    <row r="109" ht="22.5" customHeight="1" spans="1:147">
      <c r="A109" s="7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12"/>
      <c r="S109" s="11"/>
      <c r="T109" s="11"/>
      <c r="U109" s="11"/>
      <c r="V109" s="11"/>
      <c r="W109" s="11"/>
      <c r="X109" s="27"/>
      <c r="Y109" s="11"/>
      <c r="Z109" s="119"/>
      <c r="AA109" s="119"/>
      <c r="AB109" s="11"/>
      <c r="AC109" s="119"/>
      <c r="AD109" s="11"/>
      <c r="AE109" s="12"/>
      <c r="AF109" s="11"/>
      <c r="AG109" s="11"/>
      <c r="AH109" s="11"/>
      <c r="AI109" s="11"/>
      <c r="AJ109" s="11"/>
      <c r="AK109" s="27"/>
      <c r="AL109" s="27"/>
      <c r="AM109" s="12"/>
      <c r="AN109" s="119"/>
      <c r="AO109" s="119"/>
      <c r="AP109" s="11"/>
      <c r="AQ109" s="11"/>
      <c r="AR109" s="12"/>
      <c r="AS109" s="119"/>
      <c r="AT109" s="119"/>
      <c r="AU109" s="11"/>
      <c r="AV109" s="11"/>
      <c r="AW109" s="27"/>
      <c r="AX109" s="12"/>
      <c r="AY109" s="11"/>
      <c r="AZ109" s="11"/>
      <c r="BA109" s="11"/>
      <c r="BB109" s="11"/>
      <c r="BC109" s="27"/>
      <c r="BD109" s="12"/>
      <c r="BE109" s="11"/>
      <c r="BF109" s="11"/>
      <c r="BG109" s="11"/>
      <c r="BH109" s="11"/>
      <c r="BI109" s="11"/>
      <c r="BJ109" s="12"/>
      <c r="BK109" s="11"/>
      <c r="BL109" s="11"/>
      <c r="BM109" s="11"/>
      <c r="BN109" s="27"/>
      <c r="BO109" s="158"/>
      <c r="BP109" s="11"/>
      <c r="BQ109" s="11"/>
      <c r="BR109" s="11"/>
      <c r="BS109" s="11"/>
      <c r="BT109" s="11"/>
      <c r="BU109" s="27"/>
      <c r="BV109" s="27"/>
      <c r="BW109" s="12"/>
      <c r="BX109" s="11"/>
      <c r="BY109" s="11"/>
      <c r="BZ109" s="11"/>
      <c r="CA109" s="11"/>
      <c r="CB109" s="11"/>
      <c r="CC109" s="27"/>
      <c r="CD109" s="27"/>
      <c r="CE109" s="12"/>
      <c r="CF109" s="11"/>
      <c r="CG109" s="11"/>
      <c r="CH109" s="11"/>
      <c r="CI109" s="27"/>
      <c r="CJ109" s="12"/>
      <c r="CK109" s="11"/>
      <c r="CL109" s="11"/>
      <c r="CM109" s="11"/>
      <c r="CN109" s="27"/>
      <c r="CO109" s="12"/>
      <c r="CP109" s="11"/>
      <c r="CQ109" s="11"/>
      <c r="CR109" s="11"/>
      <c r="CS109" s="11"/>
      <c r="CT109" s="11"/>
      <c r="CU109" s="27"/>
      <c r="CV109" s="27"/>
      <c r="CW109" s="12"/>
      <c r="CX109" s="11"/>
      <c r="CY109" s="11"/>
      <c r="CZ109" s="11"/>
      <c r="DA109" s="11"/>
      <c r="DB109" s="27"/>
      <c r="DC109" s="197" t="s">
        <v>71</v>
      </c>
      <c r="DD109" s="179">
        <f>SUM(R113,Y113,AE113,AM113,AR113,AX113,BD113,CW113,BJ113+CO113+CJ113+CE113+BW113+BO113)</f>
        <v>0</v>
      </c>
      <c r="DE109" s="12"/>
      <c r="DF109" s="34" t="s">
        <v>105</v>
      </c>
      <c r="DG109" s="42">
        <f>DP107+DQ107</f>
        <v>0</v>
      </c>
      <c r="DH109" s="40"/>
      <c r="DI109" s="4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</row>
    <row r="110" ht="22.5" customHeight="1" spans="1:147">
      <c r="A110" s="7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12"/>
      <c r="S110" s="11"/>
      <c r="T110" s="11"/>
      <c r="U110" s="11"/>
      <c r="V110" s="11"/>
      <c r="W110" s="11"/>
      <c r="X110" s="27"/>
      <c r="Y110" s="11"/>
      <c r="Z110" s="119"/>
      <c r="AA110" s="119"/>
      <c r="AB110" s="11"/>
      <c r="AC110" s="119"/>
      <c r="AD110" s="11"/>
      <c r="AE110" s="12"/>
      <c r="AF110" s="11"/>
      <c r="AG110" s="11"/>
      <c r="AH110" s="11"/>
      <c r="AI110" s="11"/>
      <c r="AJ110" s="11"/>
      <c r="AK110" s="27"/>
      <c r="AL110" s="27"/>
      <c r="AM110" s="12"/>
      <c r="AN110" s="119"/>
      <c r="AO110" s="119"/>
      <c r="AP110" s="11"/>
      <c r="AQ110" s="11"/>
      <c r="AR110" s="12"/>
      <c r="AS110" s="119"/>
      <c r="AT110" s="119"/>
      <c r="AU110" s="11"/>
      <c r="AV110" s="11"/>
      <c r="AW110" s="27"/>
      <c r="AX110" s="12"/>
      <c r="AY110" s="11"/>
      <c r="AZ110" s="11"/>
      <c r="BA110" s="11"/>
      <c r="BB110" s="11"/>
      <c r="BC110" s="27"/>
      <c r="BD110" s="12"/>
      <c r="BE110" s="11"/>
      <c r="BF110" s="11"/>
      <c r="BG110" s="11"/>
      <c r="BH110" s="11"/>
      <c r="BI110" s="11"/>
      <c r="BJ110" s="12"/>
      <c r="BK110" s="11"/>
      <c r="BL110" s="11"/>
      <c r="BM110" s="11"/>
      <c r="BN110" s="27"/>
      <c r="BO110" s="158"/>
      <c r="BP110" s="11"/>
      <c r="BQ110" s="11"/>
      <c r="BR110" s="11"/>
      <c r="BS110" s="11"/>
      <c r="BT110" s="11"/>
      <c r="BU110" s="27"/>
      <c r="BV110" s="27"/>
      <c r="BW110" s="12"/>
      <c r="BX110" s="11"/>
      <c r="BY110" s="11"/>
      <c r="BZ110" s="11"/>
      <c r="CA110" s="11"/>
      <c r="CB110" s="11"/>
      <c r="CC110" s="27"/>
      <c r="CD110" s="27"/>
      <c r="CE110" s="12"/>
      <c r="CF110" s="11"/>
      <c r="CG110" s="11"/>
      <c r="CH110" s="11"/>
      <c r="CI110" s="27"/>
      <c r="CJ110" s="12"/>
      <c r="CK110" s="11"/>
      <c r="CL110" s="11"/>
      <c r="CM110" s="11"/>
      <c r="CN110" s="27"/>
      <c r="CO110" s="12"/>
      <c r="CP110" s="11"/>
      <c r="CQ110" s="11"/>
      <c r="CR110" s="11"/>
      <c r="CS110" s="11"/>
      <c r="CT110" s="11"/>
      <c r="CU110" s="27"/>
      <c r="CV110" s="27"/>
      <c r="CW110" s="12"/>
      <c r="CX110" s="11"/>
      <c r="CY110" s="11"/>
      <c r="CZ110" s="11"/>
      <c r="DA110" s="11"/>
      <c r="DB110" s="27"/>
      <c r="DC110" s="187" t="s">
        <v>73</v>
      </c>
      <c r="DD110" s="179">
        <f>SUM(V113,AC113,AI113,AQ113,BI113,BN113,BS113,CA113,CI113,CN113,CS113,DA113)</f>
        <v>0</v>
      </c>
      <c r="DE110" s="191"/>
      <c r="DF110" s="34"/>
      <c r="DG110" s="42"/>
      <c r="DH110" s="40"/>
      <c r="DI110" s="41"/>
      <c r="DJ110" s="11">
        <v>165</v>
      </c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</row>
    <row r="111" ht="22.5" customHeight="1" spans="1:147">
      <c r="A111" s="7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12"/>
      <c r="S111" s="11"/>
      <c r="T111" s="11"/>
      <c r="U111" s="11"/>
      <c r="V111" s="11"/>
      <c r="W111" s="11"/>
      <c r="X111" s="27"/>
      <c r="Y111" s="11"/>
      <c r="Z111" s="119"/>
      <c r="AA111" s="119"/>
      <c r="AB111" s="11"/>
      <c r="AC111" s="119"/>
      <c r="AD111" s="11"/>
      <c r="AE111" s="12"/>
      <c r="AF111" s="11"/>
      <c r="AG111" s="11"/>
      <c r="AH111" s="11"/>
      <c r="AI111" s="11"/>
      <c r="AJ111" s="11"/>
      <c r="AK111" s="27"/>
      <c r="AL111" s="27"/>
      <c r="AM111" s="12"/>
      <c r="AN111" s="119"/>
      <c r="AO111" s="119"/>
      <c r="AP111" s="11"/>
      <c r="AQ111" s="11"/>
      <c r="AR111" s="12"/>
      <c r="AS111" s="119"/>
      <c r="AT111" s="119"/>
      <c r="AU111" s="11"/>
      <c r="AV111" s="11"/>
      <c r="AW111" s="27"/>
      <c r="AX111" s="12"/>
      <c r="AY111" s="11"/>
      <c r="AZ111" s="11"/>
      <c r="BA111" s="11"/>
      <c r="BB111" s="11"/>
      <c r="BC111" s="27"/>
      <c r="BD111" s="12"/>
      <c r="BE111" s="11"/>
      <c r="BF111" s="11"/>
      <c r="BG111" s="11"/>
      <c r="BH111" s="11"/>
      <c r="BI111" s="11"/>
      <c r="BJ111" s="12"/>
      <c r="BK111" s="11"/>
      <c r="BL111" s="11"/>
      <c r="BM111" s="11"/>
      <c r="BN111" s="27"/>
      <c r="BO111" s="158"/>
      <c r="BP111" s="11"/>
      <c r="BQ111" s="11"/>
      <c r="BR111" s="11"/>
      <c r="BS111" s="11"/>
      <c r="BT111" s="11"/>
      <c r="BU111" s="27"/>
      <c r="BV111" s="27"/>
      <c r="BW111" s="12"/>
      <c r="BX111" s="11"/>
      <c r="BY111" s="11"/>
      <c r="BZ111" s="11"/>
      <c r="CA111" s="11"/>
      <c r="CB111" s="11"/>
      <c r="CC111" s="27"/>
      <c r="CD111" s="27"/>
      <c r="CE111" s="12"/>
      <c r="CF111" s="11"/>
      <c r="CG111" s="11"/>
      <c r="CH111" s="11"/>
      <c r="CI111" s="27"/>
      <c r="CJ111" s="12"/>
      <c r="CK111" s="11"/>
      <c r="CL111" s="11"/>
      <c r="CM111" s="11"/>
      <c r="CN111" s="27"/>
      <c r="CO111" s="12"/>
      <c r="CP111" s="11"/>
      <c r="CQ111" s="11"/>
      <c r="CR111" s="11"/>
      <c r="CS111" s="11"/>
      <c r="CT111" s="11"/>
      <c r="CU111" s="27"/>
      <c r="CV111" s="27"/>
      <c r="CW111" s="12"/>
      <c r="CX111" s="11"/>
      <c r="CY111" s="11"/>
      <c r="CZ111" s="11"/>
      <c r="DA111" s="11"/>
      <c r="DB111" s="27"/>
      <c r="DC111" s="181" t="s">
        <v>75</v>
      </c>
      <c r="DD111" s="179">
        <f ca="1">SUM(S113,Z113,AF113,AN113,BE113,BK113,BP113,BX113,CF113,CK113,CP113,CX113)</f>
        <v>0</v>
      </c>
      <c r="DE111" s="12"/>
      <c r="DF111" s="243" t="s">
        <v>76</v>
      </c>
      <c r="DG111" s="195" t="s">
        <v>77</v>
      </c>
      <c r="DH111" s="196" t="s">
        <v>78</v>
      </c>
      <c r="DI111" s="214" t="s">
        <v>79</v>
      </c>
      <c r="DJ111" s="53" t="s">
        <v>41</v>
      </c>
      <c r="DK111" s="63" t="s">
        <v>80</v>
      </c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</row>
    <row r="112" ht="22.5" customHeight="1" spans="1:147">
      <c r="A112" s="7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14"/>
      <c r="S112" s="15"/>
      <c r="T112" s="15"/>
      <c r="U112" s="15"/>
      <c r="V112" s="15"/>
      <c r="W112" s="15"/>
      <c r="X112" s="28"/>
      <c r="Y112" s="11"/>
      <c r="Z112" s="119"/>
      <c r="AA112" s="119"/>
      <c r="AB112" s="11"/>
      <c r="AC112" s="119"/>
      <c r="AD112" s="11"/>
      <c r="AE112" s="12"/>
      <c r="AF112" s="11"/>
      <c r="AG112" s="11"/>
      <c r="AH112" s="11"/>
      <c r="AI112" s="11"/>
      <c r="AJ112" s="11"/>
      <c r="AK112" s="27"/>
      <c r="AL112" s="28"/>
      <c r="AM112" s="12"/>
      <c r="AN112" s="119"/>
      <c r="AO112" s="119"/>
      <c r="AP112" s="11"/>
      <c r="AQ112" s="11"/>
      <c r="AR112" s="12"/>
      <c r="AS112" s="119"/>
      <c r="AT112" s="119"/>
      <c r="AU112" s="11"/>
      <c r="AV112" s="11"/>
      <c r="AW112" s="27"/>
      <c r="AX112" s="12"/>
      <c r="AY112" s="11"/>
      <c r="AZ112" s="11"/>
      <c r="BA112" s="11"/>
      <c r="BB112" s="11"/>
      <c r="BC112" s="27"/>
      <c r="BD112" s="12"/>
      <c r="BE112" s="11"/>
      <c r="BF112" s="11"/>
      <c r="BG112" s="11"/>
      <c r="BH112" s="11"/>
      <c r="BI112" s="11"/>
      <c r="BJ112" s="14"/>
      <c r="BK112" s="15"/>
      <c r="BL112" s="15"/>
      <c r="BM112" s="15"/>
      <c r="BN112" s="28"/>
      <c r="BO112" s="158"/>
      <c r="BP112" s="11"/>
      <c r="BQ112" s="11"/>
      <c r="BR112" s="11"/>
      <c r="BS112" s="11"/>
      <c r="BT112" s="11"/>
      <c r="BU112" s="27"/>
      <c r="BV112" s="28"/>
      <c r="BW112" s="12"/>
      <c r="BX112" s="11"/>
      <c r="BY112" s="11"/>
      <c r="BZ112" s="11"/>
      <c r="CA112" s="11"/>
      <c r="CB112" s="11"/>
      <c r="CC112" s="27"/>
      <c r="CD112" s="28"/>
      <c r="CE112" s="14"/>
      <c r="CF112" s="15"/>
      <c r="CG112" s="15"/>
      <c r="CH112" s="15"/>
      <c r="CI112" s="28"/>
      <c r="CJ112" s="14"/>
      <c r="CK112" s="15"/>
      <c r="CL112" s="15"/>
      <c r="CM112" s="15"/>
      <c r="CN112" s="28"/>
      <c r="CO112" s="12"/>
      <c r="CP112" s="11"/>
      <c r="CQ112" s="11"/>
      <c r="CR112" s="11"/>
      <c r="CS112" s="11"/>
      <c r="CT112" s="11"/>
      <c r="CU112" s="27"/>
      <c r="CV112" s="28"/>
      <c r="CW112" s="14"/>
      <c r="CX112" s="15"/>
      <c r="CY112" s="15"/>
      <c r="CZ112" s="15"/>
      <c r="DA112" s="15"/>
      <c r="DB112" s="28"/>
      <c r="DC112" s="181" t="s">
        <v>81</v>
      </c>
      <c r="DD112" s="179">
        <f>SUM(CZ113,U113,AB113,AH113,AP113,BG113,BM113,BR113,BZ113,CH113,CM113,CR113)</f>
        <v>0</v>
      </c>
      <c r="DE112" s="62"/>
      <c r="DF112" s="36">
        <f>SUM(S114,V114,Z114,AF114,AI114,AN114,BE114,BK114,BP114,BS114,BX114,CA114,CG114,CK114,CP114,CS114,CX114)</f>
        <v>0</v>
      </c>
      <c r="DG112" s="54">
        <f>SUM(AB114+AD114+AL114+AU114+AW114+BA114+BC114+BG114+X114+CZ114+DB114+AP114+BM114+CV114+CM114+CD114+BV114+CH114)</f>
        <v>0</v>
      </c>
      <c r="DH112" s="55">
        <f ca="1">DD111+DD112+DD114+DD110</f>
        <v>0</v>
      </c>
      <c r="DI112" s="56">
        <f ca="1">DF112-DG112-DH112</f>
        <v>0</v>
      </c>
      <c r="DJ112" s="132">
        <v>217000</v>
      </c>
      <c r="DK112" s="64">
        <f ca="1" t="shared" ref="DK112:DK113" si="94">DJ112-DI112</f>
        <v>217000</v>
      </c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</row>
    <row r="113" ht="22.5" hidden="1" customHeight="1" spans="1:147">
      <c r="A113" s="7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12">
        <f>SUMIF(T99:T112,"EFECTIVO",S99:S112)+SUMIF(W99:W112,"EFECTIVO",V99:V112)</f>
        <v>0</v>
      </c>
      <c r="S113" s="12">
        <f ca="1">SUMIF(W99:W113,"NEQUI",V99:V112)+SUMIF(T99:T112,"NEQUI",S99:S112)</f>
        <v>0</v>
      </c>
      <c r="T113" s="11">
        <f>SUMIF(T99:T112,"BANCOLOMBIA",S99:S112)+SUMIF(W99:W112,"BANCOLOMBIA",V99:V112)</f>
        <v>0</v>
      </c>
      <c r="U113" s="11">
        <f>SUMIF(W99:W112,"DAVIPLATA",V99:V112)+SUMIF(T99:T112,"DAVIPLATA",S99:S112)</f>
        <v>0</v>
      </c>
      <c r="V113" s="27">
        <f>SUMIF(W99:W112,"TARJETA DE CREDITO",V99:V112)+SUMIF(T99:T112,"TARJETA DE CREDITO",S99:S112)</f>
        <v>0</v>
      </c>
      <c r="X113" s="29"/>
      <c r="Y113" s="12">
        <f>SUMIF(AA99:AA112,"EFECTIVO",Z99:Z112)</f>
        <v>0</v>
      </c>
      <c r="Z113" s="12">
        <f ca="1">SUMIF(AA99:AA113,"NEQUI",Z99:Z112)</f>
        <v>0</v>
      </c>
      <c r="AA113" s="11">
        <f>SUMIF(AA99:AA112,"BANCOLOMBIA",Z99:Z112)</f>
        <v>0</v>
      </c>
      <c r="AB113" s="11">
        <f>SUMIF(AA99:AA112,"DAVIPLATA",Z99:Z112)</f>
        <v>0</v>
      </c>
      <c r="AC113" s="11">
        <f>SUMIF(AA99:AA112,"TARJETA DE CREDITO",Z99:Z112)</f>
        <v>0</v>
      </c>
      <c r="AD113" s="11"/>
      <c r="AE113" s="12">
        <f>SUMIF(AG99:AG112,"EFECTIVO",AF99:AF112)+SUMIF(AJ99:AJ112,"EFECTIVO",AI99:AI112)</f>
        <v>0</v>
      </c>
      <c r="AF113" s="12">
        <f ca="1">SUMIF(AJ99:AJ113,"NEQUI",AI99:AI112)+SUMIF(AG99:AG112,"NEQUI",AF99:AF112)</f>
        <v>0</v>
      </c>
      <c r="AG113" s="11">
        <f>SUMIF(AG99:AG112,"BANCOLOMBIA",AF99:AF112)+SUMIF(AJ99:AJ112,"BANCOLOMBIA",AI99:AI112)</f>
        <v>0</v>
      </c>
      <c r="AH113" s="11">
        <f>SUMIF(AJ99:AJ112,"DAVIPLATA",AI99:AI112)+SUMIF(AG99:AG112,"DAVIPLATA",AF99:AF112)</f>
        <v>0</v>
      </c>
      <c r="AI113" s="27">
        <f>SUMIF(AJ99:AJ112,"TARJETA DE CREDITO",AI99:AI112)+SUMIF(AG99:AG112,"TARJETA DE CREDITO",AF99:AF112)</f>
        <v>0</v>
      </c>
      <c r="AK113" s="149">
        <f>SUM(AK99:AK112)</f>
        <v>0</v>
      </c>
      <c r="AL113" s="11"/>
      <c r="AM113" s="12">
        <f>SUMIF(AO99:AO112,"EFECTIVO",AN99:AN112)</f>
        <v>0</v>
      </c>
      <c r="AN113" s="12">
        <f ca="1">SUMIF(AO99:AO113,"NEQUI",AN99:AN112)</f>
        <v>0</v>
      </c>
      <c r="AO113" s="11">
        <f>SUMIF(AO99:AO112,"BANCOLOMBIA",AN99:AN112)</f>
        <v>0</v>
      </c>
      <c r="AP113" s="11">
        <f>SUMIF(AO99:AO112,"DAVIPLATA",AN99:AN112)</f>
        <v>0</v>
      </c>
      <c r="AQ113" s="11">
        <f>SUMIF(AO99:AO112,"TARJETA DE CREDITO",AN99:AN112)</f>
        <v>0</v>
      </c>
      <c r="AR113" s="12">
        <f>SUMIF(AT99:AT112,"EFECTIVO",AS99:AS112)</f>
        <v>0</v>
      </c>
      <c r="AS113" s="12">
        <f ca="1">SUMIF(AT99:AT113,"NEQUI",AS99:AS112)</f>
        <v>0</v>
      </c>
      <c r="AT113" s="11">
        <f>SUMIF(AT99:AT112,"DAVIPLATA",AS99:AS112)</f>
        <v>0</v>
      </c>
      <c r="AU113" s="11">
        <f>SUMIF(AT99:AT112,"TARJETA DE CREDITO",AS99:AS112)</f>
        <v>0</v>
      </c>
      <c r="AV113" s="11">
        <f>SUMIF(AT99:AT112,"BANCOLOMBIA",AS99:AS112)</f>
        <v>0</v>
      </c>
      <c r="AW113" s="27"/>
      <c r="AX113" s="12">
        <f>SUMIF(AZ99:AZ112,"EFECTIVO",AY99:AY112)</f>
        <v>0</v>
      </c>
      <c r="AY113" s="12">
        <f ca="1">SUMIF(AZ99:AZ113,"NEQUI",AY99:AY112)</f>
        <v>0</v>
      </c>
      <c r="AZ113" s="11">
        <f>SUMIF(AZ99:AZ112,"DAVIPLATA",AY99:AY112)</f>
        <v>0</v>
      </c>
      <c r="BA113" s="11">
        <f>SUMIF(AZ99:AZ112,"TARJETA DE CREDITO",AY99:AY112)</f>
        <v>0</v>
      </c>
      <c r="BB113" s="11">
        <f>SUMIF(AZ99:AZ112,"BANCOLOMBIA",AY99:AY112)</f>
        <v>0</v>
      </c>
      <c r="BC113" s="27"/>
      <c r="BD113" s="12">
        <f>SUMIF(BF99:BF112,"EFECTIVO",BE99:BE112)</f>
        <v>0</v>
      </c>
      <c r="BE113" s="12">
        <f ca="1">SUMIF(BF99:BF113,"NEQUI",BE99:BE112)</f>
        <v>0</v>
      </c>
      <c r="BF113" s="11">
        <f>SUMIF(BF99:BF112,"BANCOLOMBIA",BE99:BE112)</f>
        <v>0</v>
      </c>
      <c r="BG113" s="11">
        <f>SUMIF(BF99:BF112,"DAVIPLATA",BE99:BE112)</f>
        <v>0</v>
      </c>
      <c r="BH113" s="11">
        <f>SUMIF(BF99:BF112,"TARJETA DE CREDITO",BE99:BE112)</f>
        <v>0</v>
      </c>
      <c r="BI113" s="11">
        <f>SUMIF(BF99:BF112,"BANCOLOMBIA",BE99:BE112)</f>
        <v>0</v>
      </c>
      <c r="BJ113" s="12">
        <f>SUMIF(BL99:BL112,"EFECTIVO",BK99:BK112)</f>
        <v>0</v>
      </c>
      <c r="BK113" s="12">
        <f ca="1">SUMIF(BL99:BL113,"NEQUI",BK99:BK112)</f>
        <v>0</v>
      </c>
      <c r="BL113" s="11">
        <f>SUMIF(BL99:BL112,"BANCOLOMBIA",BK99:BK112)</f>
        <v>0</v>
      </c>
      <c r="BM113" s="11">
        <f>SUMIF(BL99:BL112,"DAVIPLATA",BK99:BK112)</f>
        <v>0</v>
      </c>
      <c r="BN113" s="11">
        <f>SUMIF(BL99:BL112,"TARJETA DE CREDITO",BK99:BK112)</f>
        <v>0</v>
      </c>
      <c r="BO113" s="158">
        <f>SUMIF(BQ99:BQ112,"EFECTIVO",BP99:BP112)+SUMIF(BT99:BT112,"EFECTIVO",BS99:BS112)</f>
        <v>0</v>
      </c>
      <c r="BP113" s="12">
        <f ca="1">SUMIF(BT99:BT113,"NEQUI",BS99:BS112)+SUMIF(BQ99:BQ112,"NEQUI",BP99:BP112)</f>
        <v>0</v>
      </c>
      <c r="BQ113" s="11">
        <f>SUMIF(BQ99:BQ112,"BANCOLOMBIA",BP99:BP112)+SUMIF(BT99:BT112,"BANCOLOMBIA",BS99:BS112)</f>
        <v>0</v>
      </c>
      <c r="BR113" s="11">
        <f>SUMIF(BT99:BT112,"DAVIPLATA",BS99:BS112)+SUMIF(BQ99:BQ112,"DAVIPLATA",BP99:BP112)</f>
        <v>0</v>
      </c>
      <c r="BS113" s="27">
        <f>SUMIF(BT99:BT112,"TARJETA DE CREDITO",BS99:BS112)+SUMIF(BQ99:BQ112,"TARJETA DE CREDITO",BP99:BP112)</f>
        <v>0</v>
      </c>
      <c r="BT113" s="11"/>
      <c r="BU113" s="11"/>
      <c r="BV113" s="11"/>
      <c r="BW113" s="12">
        <f>SUMIF(BY99:BY112,"EFECTIVO",BX99:BX112)+SUMIF(CB99:CB112,"EFECTIVO",CA99:CA112)</f>
        <v>0</v>
      </c>
      <c r="BX113" s="12">
        <f ca="1">SUMIF(CB99:CB113,"NEQUI",CA99:CA112)+SUMIF(BY99:BY112,"NEQUI",BX99:BX112)</f>
        <v>0</v>
      </c>
      <c r="BY113" s="11">
        <f>SUMIF(BY99:BY112,"BANCOLOMBIA",BX99:BX112)+SUMIF(CB99:CB112,"BANCOLOMBIA",CA99:CA112)</f>
        <v>0</v>
      </c>
      <c r="BZ113" s="11">
        <f>SUMIF(CB99:CB112,"DAVIPLATA",CA99:CA112)+SUMIF(BY99:BY112,"DAVIPLATA",BX99:BX112)</f>
        <v>0</v>
      </c>
      <c r="CA113" s="27">
        <f>SUMIF(CB99:CB112,"TARJETA DE CREDITO",CA99:CA112)+SUMIF(BY99:BY112,"TARJETA DE CREDITO",BX99:BX112)</f>
        <v>0</v>
      </c>
      <c r="CB113" s="11"/>
      <c r="CC113" s="11"/>
      <c r="CD113" s="11"/>
      <c r="CE113" s="12">
        <f>SUMIF(CG99:CG112,"EFECTIVO",CF99:CF112)</f>
        <v>0</v>
      </c>
      <c r="CF113" s="12">
        <f ca="1">SUMIF(CG99:CG113,"NEQUI",CF99:CF112)</f>
        <v>0</v>
      </c>
      <c r="CG113" s="11">
        <f>SUMIF(CG99:CG112,"BANCOLOMBIA",CF99:CF112)</f>
        <v>0</v>
      </c>
      <c r="CH113" s="11">
        <f>SUMIF(CG99:CG112,"DAVIPLATA",CF99:CF112)</f>
        <v>0</v>
      </c>
      <c r="CI113" s="11">
        <f>SUMIF(CG99:CG112,"TARJETA DE CREDITO",CF99:CF112)</f>
        <v>0</v>
      </c>
      <c r="CJ113" s="12">
        <f>SUMIF(CL99:CL112,"EFECTIVO",CK99:CK112)</f>
        <v>0</v>
      </c>
      <c r="CK113" s="12">
        <f ca="1">SUMIF(CL99:CL113,"NEQUI",CK99:CK112)</f>
        <v>0</v>
      </c>
      <c r="CL113" s="11">
        <f>SUMIF(CL99:CL112,"BANCOLOMBIA",CK99:CK112)</f>
        <v>0</v>
      </c>
      <c r="CM113" s="11">
        <f>SUMIF(CL99:CL112,"DAVIPLATA",CK99:CK112)</f>
        <v>0</v>
      </c>
      <c r="CN113" s="11">
        <f>SUMIF(CL99:CL112,"TARJETA DE CREDITO",CK99:CK112)</f>
        <v>0</v>
      </c>
      <c r="CO113" s="12">
        <f>SUMIF(CQ99:CQ112,"EFECTIVO",CP99:CP112)+SUMIF(CT99:CT112,"EFECTIVO",CS99:CS112)</f>
        <v>0</v>
      </c>
      <c r="CP113" s="12">
        <f ca="1">SUMIF(CT99:CT113,"NEQUI",CS99:CS112)+SUMIF(CQ99:CQ112,"NEQUI",CP99:CP112)</f>
        <v>0</v>
      </c>
      <c r="CQ113" s="11">
        <f>SUMIF(CQ99:CQ112,"BANCOLOMBIA",CP99:CP112)+SUMIF(CT99:CT112,"BANCOLOMBIA",CS99:CS112)</f>
        <v>0</v>
      </c>
      <c r="CR113" s="11">
        <f>SUMIF(CT99:CT112,"DAVIPLATA",CS99:CS112)+SUMIF(CQ99:CQ112,"DAVIPLATA",CP99:CP112)</f>
        <v>0</v>
      </c>
      <c r="CS113" s="27">
        <f>SUMIF(CT99:CT112,"TARJETA DE CREDITO",CS99:CS112)+SUMIF(CQ99:CQ112,"TARJETA DE CREDITO",CP99:CP112)</f>
        <v>0</v>
      </c>
      <c r="CT113" s="11"/>
      <c r="CU113" s="11"/>
      <c r="CV113" s="11"/>
      <c r="CW113" s="12">
        <f>SUMIF(CY99:CY112,"EFECTIVO",CX99:CX112)</f>
        <v>0</v>
      </c>
      <c r="CX113" s="12">
        <f ca="1">SUMIF(CY99:CY113,"NEQUI",CX99:CX112)</f>
        <v>0</v>
      </c>
      <c r="CY113" s="11">
        <f>SUMIF(CY99:CY112,"BANCOLOMBIA",CX99:CX112)</f>
        <v>0</v>
      </c>
      <c r="CZ113" s="11">
        <f>SUMIF(CY99:CY112,"DAVIPLATA",CX99:CX112)</f>
        <v>0</v>
      </c>
      <c r="DA113" s="11">
        <f>SUMIF(CY99:CY112,"TARJETA DE CREDITO",CX99:CX112)</f>
        <v>0</v>
      </c>
      <c r="DB113" s="27"/>
      <c r="DC113" s="188"/>
      <c r="DD113" s="179"/>
      <c r="DE113" s="12"/>
      <c r="DF113" s="244"/>
      <c r="DG113" s="122"/>
      <c r="DH113" s="43"/>
      <c r="DI113" s="214"/>
      <c r="DJ113" s="132">
        <v>0</v>
      </c>
      <c r="DK113" s="64">
        <f t="shared" si="94"/>
        <v>0</v>
      </c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</row>
    <row r="114" ht="22.5" customHeight="1" spans="1:147">
      <c r="A114" s="16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17" t="s">
        <v>68</v>
      </c>
      <c r="S114" s="18">
        <f>SUM(S99:S112)</f>
        <v>0</v>
      </c>
      <c r="T114" s="18"/>
      <c r="U114" s="18"/>
      <c r="V114" s="30">
        <f>SUM(V99:V112)</f>
        <v>0</v>
      </c>
      <c r="W114" s="30"/>
      <c r="X114" s="31">
        <f>SUM(X99:X112)</f>
        <v>0</v>
      </c>
      <c r="Y114" s="121" t="s">
        <v>68</v>
      </c>
      <c r="Z114" s="43">
        <f>SUM(Z99:Z112)</f>
        <v>0</v>
      </c>
      <c r="AA114" s="43"/>
      <c r="AB114" s="122">
        <f t="shared" ref="AB114:AD114" si="95">SUM(AB99:AB112)</f>
        <v>0</v>
      </c>
      <c r="AC114" s="43">
        <f t="shared" si="95"/>
        <v>0</v>
      </c>
      <c r="AD114" s="131">
        <f t="shared" si="95"/>
        <v>0</v>
      </c>
      <c r="AE114" s="132" t="s">
        <v>68</v>
      </c>
      <c r="AF114" s="133">
        <f t="shared" ref="AF114:AG114" si="96">SUM(AF99:AF112)</f>
        <v>0</v>
      </c>
      <c r="AG114" s="140">
        <f t="shared" si="96"/>
        <v>0</v>
      </c>
      <c r="AH114" s="141"/>
      <c r="AI114" s="141">
        <f t="shared" ref="AI114:AL114" si="97">SUM(AI99:AI112)</f>
        <v>0</v>
      </c>
      <c r="AJ114" s="141">
        <f t="shared" si="97"/>
        <v>0</v>
      </c>
      <c r="AK114" s="141">
        <f t="shared" si="97"/>
        <v>0</v>
      </c>
      <c r="AL114" s="64">
        <f t="shared" si="97"/>
        <v>0</v>
      </c>
      <c r="AM114" s="132" t="s">
        <v>68</v>
      </c>
      <c r="AN114" s="140">
        <f>SUM(AN99:AN112)</f>
        <v>0</v>
      </c>
      <c r="AO114" s="140"/>
      <c r="AP114" s="141">
        <f t="shared" ref="AP114:AQ114" si="98">SUM(AP99:AP112)</f>
        <v>0</v>
      </c>
      <c r="AQ114" s="64">
        <f t="shared" si="98"/>
        <v>0</v>
      </c>
      <c r="AR114" s="34" t="s">
        <v>68</v>
      </c>
      <c r="AS114" s="154">
        <f>SUM(AS99:AS112)</f>
        <v>0</v>
      </c>
      <c r="AT114" s="154"/>
      <c r="AU114" s="30">
        <f t="shared" ref="AU114:AW114" si="99">SUM(AU99:AU112)</f>
        <v>0</v>
      </c>
      <c r="AV114" s="30">
        <f t="shared" si="99"/>
        <v>0</v>
      </c>
      <c r="AW114" s="31">
        <f t="shared" si="99"/>
        <v>0</v>
      </c>
      <c r="AX114" s="34" t="s">
        <v>68</v>
      </c>
      <c r="AY114" s="42">
        <f>SUM(AY99:AY112)</f>
        <v>0</v>
      </c>
      <c r="AZ114" s="42"/>
      <c r="BA114" s="42">
        <f t="shared" ref="BA114:BC114" si="100">SUM(BA99:BA112)</f>
        <v>0</v>
      </c>
      <c r="BB114" s="42">
        <f t="shared" si="100"/>
        <v>0</v>
      </c>
      <c r="BC114" s="41">
        <f t="shared" si="100"/>
        <v>0</v>
      </c>
      <c r="BD114" s="132" t="s">
        <v>68</v>
      </c>
      <c r="BE114" s="141">
        <f>SUM(BE99:BE112)</f>
        <v>0</v>
      </c>
      <c r="BF114" s="141"/>
      <c r="BG114" s="141">
        <f t="shared" ref="BG114:BI114" si="101">SUM(BG99:BG112)</f>
        <v>0</v>
      </c>
      <c r="BH114" s="141">
        <f t="shared" si="101"/>
        <v>0</v>
      </c>
      <c r="BI114" s="155">
        <f t="shared" si="101"/>
        <v>0</v>
      </c>
      <c r="BJ114" s="132" t="s">
        <v>68</v>
      </c>
      <c r="BK114" s="141">
        <f>SUM(BK99:BK112)</f>
        <v>0</v>
      </c>
      <c r="BL114" s="141"/>
      <c r="BM114" s="141">
        <f t="shared" ref="BM114:BN114" si="102">SUM(BM99:BM112)</f>
        <v>0</v>
      </c>
      <c r="BN114" s="155">
        <f t="shared" si="102"/>
        <v>0</v>
      </c>
      <c r="BO114" s="159" t="s">
        <v>68</v>
      </c>
      <c r="BP114" s="133">
        <f t="shared" ref="BP114:BQ114" si="103">SUM(BP99:BP112)</f>
        <v>0</v>
      </c>
      <c r="BQ114" s="140">
        <f t="shared" si="103"/>
        <v>0</v>
      </c>
      <c r="BR114" s="141"/>
      <c r="BS114" s="141">
        <f t="shared" ref="BS114:BV114" si="104">SUM(BS99:BS112)</f>
        <v>0</v>
      </c>
      <c r="BT114" s="141">
        <f t="shared" si="104"/>
        <v>0</v>
      </c>
      <c r="BU114" s="141">
        <f t="shared" si="104"/>
        <v>0</v>
      </c>
      <c r="BV114" s="64">
        <f t="shared" si="104"/>
        <v>0</v>
      </c>
      <c r="BW114" s="132" t="s">
        <v>68</v>
      </c>
      <c r="BX114" s="133">
        <f t="shared" ref="BX114:BY114" si="105">SUM(BX99:BX112)</f>
        <v>0</v>
      </c>
      <c r="BY114" s="140">
        <f t="shared" si="105"/>
        <v>0</v>
      </c>
      <c r="BZ114" s="141"/>
      <c r="CA114" s="141">
        <f t="shared" ref="CA114:CD114" si="106">SUM(CA99:CA112)</f>
        <v>0</v>
      </c>
      <c r="CB114" s="141">
        <f t="shared" si="106"/>
        <v>0</v>
      </c>
      <c r="CC114" s="141">
        <f t="shared" si="106"/>
        <v>0</v>
      </c>
      <c r="CD114" s="64">
        <f t="shared" si="106"/>
        <v>0</v>
      </c>
      <c r="CE114" s="132" t="s">
        <v>68</v>
      </c>
      <c r="CF114" s="141">
        <f>SUM(CF99:CF112)</f>
        <v>0</v>
      </c>
      <c r="CG114" s="141"/>
      <c r="CH114" s="141">
        <f t="shared" ref="CH114:CI114" si="107">SUM(CH99:CH112)</f>
        <v>0</v>
      </c>
      <c r="CI114" s="141">
        <f t="shared" si="107"/>
        <v>0</v>
      </c>
      <c r="CJ114" s="132" t="s">
        <v>68</v>
      </c>
      <c r="CK114" s="141">
        <f>SUM(CK99:CK112)</f>
        <v>0</v>
      </c>
      <c r="CL114" s="141"/>
      <c r="CM114" s="141">
        <f t="shared" ref="CM114:CN114" si="108">SUM(CM99:CM112)</f>
        <v>0</v>
      </c>
      <c r="CN114" s="155">
        <f t="shared" si="108"/>
        <v>0</v>
      </c>
      <c r="CO114" s="132" t="s">
        <v>68</v>
      </c>
      <c r="CP114" s="133">
        <f t="shared" ref="CP114:CQ114" si="109">SUM(CP99:CP112)</f>
        <v>0</v>
      </c>
      <c r="CQ114" s="140">
        <f t="shared" si="109"/>
        <v>0</v>
      </c>
      <c r="CR114" s="141"/>
      <c r="CS114" s="141">
        <f t="shared" ref="CS114:CV114" si="110">SUM(CS99:CS112)</f>
        <v>0</v>
      </c>
      <c r="CT114" s="141">
        <f t="shared" si="110"/>
        <v>0</v>
      </c>
      <c r="CU114" s="141">
        <f t="shared" si="110"/>
        <v>0</v>
      </c>
      <c r="CV114" s="64">
        <f t="shared" si="110"/>
        <v>0</v>
      </c>
      <c r="CW114" s="132" t="s">
        <v>68</v>
      </c>
      <c r="CX114" s="141">
        <f>SUM(CX99:CX112)</f>
        <v>0</v>
      </c>
      <c r="CY114" s="141"/>
      <c r="CZ114" s="141">
        <f t="shared" ref="CZ114:DB114" si="111">SUM(CZ99:CZ112)</f>
        <v>0</v>
      </c>
      <c r="DA114" s="141">
        <f t="shared" si="111"/>
        <v>0</v>
      </c>
      <c r="DB114" s="64">
        <f t="shared" si="111"/>
        <v>0</v>
      </c>
      <c r="DC114" s="189" t="s">
        <v>82</v>
      </c>
      <c r="DD114" s="184">
        <f>SUM(T113,AA113,AG113,AO113,BF113,BL113,BQ113,BY113,CG113,CL113,CQ113,CY113)</f>
        <v>0</v>
      </c>
      <c r="DE114" s="11"/>
      <c r="DF114" s="11"/>
      <c r="DG114" s="200"/>
      <c r="DH114" s="119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</row>
    <row r="115" ht="22.5" customHeight="1" spans="1:147">
      <c r="A115" s="88" t="s">
        <v>116</v>
      </c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97" t="s">
        <v>17</v>
      </c>
      <c r="S115" s="94">
        <v>0.6</v>
      </c>
      <c r="T115" s="6" t="s">
        <v>18</v>
      </c>
      <c r="U115" s="235"/>
      <c r="V115" s="128" t="s">
        <v>20</v>
      </c>
      <c r="W115" s="106" t="s">
        <v>18</v>
      </c>
      <c r="X115" s="107" t="s">
        <v>19</v>
      </c>
      <c r="Y115" s="127" t="s">
        <v>17</v>
      </c>
      <c r="Z115" s="106" t="s">
        <v>20</v>
      </c>
      <c r="AA115" s="106" t="s">
        <v>18</v>
      </c>
      <c r="AB115" s="128" t="s">
        <v>19</v>
      </c>
      <c r="AC115" s="106" t="s">
        <v>21</v>
      </c>
      <c r="AD115" s="136" t="s">
        <v>22</v>
      </c>
      <c r="AE115" s="4" t="s">
        <v>17</v>
      </c>
      <c r="AF115" s="94">
        <v>3.6</v>
      </c>
      <c r="AG115" s="95" t="s">
        <v>18</v>
      </c>
      <c r="AH115" s="135" t="s">
        <v>17</v>
      </c>
      <c r="AI115" s="143">
        <v>0.5</v>
      </c>
      <c r="AJ115" s="109" t="s">
        <v>18</v>
      </c>
      <c r="AK115" s="146" t="s">
        <v>19</v>
      </c>
      <c r="AL115" s="110" t="s">
        <v>19</v>
      </c>
      <c r="AM115" s="150" t="s">
        <v>17</v>
      </c>
      <c r="AN115" s="102" t="s">
        <v>20</v>
      </c>
      <c r="AO115" s="102" t="s">
        <v>18</v>
      </c>
      <c r="AP115" s="152" t="s">
        <v>19</v>
      </c>
      <c r="AQ115" s="103" t="s">
        <v>22</v>
      </c>
      <c r="AR115" s="97" t="s">
        <v>17</v>
      </c>
      <c r="AS115" s="106" t="s">
        <v>20</v>
      </c>
      <c r="AT115" s="128" t="s">
        <v>18</v>
      </c>
      <c r="AU115" s="128" t="s">
        <v>19</v>
      </c>
      <c r="AV115" s="128" t="s">
        <v>21</v>
      </c>
      <c r="AW115" s="107" t="s">
        <v>22</v>
      </c>
      <c r="AX115" s="97" t="s">
        <v>17</v>
      </c>
      <c r="AY115" s="128" t="s">
        <v>20</v>
      </c>
      <c r="AZ115" s="128" t="s">
        <v>18</v>
      </c>
      <c r="BA115" s="128" t="s">
        <v>19</v>
      </c>
      <c r="BB115" s="128" t="s">
        <v>21</v>
      </c>
      <c r="BC115" s="107" t="s">
        <v>22</v>
      </c>
      <c r="BD115" s="97" t="s">
        <v>17</v>
      </c>
      <c r="BE115" s="128" t="s">
        <v>20</v>
      </c>
      <c r="BF115" s="128" t="s">
        <v>18</v>
      </c>
      <c r="BG115" s="128" t="s">
        <v>19</v>
      </c>
      <c r="BH115" s="128" t="s">
        <v>21</v>
      </c>
      <c r="BI115" s="107" t="s">
        <v>22</v>
      </c>
      <c r="BJ115" s="97" t="s">
        <v>17</v>
      </c>
      <c r="BK115" s="128" t="s">
        <v>20</v>
      </c>
      <c r="BL115" s="128" t="s">
        <v>18</v>
      </c>
      <c r="BM115" s="128" t="s">
        <v>19</v>
      </c>
      <c r="BN115" s="136" t="s">
        <v>22</v>
      </c>
      <c r="BO115" s="156" t="s">
        <v>17</v>
      </c>
      <c r="BP115" s="94">
        <v>1.6</v>
      </c>
      <c r="BQ115" s="95" t="s">
        <v>18</v>
      </c>
      <c r="BR115" s="135" t="s">
        <v>17</v>
      </c>
      <c r="BS115" s="143">
        <v>1.5</v>
      </c>
      <c r="BT115" s="109" t="s">
        <v>18</v>
      </c>
      <c r="BU115" s="146" t="s">
        <v>19</v>
      </c>
      <c r="BV115" s="110" t="s">
        <v>19</v>
      </c>
      <c r="BW115" s="4" t="s">
        <v>17</v>
      </c>
      <c r="BX115" s="94">
        <v>0.6</v>
      </c>
      <c r="BY115" s="95" t="s">
        <v>18</v>
      </c>
      <c r="BZ115" s="135" t="s">
        <v>17</v>
      </c>
      <c r="CA115" s="143">
        <v>0.5</v>
      </c>
      <c r="CB115" s="109" t="s">
        <v>18</v>
      </c>
      <c r="CC115" s="146" t="s">
        <v>19</v>
      </c>
      <c r="CD115" s="110" t="s">
        <v>19</v>
      </c>
      <c r="CE115" s="97" t="s">
        <v>17</v>
      </c>
      <c r="CF115" s="128" t="s">
        <v>20</v>
      </c>
      <c r="CG115" s="128" t="s">
        <v>18</v>
      </c>
      <c r="CH115" s="128" t="s">
        <v>19</v>
      </c>
      <c r="CI115" s="107" t="s">
        <v>22</v>
      </c>
      <c r="CJ115" s="97" t="s">
        <v>17</v>
      </c>
      <c r="CK115" s="128" t="s">
        <v>20</v>
      </c>
      <c r="CL115" s="128" t="s">
        <v>18</v>
      </c>
      <c r="CM115" s="128" t="s">
        <v>19</v>
      </c>
      <c r="CN115" s="107" t="s">
        <v>22</v>
      </c>
      <c r="CO115" s="4" t="s">
        <v>17</v>
      </c>
      <c r="CP115" s="94">
        <v>0.6</v>
      </c>
      <c r="CQ115" s="95" t="s">
        <v>18</v>
      </c>
      <c r="CR115" s="135" t="s">
        <v>17</v>
      </c>
      <c r="CS115" s="143">
        <v>0.5</v>
      </c>
      <c r="CT115" s="109" t="s">
        <v>18</v>
      </c>
      <c r="CU115" s="146" t="s">
        <v>19</v>
      </c>
      <c r="CV115" s="110" t="s">
        <v>19</v>
      </c>
      <c r="CW115" s="147" t="s">
        <v>23</v>
      </c>
      <c r="CX115" s="125" t="s">
        <v>24</v>
      </c>
      <c r="CY115" s="152" t="s">
        <v>18</v>
      </c>
      <c r="CZ115" s="125" t="s">
        <v>25</v>
      </c>
      <c r="DA115" s="125" t="s">
        <v>26</v>
      </c>
      <c r="DB115" s="175" t="s">
        <v>27</v>
      </c>
      <c r="DC115" s="26"/>
      <c r="DD115" s="11"/>
      <c r="DE115" s="11"/>
      <c r="DF115" s="198" t="s">
        <v>117</v>
      </c>
      <c r="DG115" s="199"/>
      <c r="DH115" s="199"/>
      <c r="DI115" s="215"/>
      <c r="DJ115" s="11" t="s">
        <v>0</v>
      </c>
      <c r="DK115" s="11"/>
      <c r="DL115" s="11"/>
      <c r="DM115" s="11"/>
      <c r="DN115" s="11"/>
      <c r="DO115" s="11"/>
      <c r="DP115" s="58" t="s">
        <v>91</v>
      </c>
      <c r="DQ115" s="59" t="s">
        <v>92</v>
      </c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</row>
    <row r="116" ht="22.5" customHeight="1" spans="1:147">
      <c r="A116" s="7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96"/>
      <c r="S116" s="9"/>
      <c r="T116" s="9"/>
      <c r="U116" s="23"/>
      <c r="V116" s="24"/>
      <c r="W116" s="9"/>
      <c r="X116" s="25"/>
      <c r="Y116" s="11"/>
      <c r="Z116" s="119"/>
      <c r="AA116" s="119"/>
      <c r="AB116" s="117"/>
      <c r="AC116" s="119"/>
      <c r="AD116" s="11"/>
      <c r="AE116" s="10"/>
      <c r="AF116" s="11"/>
      <c r="AG116" s="11"/>
      <c r="AH116" s="10"/>
      <c r="AI116" s="11"/>
      <c r="AJ116" s="11"/>
      <c r="AK116" s="27"/>
      <c r="AL116" s="27"/>
      <c r="AM116" s="12"/>
      <c r="AN116" s="119"/>
      <c r="AO116" s="119"/>
      <c r="AP116" s="11"/>
      <c r="AQ116" s="11"/>
      <c r="AR116" s="12"/>
      <c r="AS116" s="119"/>
      <c r="AT116" s="119"/>
      <c r="AU116" s="11"/>
      <c r="AV116" s="11"/>
      <c r="AW116" s="27"/>
      <c r="AX116" s="12"/>
      <c r="AY116" s="11"/>
      <c r="AZ116" s="11"/>
      <c r="BA116" s="11"/>
      <c r="BB116" s="11"/>
      <c r="BC116" s="27"/>
      <c r="BD116" s="12"/>
      <c r="BE116" s="11"/>
      <c r="BF116" s="11"/>
      <c r="BG116" s="11"/>
      <c r="BH116" s="11"/>
      <c r="BI116" s="11"/>
      <c r="BJ116" s="12"/>
      <c r="BK116" s="11"/>
      <c r="BL116" s="11"/>
      <c r="BM116" s="11"/>
      <c r="BN116" s="27"/>
      <c r="BO116" s="157"/>
      <c r="BP116" s="11"/>
      <c r="BQ116" s="11"/>
      <c r="BT116" s="11"/>
      <c r="BU116" s="27"/>
      <c r="BV116" s="27"/>
      <c r="BW116" s="10"/>
      <c r="BX116" s="11"/>
      <c r="BY116" s="11"/>
      <c r="CB116" s="11"/>
      <c r="CC116" s="27"/>
      <c r="CD116" s="27"/>
      <c r="CE116" s="12"/>
      <c r="CF116" s="11"/>
      <c r="CG116" s="11"/>
      <c r="CH116" s="11"/>
      <c r="CI116" s="27"/>
      <c r="CJ116" s="12"/>
      <c r="CK116" s="11"/>
      <c r="CL116" s="11"/>
      <c r="CM116" s="11"/>
      <c r="CN116" s="27"/>
      <c r="CO116" s="10"/>
      <c r="CP116" s="11"/>
      <c r="CQ116" s="11"/>
      <c r="CT116" s="11"/>
      <c r="CU116" s="27"/>
      <c r="CV116" s="11"/>
      <c r="CW116" s="62"/>
      <c r="CX116" s="9"/>
      <c r="CY116" s="9"/>
      <c r="CZ116" s="9"/>
      <c r="DA116" s="9"/>
      <c r="DB116" s="25"/>
      <c r="DC116" s="11"/>
      <c r="DD116" s="11"/>
      <c r="DE116" s="11"/>
      <c r="DF116" s="33" t="s">
        <v>93</v>
      </c>
      <c r="DG116" s="39">
        <f>DP118+DQ118</f>
        <v>0</v>
      </c>
      <c r="DH116" s="40" t="s">
        <v>42</v>
      </c>
      <c r="DI116" s="41">
        <f>SUM(DG116:DG127)</f>
        <v>0</v>
      </c>
      <c r="DJ116" s="11"/>
      <c r="DK116" s="11"/>
      <c r="DL116" s="11"/>
      <c r="DM116" s="11"/>
      <c r="DN116" s="11"/>
      <c r="DO116" s="11"/>
      <c r="DP116" s="60">
        <f>AF131*60%</f>
        <v>0</v>
      </c>
      <c r="DQ116" s="61">
        <f>AI131/2</f>
        <v>0</v>
      </c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</row>
    <row r="117" ht="22.5" customHeight="1" spans="1:147">
      <c r="A117" s="7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10"/>
      <c r="S117" s="11"/>
      <c r="T117" s="11"/>
      <c r="U117" s="26"/>
      <c r="W117" s="11"/>
      <c r="X117" s="27"/>
      <c r="Y117" s="120"/>
      <c r="Z117" s="119"/>
      <c r="AA117" s="119"/>
      <c r="AB117" s="11"/>
      <c r="AC117" s="119"/>
      <c r="AD117" s="11"/>
      <c r="AE117" s="10"/>
      <c r="AF117" s="11"/>
      <c r="AG117" s="11"/>
      <c r="AH117" s="10"/>
      <c r="AI117" s="11"/>
      <c r="AJ117" s="11"/>
      <c r="AK117" s="27"/>
      <c r="AL117" s="27"/>
      <c r="AM117" s="11"/>
      <c r="AN117" s="236"/>
      <c r="AO117" s="119"/>
      <c r="AP117" s="11"/>
      <c r="AQ117" s="11"/>
      <c r="AR117" s="12"/>
      <c r="AS117" s="119"/>
      <c r="AT117" s="119"/>
      <c r="AU117" s="11"/>
      <c r="AV117" s="11"/>
      <c r="AW117" s="27"/>
      <c r="AX117" s="12"/>
      <c r="AY117" s="11"/>
      <c r="AZ117" s="11"/>
      <c r="BA117" s="11"/>
      <c r="BB117" s="11"/>
      <c r="BC117" s="27"/>
      <c r="BD117" s="12"/>
      <c r="BE117" s="11"/>
      <c r="BF117" s="11"/>
      <c r="BG117" s="11"/>
      <c r="BH117" s="11"/>
      <c r="BI117" s="11"/>
      <c r="BJ117" s="12"/>
      <c r="BK117" s="11"/>
      <c r="BL117" s="11"/>
      <c r="BM117" s="11"/>
      <c r="BN117" s="27"/>
      <c r="BO117" s="157"/>
      <c r="BP117" s="11"/>
      <c r="BQ117" s="11"/>
      <c r="BT117" s="11"/>
      <c r="BU117" s="27"/>
      <c r="BV117" s="27"/>
      <c r="BW117" s="10"/>
      <c r="BX117" s="11"/>
      <c r="BY117" s="11"/>
      <c r="CB117" s="11"/>
      <c r="CC117" s="27"/>
      <c r="CD117" s="27"/>
      <c r="CE117" s="12"/>
      <c r="CF117" s="11"/>
      <c r="CG117" s="11"/>
      <c r="CH117" s="11"/>
      <c r="CI117" s="27"/>
      <c r="CJ117" s="12"/>
      <c r="CK117" s="11"/>
      <c r="CL117" s="11"/>
      <c r="CM117" s="11"/>
      <c r="CN117" s="27"/>
      <c r="CO117" s="10"/>
      <c r="CP117" s="11"/>
      <c r="CQ117" s="11"/>
      <c r="CT117" s="11"/>
      <c r="CU117" s="27"/>
      <c r="CV117" s="27"/>
      <c r="CW117" s="12"/>
      <c r="CX117" s="11"/>
      <c r="CY117" s="11"/>
      <c r="CZ117" s="11"/>
      <c r="DA117" s="11"/>
      <c r="DB117" s="27"/>
      <c r="DC117" s="11"/>
      <c r="DD117" s="11"/>
      <c r="DE117" s="11"/>
      <c r="DF117" s="34" t="s">
        <v>94</v>
      </c>
      <c r="DG117" s="42">
        <f>Z131*60%</f>
        <v>0</v>
      </c>
      <c r="DH117" s="40" t="s">
        <v>46</v>
      </c>
      <c r="DI117" s="41">
        <f>DF129-DI116+CX131</f>
        <v>0</v>
      </c>
      <c r="DJ117" s="11"/>
      <c r="DK117" s="11"/>
      <c r="DL117" s="11"/>
      <c r="DM117" s="11"/>
      <c r="DN117" s="11"/>
      <c r="DO117" s="11"/>
      <c r="DP117" s="62" t="s">
        <v>47</v>
      </c>
      <c r="DQ117" s="25" t="s">
        <v>48</v>
      </c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</row>
    <row r="118" ht="22.5" customHeight="1" spans="1:147">
      <c r="A118" s="7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10"/>
      <c r="S118" s="11"/>
      <c r="T118" s="11"/>
      <c r="U118" s="26"/>
      <c r="W118" s="11"/>
      <c r="X118" s="27"/>
      <c r="Y118" s="120"/>
      <c r="Z118" s="119"/>
      <c r="AA118" s="119"/>
      <c r="AB118" s="11"/>
      <c r="AC118" s="119"/>
      <c r="AD118" s="11"/>
      <c r="AE118" s="10"/>
      <c r="AF118" s="11"/>
      <c r="AG118" s="11"/>
      <c r="AH118" s="10"/>
      <c r="AI118" s="11"/>
      <c r="AJ118" s="11"/>
      <c r="AK118" s="27"/>
      <c r="AL118" s="27"/>
      <c r="AM118" s="12"/>
      <c r="AN118" s="119"/>
      <c r="AO118" s="119"/>
      <c r="AP118" s="11"/>
      <c r="AQ118" s="11"/>
      <c r="AR118" s="12"/>
      <c r="AS118" s="119"/>
      <c r="AT118" s="119"/>
      <c r="AU118" s="11"/>
      <c r="AV118" s="11"/>
      <c r="AW118" s="27"/>
      <c r="AX118" s="12"/>
      <c r="AY118" s="11"/>
      <c r="AZ118" s="11"/>
      <c r="BA118" s="11"/>
      <c r="BB118" s="11"/>
      <c r="BC118" s="27"/>
      <c r="BD118" s="12"/>
      <c r="BE118" s="11"/>
      <c r="BF118" s="11"/>
      <c r="BG118" s="11"/>
      <c r="BH118" s="11"/>
      <c r="BI118" s="11"/>
      <c r="BJ118" s="12"/>
      <c r="BK118" s="11"/>
      <c r="BL118" s="11"/>
      <c r="BM118" s="11"/>
      <c r="BN118" s="27"/>
      <c r="BO118" s="157"/>
      <c r="BP118" s="11"/>
      <c r="BQ118" s="11"/>
      <c r="BT118" s="11"/>
      <c r="BU118" s="27"/>
      <c r="BV118" s="27"/>
      <c r="BW118" s="10"/>
      <c r="BX118" s="11"/>
      <c r="BY118" s="11"/>
      <c r="CB118" s="11"/>
      <c r="CC118" s="27"/>
      <c r="CD118" s="27"/>
      <c r="CE118" s="12"/>
      <c r="CF118" s="11"/>
      <c r="CG118" s="11"/>
      <c r="CH118" s="11"/>
      <c r="CI118" s="27"/>
      <c r="CJ118" s="12"/>
      <c r="CK118" s="11"/>
      <c r="CL118" s="11"/>
      <c r="CM118" s="11"/>
      <c r="CN118" s="27"/>
      <c r="CO118" s="10"/>
      <c r="CP118" s="11"/>
      <c r="CQ118" s="11"/>
      <c r="CT118" s="11"/>
      <c r="CU118" s="27"/>
      <c r="CV118" s="27"/>
      <c r="CW118" s="12"/>
      <c r="CX118" s="11"/>
      <c r="CY118" s="11"/>
      <c r="CZ118" s="11"/>
      <c r="DA118" s="11"/>
      <c r="DB118" s="27"/>
      <c r="DC118" s="11"/>
      <c r="DD118" s="11"/>
      <c r="DE118" s="11"/>
      <c r="DF118" s="34" t="s">
        <v>3</v>
      </c>
      <c r="DG118" s="42">
        <f>DP116+DQ116</f>
        <v>0</v>
      </c>
      <c r="DH118" s="43"/>
      <c r="DI118" s="44">
        <f>AS131*60%</f>
        <v>0</v>
      </c>
      <c r="DJ118" s="11"/>
      <c r="DK118" s="11"/>
      <c r="DL118" s="11"/>
      <c r="DM118" s="26"/>
      <c r="DN118" s="11"/>
      <c r="DO118" s="11"/>
      <c r="DP118" s="14">
        <f>S131*60%</f>
        <v>0</v>
      </c>
      <c r="DQ118" s="28">
        <f>V131/2</f>
        <v>0</v>
      </c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</row>
    <row r="119" ht="22.5" customHeight="1" spans="1:147">
      <c r="A119" s="7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10"/>
      <c r="S119" s="11"/>
      <c r="T119" s="11"/>
      <c r="U119" s="26"/>
      <c r="W119" s="11"/>
      <c r="X119" s="27"/>
      <c r="Y119" s="11"/>
      <c r="Z119" s="119"/>
      <c r="AA119" s="119"/>
      <c r="AB119" s="11"/>
      <c r="AC119" s="119"/>
      <c r="AD119" s="11"/>
      <c r="AE119" s="10"/>
      <c r="AF119" s="11"/>
      <c r="AG119" s="11"/>
      <c r="AH119" s="10"/>
      <c r="AI119" s="11"/>
      <c r="AJ119" s="11"/>
      <c r="AK119" s="27"/>
      <c r="AL119" s="27"/>
      <c r="AM119" s="11"/>
      <c r="AN119" s="119"/>
      <c r="AO119" s="119"/>
      <c r="AP119" s="11"/>
      <c r="AQ119" s="11"/>
      <c r="AR119" s="12"/>
      <c r="AS119" s="119"/>
      <c r="AT119" s="119"/>
      <c r="AU119" s="11"/>
      <c r="AV119" s="11"/>
      <c r="AW119" s="27"/>
      <c r="AX119" s="12"/>
      <c r="AY119" s="11"/>
      <c r="AZ119" s="11"/>
      <c r="BA119" s="11"/>
      <c r="BB119" s="11"/>
      <c r="BC119" s="27"/>
      <c r="BD119" s="120"/>
      <c r="BE119" s="11"/>
      <c r="BF119" s="119"/>
      <c r="BG119" s="11"/>
      <c r="BH119" s="11"/>
      <c r="BI119" s="11"/>
      <c r="BJ119" s="12"/>
      <c r="BK119" s="11"/>
      <c r="BL119" s="119"/>
      <c r="BM119" s="11"/>
      <c r="BN119" s="27"/>
      <c r="BO119" s="157"/>
      <c r="BP119" s="11"/>
      <c r="BQ119" s="11"/>
      <c r="BT119" s="11"/>
      <c r="BU119" s="27"/>
      <c r="BV119" s="27"/>
      <c r="BW119" s="10"/>
      <c r="BX119" s="11"/>
      <c r="BY119" s="11"/>
      <c r="CB119" s="11"/>
      <c r="CC119" s="27"/>
      <c r="CD119" s="27"/>
      <c r="CE119" s="12"/>
      <c r="CF119" s="11"/>
      <c r="CG119" s="119"/>
      <c r="CH119" s="11"/>
      <c r="CI119" s="27"/>
      <c r="CJ119" s="12"/>
      <c r="CK119" s="11"/>
      <c r="CL119" s="119"/>
      <c r="CM119" s="11"/>
      <c r="CN119" s="27"/>
      <c r="CO119" s="10"/>
      <c r="CP119" s="11"/>
      <c r="CQ119" s="11"/>
      <c r="CT119" s="11"/>
      <c r="CU119" s="27"/>
      <c r="CV119" s="27"/>
      <c r="CW119" s="12"/>
      <c r="CX119" s="11"/>
      <c r="CY119" s="11"/>
      <c r="CZ119" s="11"/>
      <c r="DA119" s="11"/>
      <c r="DB119" s="27"/>
      <c r="DC119" s="11"/>
      <c r="DD119" s="11"/>
      <c r="DE119" s="11"/>
      <c r="DF119" s="34" t="s">
        <v>95</v>
      </c>
      <c r="DG119" s="45">
        <f>AN131/2</f>
        <v>0</v>
      </c>
      <c r="DH119" s="46"/>
      <c r="DI119" s="47"/>
      <c r="DJ119" s="11" t="s">
        <v>0</v>
      </c>
      <c r="DK119" s="11"/>
      <c r="DL119" s="11"/>
      <c r="DM119" s="11"/>
      <c r="DN119" s="11"/>
      <c r="DO119" s="11"/>
      <c r="DP119" s="62" t="s">
        <v>54</v>
      </c>
      <c r="DQ119" s="25" t="s">
        <v>55</v>
      </c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</row>
    <row r="120" ht="22.5" customHeight="1" spans="1:147">
      <c r="A120" s="7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10"/>
      <c r="S120" s="11"/>
      <c r="T120" s="11"/>
      <c r="U120" s="26"/>
      <c r="W120" s="11"/>
      <c r="X120" s="27"/>
      <c r="Y120" s="120"/>
      <c r="Z120" s="119"/>
      <c r="AA120" s="119"/>
      <c r="AB120" s="11"/>
      <c r="AC120" s="119"/>
      <c r="AD120" s="11"/>
      <c r="AE120" s="10"/>
      <c r="AF120" s="11"/>
      <c r="AG120" s="11"/>
      <c r="AH120" s="10"/>
      <c r="AI120" s="11"/>
      <c r="AJ120" s="11"/>
      <c r="AK120" s="27"/>
      <c r="AL120" s="27"/>
      <c r="AM120" s="12"/>
      <c r="AN120" s="119"/>
      <c r="AO120" s="119"/>
      <c r="AP120" s="11"/>
      <c r="AQ120" s="11"/>
      <c r="AR120" s="12"/>
      <c r="AS120" s="119"/>
      <c r="AT120" s="119"/>
      <c r="AU120" s="11"/>
      <c r="AV120" s="11"/>
      <c r="AW120" s="27"/>
      <c r="AX120" s="12"/>
      <c r="AY120" s="11"/>
      <c r="AZ120" s="11"/>
      <c r="BA120" s="11"/>
      <c r="BB120" s="11"/>
      <c r="BC120" s="27"/>
      <c r="BD120" s="120"/>
      <c r="BE120" s="119"/>
      <c r="BF120" s="11"/>
      <c r="BG120" s="11"/>
      <c r="BH120" s="11"/>
      <c r="BI120" s="11"/>
      <c r="BJ120" s="12"/>
      <c r="BK120" s="11"/>
      <c r="BL120" s="11"/>
      <c r="BM120" s="11"/>
      <c r="BN120" s="27"/>
      <c r="BO120" s="157"/>
      <c r="BP120" s="11"/>
      <c r="BQ120" s="11"/>
      <c r="BT120" s="11"/>
      <c r="BU120" s="27"/>
      <c r="BV120" s="27"/>
      <c r="BW120" s="10"/>
      <c r="BX120" s="11"/>
      <c r="BY120" s="11"/>
      <c r="CB120" s="11"/>
      <c r="CC120" s="27"/>
      <c r="CD120" s="27"/>
      <c r="CE120" s="12"/>
      <c r="CF120" s="11"/>
      <c r="CG120" s="11"/>
      <c r="CH120" s="11"/>
      <c r="CI120" s="27"/>
      <c r="CJ120" s="12"/>
      <c r="CK120" s="11"/>
      <c r="CL120" s="11"/>
      <c r="CM120" s="11"/>
      <c r="CN120" s="27"/>
      <c r="CO120" s="10"/>
      <c r="CP120" s="11"/>
      <c r="CQ120" s="11"/>
      <c r="CT120" s="11"/>
      <c r="CU120" s="27"/>
      <c r="CV120" s="27"/>
      <c r="CW120" s="12"/>
      <c r="CX120" s="11"/>
      <c r="CY120" s="11"/>
      <c r="CZ120" s="11"/>
      <c r="DA120" s="11"/>
      <c r="DB120" s="27"/>
      <c r="DC120" s="11"/>
      <c r="DD120" s="11"/>
      <c r="DE120" s="11"/>
      <c r="DF120" s="34" t="s">
        <v>97</v>
      </c>
      <c r="DG120" s="45">
        <f>BE131/2</f>
        <v>0</v>
      </c>
      <c r="DH120" s="46"/>
      <c r="DI120" s="47"/>
      <c r="DJ120" s="11"/>
      <c r="DK120" s="11"/>
      <c r="DL120" s="11"/>
      <c r="DM120" s="11"/>
      <c r="DN120" s="11"/>
      <c r="DO120" s="11"/>
      <c r="DP120" s="14">
        <f>BP131*60%</f>
        <v>0</v>
      </c>
      <c r="DQ120" s="28">
        <f>BS131/2</f>
        <v>0</v>
      </c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</row>
    <row r="121" ht="22.5" customHeight="1" spans="1:147">
      <c r="A121" s="7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12"/>
      <c r="S121" s="11"/>
      <c r="T121" s="11"/>
      <c r="U121" s="11"/>
      <c r="V121" s="11"/>
      <c r="W121" s="11"/>
      <c r="X121" s="27"/>
      <c r="Y121" s="120"/>
      <c r="Z121" s="119"/>
      <c r="AA121" s="119"/>
      <c r="AB121" s="11"/>
      <c r="AC121" s="119"/>
      <c r="AD121" s="11"/>
      <c r="AE121" s="12"/>
      <c r="AF121" s="11"/>
      <c r="AG121" s="11"/>
      <c r="AH121" s="11"/>
      <c r="AI121" s="11"/>
      <c r="AJ121" s="11"/>
      <c r="AK121" s="27"/>
      <c r="AL121" s="27"/>
      <c r="AM121" s="12"/>
      <c r="AN121" s="119"/>
      <c r="AO121" s="119"/>
      <c r="AP121" s="11"/>
      <c r="AQ121" s="11"/>
      <c r="AR121" s="12"/>
      <c r="AS121" s="119"/>
      <c r="AT121" s="119"/>
      <c r="AU121" s="11"/>
      <c r="AV121" s="11"/>
      <c r="AW121" s="27"/>
      <c r="AX121" s="12"/>
      <c r="AY121" s="11"/>
      <c r="AZ121" s="11"/>
      <c r="BA121" s="11"/>
      <c r="BB121" s="11"/>
      <c r="BC121" s="27"/>
      <c r="BD121" s="12"/>
      <c r="BE121" s="11"/>
      <c r="BF121" s="11"/>
      <c r="BG121" s="11"/>
      <c r="BH121" s="11"/>
      <c r="BI121" s="11"/>
      <c r="BJ121" s="12"/>
      <c r="BK121" s="11"/>
      <c r="BL121" s="11"/>
      <c r="BM121" s="11"/>
      <c r="BN121" s="27"/>
      <c r="BO121" s="158"/>
      <c r="BP121" s="11"/>
      <c r="BQ121" s="11"/>
      <c r="BR121" s="11"/>
      <c r="BS121" s="11"/>
      <c r="BT121" s="11"/>
      <c r="BU121" s="27"/>
      <c r="BV121" s="27"/>
      <c r="BW121" s="12"/>
      <c r="BX121" s="11"/>
      <c r="BY121" s="11"/>
      <c r="BZ121" s="11"/>
      <c r="CA121" s="11"/>
      <c r="CB121" s="11"/>
      <c r="CC121" s="27"/>
      <c r="CD121" s="27"/>
      <c r="CE121" s="12"/>
      <c r="CF121" s="11"/>
      <c r="CG121" s="11"/>
      <c r="CH121" s="11"/>
      <c r="CI121" s="27"/>
      <c r="CJ121" s="12"/>
      <c r="CK121" s="11"/>
      <c r="CL121" s="11"/>
      <c r="CM121" s="11"/>
      <c r="CN121" s="27"/>
      <c r="CO121" s="12"/>
      <c r="CP121" s="11"/>
      <c r="CQ121" s="11"/>
      <c r="CR121" s="11"/>
      <c r="CS121" s="11"/>
      <c r="CT121" s="11"/>
      <c r="CU121" s="27"/>
      <c r="CV121" s="27"/>
      <c r="CW121" s="12"/>
      <c r="CX121" s="11"/>
      <c r="CY121" s="11"/>
      <c r="CZ121" s="11"/>
      <c r="DA121" s="11"/>
      <c r="DB121" s="27"/>
      <c r="DC121" s="11"/>
      <c r="DD121" s="11"/>
      <c r="DE121" s="11"/>
      <c r="DF121" s="34" t="s">
        <v>98</v>
      </c>
      <c r="DG121" s="45">
        <f>BK131/2</f>
        <v>0</v>
      </c>
      <c r="DH121" s="40"/>
      <c r="DI121" s="41"/>
      <c r="DJ121" s="11"/>
      <c r="DK121" s="11"/>
      <c r="DL121" s="11"/>
      <c r="DM121" s="11"/>
      <c r="DN121" s="11"/>
      <c r="DO121" s="11"/>
      <c r="DP121" s="62" t="s">
        <v>60</v>
      </c>
      <c r="DQ121" s="25" t="s">
        <v>61</v>
      </c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</row>
    <row r="122" ht="22.5" customHeight="1" spans="1:147">
      <c r="A122" s="7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12"/>
      <c r="S122" s="11"/>
      <c r="T122" s="11"/>
      <c r="U122" s="11"/>
      <c r="V122" s="11"/>
      <c r="W122" s="11"/>
      <c r="X122" s="27"/>
      <c r="Z122" s="119"/>
      <c r="AA122" s="119"/>
      <c r="AB122" s="11"/>
      <c r="AC122" s="119"/>
      <c r="AD122" s="11"/>
      <c r="AE122" s="12"/>
      <c r="AF122" s="11"/>
      <c r="AG122" s="11"/>
      <c r="AH122" s="11"/>
      <c r="AI122" s="11"/>
      <c r="AJ122" s="11"/>
      <c r="AK122" s="27"/>
      <c r="AL122" s="27"/>
      <c r="AM122" s="12"/>
      <c r="AN122" s="119"/>
      <c r="AO122" s="119"/>
      <c r="AP122" s="11"/>
      <c r="AQ122" s="11"/>
      <c r="AR122" s="12"/>
      <c r="AS122" s="119"/>
      <c r="AT122" s="119"/>
      <c r="AU122" s="11"/>
      <c r="AV122" s="11"/>
      <c r="AW122" s="27"/>
      <c r="AX122" s="12"/>
      <c r="AY122" s="11"/>
      <c r="AZ122" s="11"/>
      <c r="BA122" s="11"/>
      <c r="BB122" s="11"/>
      <c r="BC122" s="27"/>
      <c r="BD122" s="12"/>
      <c r="BE122" s="11"/>
      <c r="BF122" s="11"/>
      <c r="BG122" s="11"/>
      <c r="BH122" s="11"/>
      <c r="BI122" s="11"/>
      <c r="BJ122" s="12"/>
      <c r="BK122" s="11"/>
      <c r="BL122" s="11"/>
      <c r="BM122" s="11"/>
      <c r="BN122" s="27"/>
      <c r="BO122" s="158"/>
      <c r="BP122" s="11"/>
      <c r="BQ122" s="11"/>
      <c r="BR122" s="11"/>
      <c r="BS122" s="11"/>
      <c r="BT122" s="11"/>
      <c r="BU122" s="27"/>
      <c r="BV122" s="27"/>
      <c r="BW122" s="12"/>
      <c r="BX122" s="11"/>
      <c r="BY122" s="11"/>
      <c r="BZ122" s="11"/>
      <c r="CA122" s="11"/>
      <c r="CB122" s="11"/>
      <c r="CC122" s="27"/>
      <c r="CD122" s="27"/>
      <c r="CE122" s="12"/>
      <c r="CF122" s="11"/>
      <c r="CG122" s="11"/>
      <c r="CH122" s="11"/>
      <c r="CI122" s="27"/>
      <c r="CJ122" s="12"/>
      <c r="CK122" s="11"/>
      <c r="CL122" s="11"/>
      <c r="CM122" s="11"/>
      <c r="CN122" s="27"/>
      <c r="CO122" s="12"/>
      <c r="CP122" s="11"/>
      <c r="CQ122" s="11"/>
      <c r="CR122" s="11"/>
      <c r="CS122" s="11"/>
      <c r="CT122" s="11"/>
      <c r="CU122" s="27"/>
      <c r="CV122" s="27"/>
      <c r="CW122" s="12"/>
      <c r="CX122" s="11"/>
      <c r="CY122" s="11"/>
      <c r="CZ122" s="11"/>
      <c r="DA122" s="11"/>
      <c r="DB122" s="27"/>
      <c r="DC122" s="11"/>
      <c r="DD122" s="11"/>
      <c r="DE122" s="11"/>
      <c r="DF122" s="34" t="s">
        <v>99</v>
      </c>
      <c r="DG122" s="45">
        <f>DP120+DQ120</f>
        <v>0</v>
      </c>
      <c r="DH122" s="40"/>
      <c r="DI122" s="41"/>
      <c r="DJ122" s="11"/>
      <c r="DK122" s="11"/>
      <c r="DL122" s="11"/>
      <c r="DM122" s="11"/>
      <c r="DN122" s="11"/>
      <c r="DO122" s="11"/>
      <c r="DP122" s="14">
        <f>BX131*60%</f>
        <v>0</v>
      </c>
      <c r="DQ122" s="28">
        <f>CA131/2</f>
        <v>0</v>
      </c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</row>
    <row r="123" ht="22.5" customHeight="1" spans="1:147">
      <c r="A123" s="7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12"/>
      <c r="S123" s="11"/>
      <c r="T123" s="11"/>
      <c r="U123" s="11"/>
      <c r="V123" s="11"/>
      <c r="W123" s="11"/>
      <c r="X123" s="27"/>
      <c r="Y123" s="11"/>
      <c r="Z123" s="119"/>
      <c r="AA123" s="119"/>
      <c r="AB123" s="11"/>
      <c r="AC123" s="119"/>
      <c r="AD123" s="11"/>
      <c r="AE123" s="12"/>
      <c r="AF123" s="11"/>
      <c r="AG123" s="11"/>
      <c r="AH123" s="11"/>
      <c r="AI123" s="11"/>
      <c r="AJ123" s="11"/>
      <c r="AK123" s="27"/>
      <c r="AL123" s="27"/>
      <c r="AM123" s="12"/>
      <c r="AN123" s="119"/>
      <c r="AO123" s="119"/>
      <c r="AP123" s="11"/>
      <c r="AQ123" s="11"/>
      <c r="AR123" s="12"/>
      <c r="AS123" s="119"/>
      <c r="AT123" s="119"/>
      <c r="AU123" s="11"/>
      <c r="AV123" s="11"/>
      <c r="AW123" s="27"/>
      <c r="AX123" s="12"/>
      <c r="AY123" s="11"/>
      <c r="AZ123" s="11"/>
      <c r="BA123" s="11"/>
      <c r="BB123" s="11"/>
      <c r="BC123" s="27"/>
      <c r="BD123" s="12"/>
      <c r="BE123" s="11"/>
      <c r="BF123" s="11"/>
      <c r="BG123" s="11"/>
      <c r="BH123" s="11"/>
      <c r="BI123" s="11"/>
      <c r="BJ123" s="12"/>
      <c r="BK123" s="11"/>
      <c r="BL123" s="11"/>
      <c r="BM123" s="11"/>
      <c r="BN123" s="27"/>
      <c r="BO123" s="158"/>
      <c r="BP123" s="11"/>
      <c r="BQ123" s="11"/>
      <c r="BR123" s="11"/>
      <c r="BS123" s="11"/>
      <c r="BT123" s="11"/>
      <c r="BU123" s="27"/>
      <c r="BV123" s="27"/>
      <c r="BW123" s="12"/>
      <c r="BX123" s="11"/>
      <c r="BY123" s="11"/>
      <c r="BZ123" s="11"/>
      <c r="CA123" s="11"/>
      <c r="CB123" s="11"/>
      <c r="CC123" s="27"/>
      <c r="CD123" s="27"/>
      <c r="CE123" s="12"/>
      <c r="CF123" s="11"/>
      <c r="CG123" s="11"/>
      <c r="CH123" s="11"/>
      <c r="CI123" s="27"/>
      <c r="CJ123" s="12"/>
      <c r="CK123" s="11"/>
      <c r="CL123" s="11"/>
      <c r="CM123" s="11"/>
      <c r="CN123" s="27"/>
      <c r="CO123" s="12"/>
      <c r="CP123" s="11"/>
      <c r="CQ123" s="11"/>
      <c r="CR123" s="11"/>
      <c r="CS123" s="11"/>
      <c r="CT123" s="11"/>
      <c r="CU123" s="27"/>
      <c r="CV123" s="27"/>
      <c r="CW123" s="12"/>
      <c r="CX123" s="11"/>
      <c r="CY123" s="11"/>
      <c r="CZ123" s="11"/>
      <c r="DA123" s="11"/>
      <c r="DB123" s="27"/>
      <c r="DC123" s="11"/>
      <c r="DD123" s="11"/>
      <c r="DE123" s="11"/>
      <c r="DF123" s="34" t="s">
        <v>100</v>
      </c>
      <c r="DG123" s="42">
        <f>DP122+DQ122</f>
        <v>0</v>
      </c>
      <c r="DH123" s="48"/>
      <c r="DI123" s="49"/>
      <c r="DJ123" s="11"/>
      <c r="DK123" s="11" t="s">
        <v>0</v>
      </c>
      <c r="DL123" s="11"/>
      <c r="DM123" s="11"/>
      <c r="DN123" s="11"/>
      <c r="DO123" s="11"/>
      <c r="DP123" s="62" t="s">
        <v>66</v>
      </c>
      <c r="DQ123" s="25" t="s">
        <v>67</v>
      </c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</row>
    <row r="124" ht="22.5" customHeight="1" spans="1:147">
      <c r="A124" s="7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12"/>
      <c r="S124" s="11"/>
      <c r="T124" s="11"/>
      <c r="U124" s="11"/>
      <c r="V124" s="11"/>
      <c r="W124" s="11"/>
      <c r="X124" s="27"/>
      <c r="Y124" s="11"/>
      <c r="Z124" s="119"/>
      <c r="AA124" s="119"/>
      <c r="AB124" s="11"/>
      <c r="AC124" s="119"/>
      <c r="AD124" s="11"/>
      <c r="AE124" s="12"/>
      <c r="AF124" s="11"/>
      <c r="AG124" s="11"/>
      <c r="AH124" s="11"/>
      <c r="AI124" s="11"/>
      <c r="AJ124" s="11"/>
      <c r="AK124" s="27"/>
      <c r="AL124" s="27"/>
      <c r="AM124" s="12"/>
      <c r="AN124" s="119"/>
      <c r="AO124" s="119"/>
      <c r="AP124" s="11"/>
      <c r="AQ124" s="11"/>
      <c r="AR124" s="12"/>
      <c r="AS124" s="119"/>
      <c r="AT124" s="119"/>
      <c r="AU124" s="11"/>
      <c r="AV124" s="11"/>
      <c r="AW124" s="27"/>
      <c r="AX124" s="12"/>
      <c r="AY124" s="11"/>
      <c r="AZ124" s="11"/>
      <c r="BA124" s="11"/>
      <c r="BB124" s="11"/>
      <c r="BC124" s="27"/>
      <c r="BD124" s="12"/>
      <c r="BE124" s="11"/>
      <c r="BF124" s="11"/>
      <c r="BG124" s="11"/>
      <c r="BH124" s="11"/>
      <c r="BI124" s="11"/>
      <c r="BJ124" s="12"/>
      <c r="BK124" s="11"/>
      <c r="BL124" s="11"/>
      <c r="BM124" s="11"/>
      <c r="BN124" s="27"/>
      <c r="BO124" s="158"/>
      <c r="BP124" s="11"/>
      <c r="BQ124" s="11"/>
      <c r="BR124" s="11"/>
      <c r="BS124" s="11"/>
      <c r="BT124" s="11"/>
      <c r="BU124" s="27"/>
      <c r="BV124" s="27"/>
      <c r="BW124" s="12"/>
      <c r="BX124" s="11"/>
      <c r="BY124" s="11"/>
      <c r="BZ124" s="11"/>
      <c r="CA124" s="11"/>
      <c r="CB124" s="11"/>
      <c r="CC124" s="27"/>
      <c r="CD124" s="27"/>
      <c r="CE124" s="12"/>
      <c r="CF124" s="11"/>
      <c r="CG124" s="11"/>
      <c r="CH124" s="11"/>
      <c r="CI124" s="27"/>
      <c r="CJ124" s="12"/>
      <c r="CK124" s="11"/>
      <c r="CL124" s="11"/>
      <c r="CM124" s="11"/>
      <c r="CN124" s="27"/>
      <c r="CO124" s="12"/>
      <c r="CP124" s="11"/>
      <c r="CQ124" s="11"/>
      <c r="CR124" s="11"/>
      <c r="CS124" s="11"/>
      <c r="CT124" s="11"/>
      <c r="CU124" s="27"/>
      <c r="CV124" s="27"/>
      <c r="CW124" s="12"/>
      <c r="CX124" s="11"/>
      <c r="CY124" s="11"/>
      <c r="CZ124" s="11"/>
      <c r="DA124" s="11"/>
      <c r="DB124" s="27"/>
      <c r="DC124" s="11"/>
      <c r="DD124" s="11"/>
      <c r="DE124" s="11"/>
      <c r="DF124" s="34" t="s">
        <v>101</v>
      </c>
      <c r="DG124" s="42">
        <f>CF131/2</f>
        <v>0</v>
      </c>
      <c r="DH124" s="40"/>
      <c r="DI124" s="41"/>
      <c r="DJ124" s="11"/>
      <c r="DK124" s="11"/>
      <c r="DL124" s="11"/>
      <c r="DM124" s="11"/>
      <c r="DN124" s="11"/>
      <c r="DO124" s="11"/>
      <c r="DP124" s="14">
        <f>CP131*60%</f>
        <v>0</v>
      </c>
      <c r="DQ124" s="28">
        <f>CS131/2</f>
        <v>0</v>
      </c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</row>
    <row r="125" ht="22.5" customHeight="1" spans="1:147">
      <c r="A125" s="7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12"/>
      <c r="S125" s="11"/>
      <c r="T125" s="11"/>
      <c r="U125" s="11"/>
      <c r="V125" s="11"/>
      <c r="W125" s="11"/>
      <c r="X125" s="27"/>
      <c r="Y125" s="11"/>
      <c r="Z125" s="119"/>
      <c r="AA125" s="119"/>
      <c r="AB125" s="11"/>
      <c r="AC125" s="119"/>
      <c r="AD125" s="11"/>
      <c r="AE125" s="12"/>
      <c r="AF125" s="11"/>
      <c r="AG125" s="11"/>
      <c r="AH125" s="11"/>
      <c r="AI125" s="11"/>
      <c r="AJ125" s="11"/>
      <c r="AK125" s="27"/>
      <c r="AL125" s="27"/>
      <c r="AM125" s="12"/>
      <c r="AN125" s="119"/>
      <c r="AO125" s="119"/>
      <c r="AP125" s="11"/>
      <c r="AQ125" s="11"/>
      <c r="AR125" s="12"/>
      <c r="AS125" s="119"/>
      <c r="AT125" s="119"/>
      <c r="AU125" s="11"/>
      <c r="AV125" s="11"/>
      <c r="AW125" s="27"/>
      <c r="AX125" s="12"/>
      <c r="AY125" s="11"/>
      <c r="AZ125" s="11"/>
      <c r="BA125" s="11"/>
      <c r="BB125" s="11"/>
      <c r="BC125" s="27"/>
      <c r="BD125" s="12"/>
      <c r="BE125" s="11"/>
      <c r="BF125" s="11"/>
      <c r="BG125" s="11"/>
      <c r="BH125" s="11"/>
      <c r="BI125" s="11"/>
      <c r="BJ125" s="12"/>
      <c r="BK125" s="11"/>
      <c r="BL125" s="11"/>
      <c r="BM125" s="11"/>
      <c r="BN125" s="27"/>
      <c r="BO125" s="158"/>
      <c r="BP125" s="11"/>
      <c r="BQ125" s="11"/>
      <c r="BR125" s="11"/>
      <c r="BS125" s="11"/>
      <c r="BT125" s="11"/>
      <c r="BU125" s="27"/>
      <c r="BV125" s="27"/>
      <c r="BW125" s="12"/>
      <c r="BX125" s="11"/>
      <c r="BY125" s="11"/>
      <c r="BZ125" s="11"/>
      <c r="CA125" s="11"/>
      <c r="CB125" s="11"/>
      <c r="CC125" s="27"/>
      <c r="CD125" s="27"/>
      <c r="CE125" s="12"/>
      <c r="CF125" s="11"/>
      <c r="CG125" s="11"/>
      <c r="CH125" s="11"/>
      <c r="CI125" s="27"/>
      <c r="CJ125" s="12"/>
      <c r="CK125" s="11"/>
      <c r="CL125" s="11"/>
      <c r="CM125" s="11"/>
      <c r="CN125" s="27"/>
      <c r="CO125" s="12"/>
      <c r="CP125" s="11"/>
      <c r="CQ125" s="11"/>
      <c r="CR125" s="11"/>
      <c r="CS125" s="11"/>
      <c r="CT125" s="11"/>
      <c r="CU125" s="27"/>
      <c r="CV125" s="27"/>
      <c r="CW125" s="12"/>
      <c r="CX125" s="11"/>
      <c r="CY125" s="11"/>
      <c r="CZ125" s="11"/>
      <c r="DA125" s="11"/>
      <c r="DB125" s="27"/>
      <c r="DC125" s="11"/>
      <c r="DD125" s="11"/>
      <c r="DE125" s="11"/>
      <c r="DF125" s="34" t="s">
        <v>103</v>
      </c>
      <c r="DG125" s="42">
        <f>CK131/2</f>
        <v>0</v>
      </c>
      <c r="DH125" s="40" t="s">
        <v>0</v>
      </c>
      <c r="DI125" s="4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</row>
    <row r="126" ht="22.5" customHeight="1" spans="1:147">
      <c r="A126" s="7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12"/>
      <c r="S126" s="11"/>
      <c r="T126" s="11"/>
      <c r="U126" s="11"/>
      <c r="V126" s="11"/>
      <c r="W126" s="11"/>
      <c r="X126" s="27"/>
      <c r="Y126" s="11"/>
      <c r="Z126" s="119"/>
      <c r="AA126" s="119"/>
      <c r="AB126" s="11"/>
      <c r="AC126" s="119"/>
      <c r="AD126" s="11"/>
      <c r="AE126" s="12"/>
      <c r="AF126" s="11"/>
      <c r="AG126" s="11"/>
      <c r="AH126" s="11"/>
      <c r="AI126" s="11"/>
      <c r="AJ126" s="11"/>
      <c r="AK126" s="27"/>
      <c r="AL126" s="27"/>
      <c r="AM126" s="12"/>
      <c r="AN126" s="119"/>
      <c r="AO126" s="119"/>
      <c r="AP126" s="11"/>
      <c r="AQ126" s="11"/>
      <c r="AR126" s="12"/>
      <c r="AS126" s="119"/>
      <c r="AT126" s="119"/>
      <c r="AU126" s="11"/>
      <c r="AV126" s="11"/>
      <c r="AW126" s="27"/>
      <c r="AX126" s="12"/>
      <c r="AY126" s="11"/>
      <c r="AZ126" s="11"/>
      <c r="BA126" s="11"/>
      <c r="BB126" s="11"/>
      <c r="BC126" s="27"/>
      <c r="BD126" s="12"/>
      <c r="BE126" s="11"/>
      <c r="BF126" s="11"/>
      <c r="BG126" s="11"/>
      <c r="BH126" s="11"/>
      <c r="BI126" s="11"/>
      <c r="BJ126" s="12"/>
      <c r="BK126" s="11"/>
      <c r="BL126" s="11"/>
      <c r="BM126" s="11"/>
      <c r="BN126" s="27"/>
      <c r="BO126" s="158"/>
      <c r="BP126" s="11"/>
      <c r="BQ126" s="11"/>
      <c r="BR126" s="11"/>
      <c r="BS126" s="11"/>
      <c r="BT126" s="11"/>
      <c r="BU126" s="27"/>
      <c r="BV126" s="27"/>
      <c r="BW126" s="12"/>
      <c r="BX126" s="11"/>
      <c r="BY126" s="11"/>
      <c r="BZ126" s="11"/>
      <c r="CA126" s="11"/>
      <c r="CB126" s="11"/>
      <c r="CC126" s="27"/>
      <c r="CD126" s="27"/>
      <c r="CE126" s="12"/>
      <c r="CF126" s="11"/>
      <c r="CG126" s="11"/>
      <c r="CH126" s="11"/>
      <c r="CI126" s="27"/>
      <c r="CJ126" s="12"/>
      <c r="CK126" s="11"/>
      <c r="CL126" s="11"/>
      <c r="CM126" s="11"/>
      <c r="CN126" s="27"/>
      <c r="CO126" s="12"/>
      <c r="CP126" s="11"/>
      <c r="CQ126" s="11"/>
      <c r="CR126" s="11"/>
      <c r="CS126" s="11"/>
      <c r="CT126" s="11"/>
      <c r="CU126" s="27"/>
      <c r="CV126" s="27"/>
      <c r="CW126" s="12"/>
      <c r="CX126" s="11"/>
      <c r="CY126" s="11"/>
      <c r="CZ126" s="11"/>
      <c r="DA126" s="11"/>
      <c r="DB126" s="27"/>
      <c r="DC126" s="186" t="s">
        <v>71</v>
      </c>
      <c r="DD126" s="179">
        <f>SUM(R130,Y130,AE130,AM130,AR130,AX130,BD130,CW130,BJ130+CO130+CJ130+CE130+BW130+BO130)</f>
        <v>0</v>
      </c>
      <c r="DE126" s="12"/>
      <c r="DF126" s="34" t="s">
        <v>105</v>
      </c>
      <c r="DG126" s="42">
        <f>DP124+DQ124</f>
        <v>0</v>
      </c>
      <c r="DH126" s="40"/>
      <c r="DI126" s="4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</row>
    <row r="127" ht="22.5" customHeight="1" spans="1:147">
      <c r="A127" s="7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12"/>
      <c r="S127" s="11"/>
      <c r="T127" s="11"/>
      <c r="U127" s="11"/>
      <c r="V127" s="11"/>
      <c r="W127" s="11"/>
      <c r="X127" s="27"/>
      <c r="Y127" s="11"/>
      <c r="Z127" s="119"/>
      <c r="AA127" s="119"/>
      <c r="AB127" s="11"/>
      <c r="AC127" s="119"/>
      <c r="AD127" s="11"/>
      <c r="AE127" s="12"/>
      <c r="AF127" s="11"/>
      <c r="AG127" s="11"/>
      <c r="AH127" s="11"/>
      <c r="AI127" s="11"/>
      <c r="AJ127" s="11"/>
      <c r="AK127" s="27"/>
      <c r="AL127" s="27"/>
      <c r="AM127" s="12"/>
      <c r="AN127" s="119"/>
      <c r="AO127" s="119"/>
      <c r="AP127" s="11"/>
      <c r="AQ127" s="11"/>
      <c r="AR127" s="12"/>
      <c r="AS127" s="119"/>
      <c r="AT127" s="119"/>
      <c r="AU127" s="11"/>
      <c r="AV127" s="11"/>
      <c r="AW127" s="27"/>
      <c r="AX127" s="12"/>
      <c r="AY127" s="11"/>
      <c r="AZ127" s="11"/>
      <c r="BA127" s="11"/>
      <c r="BB127" s="11"/>
      <c r="BC127" s="27"/>
      <c r="BD127" s="12"/>
      <c r="BE127" s="11"/>
      <c r="BF127" s="11"/>
      <c r="BG127" s="11"/>
      <c r="BH127" s="11"/>
      <c r="BI127" s="11"/>
      <c r="BJ127" s="12"/>
      <c r="BK127" s="11"/>
      <c r="BL127" s="11"/>
      <c r="BM127" s="11"/>
      <c r="BN127" s="27"/>
      <c r="BO127" s="158"/>
      <c r="BP127" s="11"/>
      <c r="BQ127" s="11"/>
      <c r="BR127" s="11"/>
      <c r="BS127" s="11"/>
      <c r="BT127" s="11"/>
      <c r="BU127" s="27"/>
      <c r="BV127" s="27"/>
      <c r="BW127" s="12"/>
      <c r="BX127" s="11"/>
      <c r="BY127" s="11"/>
      <c r="BZ127" s="11"/>
      <c r="CA127" s="11"/>
      <c r="CB127" s="11"/>
      <c r="CC127" s="27"/>
      <c r="CD127" s="27"/>
      <c r="CE127" s="12"/>
      <c r="CF127" s="11"/>
      <c r="CG127" s="11"/>
      <c r="CH127" s="11"/>
      <c r="CI127" s="27"/>
      <c r="CJ127" s="12"/>
      <c r="CK127" s="11"/>
      <c r="CL127" s="11"/>
      <c r="CM127" s="11"/>
      <c r="CN127" s="27"/>
      <c r="CO127" s="12"/>
      <c r="CP127" s="11"/>
      <c r="CQ127" s="11"/>
      <c r="CR127" s="11"/>
      <c r="CS127" s="11"/>
      <c r="CT127" s="11"/>
      <c r="CU127" s="27"/>
      <c r="CV127" s="27"/>
      <c r="CW127" s="12"/>
      <c r="CX127" s="11"/>
      <c r="CY127" s="11"/>
      <c r="CZ127" s="11"/>
      <c r="DA127" s="11"/>
      <c r="DB127" s="27"/>
      <c r="DC127" s="187" t="s">
        <v>73</v>
      </c>
      <c r="DD127" s="179">
        <f>SUM(V130,AC130,AI130,AQ130,BI130,BN130,BS130,CA130,CI130,CN130,CS130,DA130)</f>
        <v>0</v>
      </c>
      <c r="DE127" s="191"/>
      <c r="DF127" s="34"/>
      <c r="DG127" s="42"/>
      <c r="DH127" s="40"/>
      <c r="DI127" s="4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</row>
    <row r="128" ht="22.5" customHeight="1" spans="1:147">
      <c r="A128" s="7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12"/>
      <c r="S128" s="11"/>
      <c r="T128" s="11"/>
      <c r="U128" s="11"/>
      <c r="V128" s="11"/>
      <c r="W128" s="11"/>
      <c r="X128" s="27"/>
      <c r="Y128" s="11"/>
      <c r="Z128" s="119"/>
      <c r="AA128" s="119"/>
      <c r="AB128" s="11"/>
      <c r="AC128" s="119"/>
      <c r="AD128" s="11"/>
      <c r="AE128" s="12"/>
      <c r="AF128" s="11"/>
      <c r="AG128" s="11"/>
      <c r="AH128" s="11"/>
      <c r="AI128" s="11"/>
      <c r="AJ128" s="11"/>
      <c r="AK128" s="27"/>
      <c r="AL128" s="27"/>
      <c r="AM128" s="12"/>
      <c r="AN128" s="119"/>
      <c r="AO128" s="119"/>
      <c r="AP128" s="11"/>
      <c r="AQ128" s="11"/>
      <c r="AR128" s="12"/>
      <c r="AS128" s="119"/>
      <c r="AT128" s="119"/>
      <c r="AU128" s="11"/>
      <c r="AV128" s="11"/>
      <c r="AW128" s="27"/>
      <c r="AX128" s="12"/>
      <c r="AY128" s="11"/>
      <c r="AZ128" s="11"/>
      <c r="BA128" s="11"/>
      <c r="BB128" s="11"/>
      <c r="BC128" s="27"/>
      <c r="BD128" s="12"/>
      <c r="BE128" s="11"/>
      <c r="BF128" s="11"/>
      <c r="BG128" s="11"/>
      <c r="BH128" s="11"/>
      <c r="BI128" s="11"/>
      <c r="BJ128" s="12"/>
      <c r="BK128" s="11"/>
      <c r="BL128" s="11"/>
      <c r="BM128" s="11"/>
      <c r="BN128" s="27"/>
      <c r="BO128" s="158"/>
      <c r="BP128" s="11"/>
      <c r="BQ128" s="11"/>
      <c r="BR128" s="11"/>
      <c r="BS128" s="11"/>
      <c r="BT128" s="11"/>
      <c r="BU128" s="27"/>
      <c r="BV128" s="27"/>
      <c r="BW128" s="12"/>
      <c r="BX128" s="11"/>
      <c r="BY128" s="11"/>
      <c r="BZ128" s="11"/>
      <c r="CA128" s="11"/>
      <c r="CB128" s="11"/>
      <c r="CC128" s="27"/>
      <c r="CD128" s="27"/>
      <c r="CE128" s="12"/>
      <c r="CF128" s="11"/>
      <c r="CG128" s="11"/>
      <c r="CH128" s="11"/>
      <c r="CI128" s="27"/>
      <c r="CJ128" s="12"/>
      <c r="CK128" s="11"/>
      <c r="CL128" s="11"/>
      <c r="CM128" s="11"/>
      <c r="CN128" s="27"/>
      <c r="CO128" s="12"/>
      <c r="CP128" s="11"/>
      <c r="CQ128" s="11"/>
      <c r="CR128" s="11"/>
      <c r="CS128" s="11"/>
      <c r="CT128" s="11"/>
      <c r="CU128" s="27"/>
      <c r="CV128" s="27"/>
      <c r="CW128" s="12"/>
      <c r="CX128" s="11"/>
      <c r="CY128" s="11"/>
      <c r="CZ128" s="11"/>
      <c r="DA128" s="11"/>
      <c r="DB128" s="27"/>
      <c r="DC128" s="181" t="s">
        <v>75</v>
      </c>
      <c r="DD128" s="179">
        <f ca="1">SUM(S130,Z130,AF130,AN130,BE130,BK130,BP130,BX130,CF130,CK130,CP130,CX130)</f>
        <v>0</v>
      </c>
      <c r="DE128" s="12"/>
      <c r="DF128" s="243" t="s">
        <v>76</v>
      </c>
      <c r="DG128" s="195" t="s">
        <v>77</v>
      </c>
      <c r="DH128" s="196" t="s">
        <v>78</v>
      </c>
      <c r="DI128" s="214" t="s">
        <v>79</v>
      </c>
      <c r="DJ128" s="53" t="s">
        <v>41</v>
      </c>
      <c r="DK128" s="63" t="s">
        <v>80</v>
      </c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</row>
    <row r="129" ht="22.5" customHeight="1" spans="1:147">
      <c r="A129" s="7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14"/>
      <c r="S129" s="15"/>
      <c r="T129" s="15"/>
      <c r="U129" s="15"/>
      <c r="V129" s="15"/>
      <c r="W129" s="15"/>
      <c r="X129" s="28"/>
      <c r="Y129" s="11"/>
      <c r="Z129" s="119"/>
      <c r="AA129" s="119"/>
      <c r="AB129" s="11"/>
      <c r="AC129" s="119"/>
      <c r="AD129" s="11"/>
      <c r="AE129" s="12"/>
      <c r="AF129" s="11"/>
      <c r="AG129" s="11"/>
      <c r="AH129" s="11"/>
      <c r="AI129" s="11"/>
      <c r="AJ129" s="11"/>
      <c r="AK129" s="27"/>
      <c r="AL129" s="28"/>
      <c r="AM129" s="12"/>
      <c r="AN129" s="119"/>
      <c r="AO129" s="119"/>
      <c r="AP129" s="11"/>
      <c r="AQ129" s="11"/>
      <c r="AR129" s="12"/>
      <c r="AS129" s="119"/>
      <c r="AT129" s="119"/>
      <c r="AU129" s="11"/>
      <c r="AV129" s="11"/>
      <c r="AW129" s="27"/>
      <c r="AX129" s="12"/>
      <c r="AY129" s="11"/>
      <c r="AZ129" s="11"/>
      <c r="BA129" s="11"/>
      <c r="BB129" s="11"/>
      <c r="BC129" s="27"/>
      <c r="BD129" s="12"/>
      <c r="BE129" s="11"/>
      <c r="BF129" s="11"/>
      <c r="BG129" s="11"/>
      <c r="BH129" s="11"/>
      <c r="BI129" s="11"/>
      <c r="BJ129" s="14"/>
      <c r="BK129" s="15"/>
      <c r="BL129" s="15"/>
      <c r="BM129" s="15"/>
      <c r="BN129" s="28"/>
      <c r="BO129" s="158"/>
      <c r="BP129" s="11"/>
      <c r="BQ129" s="11"/>
      <c r="BR129" s="11"/>
      <c r="BS129" s="11"/>
      <c r="BT129" s="11"/>
      <c r="BU129" s="27"/>
      <c r="BV129" s="28"/>
      <c r="BW129" s="12"/>
      <c r="BX129" s="11"/>
      <c r="BY129" s="11"/>
      <c r="BZ129" s="11"/>
      <c r="CA129" s="11"/>
      <c r="CB129" s="11"/>
      <c r="CC129" s="27"/>
      <c r="CD129" s="28"/>
      <c r="CE129" s="14"/>
      <c r="CF129" s="15"/>
      <c r="CG129" s="15"/>
      <c r="CH129" s="15"/>
      <c r="CI129" s="28"/>
      <c r="CJ129" s="14"/>
      <c r="CK129" s="15"/>
      <c r="CL129" s="15"/>
      <c r="CM129" s="15"/>
      <c r="CN129" s="28"/>
      <c r="CO129" s="12"/>
      <c r="CP129" s="11"/>
      <c r="CQ129" s="11"/>
      <c r="CR129" s="11"/>
      <c r="CS129" s="11"/>
      <c r="CT129" s="11"/>
      <c r="CU129" s="27"/>
      <c r="CV129" s="28"/>
      <c r="CW129" s="14"/>
      <c r="CX129" s="15"/>
      <c r="CY129" s="15"/>
      <c r="CZ129" s="15"/>
      <c r="DA129" s="15"/>
      <c r="DB129" s="28"/>
      <c r="DC129" s="181" t="s">
        <v>81</v>
      </c>
      <c r="DD129" s="179">
        <f>SUM(CZ130,U130,AB130,AH130,AP130,BG130,BM130,BR130,BZ130,CH130,CM130,CR130)</f>
        <v>0</v>
      </c>
      <c r="DE129" s="62"/>
      <c r="DF129" s="36">
        <f>SUM(S131,V131,Z131,AF131,AI131,AN131,BE131,BK131,BP131,BS131,BX131,CA131,CG131,CK131,CP131,CS131,CX131)</f>
        <v>0</v>
      </c>
      <c r="DG129" s="54">
        <f>SUM(AB131+AD131+AL131+AU131+AW131+BA131+BC131+BG131+X131+CZ131+DB131+AP131+BM131+CV131+CM131+CD131+BV131+CH131)</f>
        <v>0</v>
      </c>
      <c r="DH129" s="55">
        <f ca="1">DD128+DD129+DD131+DD127</f>
        <v>0</v>
      </c>
      <c r="DI129" s="56">
        <f ca="1">DF129-DG129-DH129</f>
        <v>0</v>
      </c>
      <c r="DJ129" s="132">
        <v>132500</v>
      </c>
      <c r="DK129" s="64">
        <f ca="1" t="shared" ref="DK129:DK130" si="112">DJ129-DI129</f>
        <v>132500</v>
      </c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</row>
    <row r="130" ht="22.5" hidden="1" customHeight="1" spans="1:147">
      <c r="A130" s="7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12">
        <f>SUMIF(T116:T129,"EFECTIVO",S116:S129)+SUMIF(W116:W129,"EFECTIVO",V116:V129)</f>
        <v>0</v>
      </c>
      <c r="S130" s="12">
        <f ca="1">SUMIF(W116:W130,"NEQUI",V116:V129)+SUMIF(T116:T129,"NEQUI",S116:S129)</f>
        <v>0</v>
      </c>
      <c r="T130" s="11">
        <f>SUMIF(T116:T129,"BANCOLOMBIA",S116:S129)+SUMIF(W116:W129,"BANCOLOMBIA",V116:V129)</f>
        <v>0</v>
      </c>
      <c r="U130" s="11">
        <f>SUMIF(W116:W129,"DAVIPLATA",V116:V129)+SUMIF(T116:T129,"DAVIPLATA",S116:S129)</f>
        <v>0</v>
      </c>
      <c r="V130" s="27">
        <f>SUMIF(W116:W129,"TARJETA DE CREDITO",V116:V129)+SUMIF(T116:T129,"TARJETA DE CREDITO",S116:S129)</f>
        <v>0</v>
      </c>
      <c r="X130" s="29"/>
      <c r="Y130" s="12">
        <f>SUMIF(AA116:AA129,"EFECTIVO",Z116:Z129)</f>
        <v>0</v>
      </c>
      <c r="Z130" s="12">
        <f ca="1">SUMIF(AA116:AA130,"NEQUI",Z116:Z129)</f>
        <v>0</v>
      </c>
      <c r="AA130" s="11">
        <f>SUMIF(AA116:AA129,"BANCOLOMBIA",Z116:Z129)</f>
        <v>0</v>
      </c>
      <c r="AB130" s="11">
        <f>SUMIF(AA116:AA129,"DAVIPLATA",Z116:Z129)</f>
        <v>0</v>
      </c>
      <c r="AC130" s="11">
        <f>SUMIF(AA116:AA129,"TARJETA DE CREDITO",Z116:Z129)</f>
        <v>0</v>
      </c>
      <c r="AD130" s="11"/>
      <c r="AE130" s="12">
        <f>SUMIF(AG116:AG129,"EFECTIVO",AF116:AF129)+SUMIF(AJ116:AJ129,"EFECTIVO",AI116:AI129)</f>
        <v>0</v>
      </c>
      <c r="AF130" s="12">
        <f ca="1">SUMIF(AJ116:AJ130,"NEQUI",AI116:AI129)+SUMIF(AG116:AG129,"NEQUI",AF116:AF129)</f>
        <v>0</v>
      </c>
      <c r="AG130" s="11">
        <f>SUMIF(AG116:AG129,"BANCOLOMBIA",AF116:AF129)+SUMIF(AJ116:AJ129,"BANCOLOMBIA",AI116:AI129)</f>
        <v>0</v>
      </c>
      <c r="AH130" s="11">
        <f>SUMIF(AJ116:AJ129,"DAVIPLATA",AI116:AI129)+SUMIF(AG116:AG129,"DAVIPLATA",AF116:AF129)</f>
        <v>0</v>
      </c>
      <c r="AI130" s="27">
        <f>SUMIF(AJ116:AJ129,"TARJETA DE CREDITO",AI116:AI129)+SUMIF(AG116:AG129,"TARJETA DE CREDITO",AF116:AF129)</f>
        <v>0</v>
      </c>
      <c r="AK130" s="149">
        <f>SUM(AK116:AK129)</f>
        <v>0</v>
      </c>
      <c r="AL130" s="11"/>
      <c r="AM130" s="12">
        <f>SUMIF(AO116:AO129,"EFECTIVO",AN116:AN129)</f>
        <v>0</v>
      </c>
      <c r="AN130" s="12">
        <f ca="1">SUMIF(AO116:AO130,"NEQUI",AN116:AN129)</f>
        <v>0</v>
      </c>
      <c r="AO130" s="11">
        <f>SUMIF(AO116:AO129,"BANCOLOMBIA",AN116:AN129)</f>
        <v>0</v>
      </c>
      <c r="AP130" s="11">
        <f>SUMIF(AO116:AO129,"DAVIPLATA",AN116:AN129)</f>
        <v>0</v>
      </c>
      <c r="AQ130" s="11">
        <f>SUMIF(AO116:AO129,"TARJETA DE CREDITO",AN116:AN129)</f>
        <v>0</v>
      </c>
      <c r="AR130" s="12">
        <f>SUMIF(AT116:AT129,"EFECTIVO",AS116:AS129)</f>
        <v>0</v>
      </c>
      <c r="AS130" s="12">
        <f ca="1">SUMIF(AT116:AT130,"NEQUI",AS116:AS129)</f>
        <v>0</v>
      </c>
      <c r="AT130" s="11">
        <f>SUMIF(AT116:AT129,"DAVIPLATA",AS116:AS129)</f>
        <v>0</v>
      </c>
      <c r="AU130" s="11">
        <f>SUMIF(AT116:AT129,"TARJETA DE CREDITO",AS116:AS129)</f>
        <v>0</v>
      </c>
      <c r="AV130" s="11">
        <f>SUMIF(AT116:AT129,"BANCOLOMBIA",AS116:AS129)</f>
        <v>0</v>
      </c>
      <c r="AW130" s="27"/>
      <c r="AX130" s="12">
        <f>SUMIF(AZ116:AZ129,"EFECTIVO",AY116:AY129)</f>
        <v>0</v>
      </c>
      <c r="AY130" s="12">
        <f ca="1">SUMIF(AZ116:AZ130,"NEQUI",AY116:AY129)</f>
        <v>0</v>
      </c>
      <c r="AZ130" s="11">
        <f>SUMIF(AZ116:AZ129,"DAVIPLATA",AY116:AY129)</f>
        <v>0</v>
      </c>
      <c r="BA130" s="11">
        <f>SUMIF(AZ116:AZ129,"TARJETA DE CREDITO",AY116:AY129)</f>
        <v>0</v>
      </c>
      <c r="BB130" s="11">
        <f>SUMIF(AZ116:AZ129,"BANCOLOMBIA",AY116:AY129)</f>
        <v>0</v>
      </c>
      <c r="BC130" s="27"/>
      <c r="BD130" s="12">
        <f>SUMIF(BF116:BF129,"EFECTIVO",BE116:BE129)</f>
        <v>0</v>
      </c>
      <c r="BE130" s="12">
        <f ca="1">SUMIF(BF116:BF130,"NEQUI",BE116:BE129)</f>
        <v>0</v>
      </c>
      <c r="BF130" s="11">
        <f>SUMIF(BF116:BF129,"BANCOLOMBIA",BE116:BE129)</f>
        <v>0</v>
      </c>
      <c r="BG130" s="11">
        <f>SUMIF(BF116:BF129,"DAVIPLATA",BE116:BE129)</f>
        <v>0</v>
      </c>
      <c r="BH130" s="11">
        <f>SUMIF(BF116:BF129,"TARJETA DE CREDITO",BE116:BE129)</f>
        <v>0</v>
      </c>
      <c r="BI130" s="11">
        <f>SUMIF(BF116:BF129,"BANCOLOMBIA",BE116:BE129)</f>
        <v>0</v>
      </c>
      <c r="BJ130" s="12">
        <f>SUMIF(BL116:BL129,"EFECTIVO",BK116:BK129)</f>
        <v>0</v>
      </c>
      <c r="BK130" s="12">
        <f ca="1">SUMIF(BL116:BL130,"NEQUI",BK116:BK129)</f>
        <v>0</v>
      </c>
      <c r="BL130" s="11">
        <f>SUMIF(BL116:BL129,"BANCOLOMBIA",BK116:BK129)</f>
        <v>0</v>
      </c>
      <c r="BM130" s="11">
        <f>SUMIF(BL116:BL129,"DAVIPLATA",BK116:BK129)</f>
        <v>0</v>
      </c>
      <c r="BN130" s="11">
        <f>SUMIF(BL116:BL129,"TARJETA DE CREDITO",BK116:BK129)</f>
        <v>0</v>
      </c>
      <c r="BO130" s="158">
        <f>SUMIF(BQ116:BQ129,"EFECTIVO",BP116:BP129)+SUMIF(BT116:BT129,"EFECTIVO",BS116:BS129)</f>
        <v>0</v>
      </c>
      <c r="BP130" s="12">
        <f ca="1">SUMIF(BT116:BT130,"NEQUI",BS116:BS129)+SUMIF(BQ116:BQ129,"NEQUI",BP116:BP129)</f>
        <v>0</v>
      </c>
      <c r="BQ130" s="11">
        <f>SUMIF(BQ116:BQ129,"BANCOLOMBIA",BP116:BP129)+SUMIF(BT116:BT129,"BANCOLOMBIA",BS116:BS129)</f>
        <v>0</v>
      </c>
      <c r="BR130" s="11">
        <f>SUMIF(BT116:BT129,"DAVIPLATA",BS116:BS129)+SUMIF(BQ116:BQ129,"DAVIPLATA",BP116:BP129)</f>
        <v>0</v>
      </c>
      <c r="BS130" s="27">
        <f>SUMIF(BT116:BT129,"TARJETA DE CREDITO",BS116:BS129)+SUMIF(BQ116:BQ129,"TARJETA DE CREDITO",BP116:BP129)</f>
        <v>0</v>
      </c>
      <c r="BT130" s="11"/>
      <c r="BU130" s="11"/>
      <c r="BV130" s="11"/>
      <c r="BW130" s="12">
        <f>SUMIF(BY116:BY129,"EFECTIVO",BX116:BX129)+SUMIF(CB116:CB129,"EFECTIVO",CA116:CA129)</f>
        <v>0</v>
      </c>
      <c r="BX130" s="12">
        <f ca="1">SUMIF(CB116:CB130,"NEQUI",CA116:CA129)+SUMIF(BY116:BY129,"NEQUI",BX116:BX129)</f>
        <v>0</v>
      </c>
      <c r="BY130" s="11">
        <f>SUMIF(BY116:BY129,"BANCOLOMBIA",BX116:BX129)+SUMIF(CB116:CB129,"BANCOLOMBIA",CA116:CA129)</f>
        <v>0</v>
      </c>
      <c r="BZ130" s="11">
        <f>SUMIF(CB116:CB129,"DAVIPLATA",CA116:CA129)+SUMIF(BY116:BY129,"DAVIPLATA",BX116:BX129)</f>
        <v>0</v>
      </c>
      <c r="CA130" s="27">
        <f>SUMIF(CB116:CB129,"TARJETA DE CREDITO",CA116:CA129)+SUMIF(BY116:BY129,"TARJETA DE CREDITO",BX116:BX129)</f>
        <v>0</v>
      </c>
      <c r="CB130" s="11"/>
      <c r="CC130" s="11"/>
      <c r="CD130" s="11"/>
      <c r="CE130" s="12">
        <f>SUMIF(CG116:CG129,"EFECTIVO",CF116:CF129)</f>
        <v>0</v>
      </c>
      <c r="CF130" s="12">
        <f ca="1">SUMIF(CG116:CG130,"NEQUI",CF116:CF129)</f>
        <v>0</v>
      </c>
      <c r="CG130" s="11">
        <f>SUMIF(CG116:CG129,"BANCOLOMBIA",CF116:CF129)</f>
        <v>0</v>
      </c>
      <c r="CH130" s="11">
        <f>SUMIF(CG116:CG129,"DAVIPLATA",CF116:CF129)</f>
        <v>0</v>
      </c>
      <c r="CI130" s="11">
        <f>SUMIF(CG116:CG129,"TARJETA DE CREDITO",CF116:CF129)</f>
        <v>0</v>
      </c>
      <c r="CJ130" s="12">
        <f>SUMIF(CL116:CL129,"EFECTIVO",CK116:CK129)</f>
        <v>0</v>
      </c>
      <c r="CK130" s="12">
        <f ca="1">SUMIF(CL116:CL130,"NEQUI",CK116:CK129)</f>
        <v>0</v>
      </c>
      <c r="CL130" s="11">
        <f>SUMIF(CL116:CL129,"BANCOLOMBIA",CK116:CK129)</f>
        <v>0</v>
      </c>
      <c r="CM130" s="11">
        <f>SUMIF(CL116:CL129,"DAVIPLATA",CK116:CK129)</f>
        <v>0</v>
      </c>
      <c r="CN130" s="11">
        <f>SUMIF(CL116:CL129,"TARJETA DE CREDITO",CK116:CK129)</f>
        <v>0</v>
      </c>
      <c r="CO130" s="12">
        <f>SUMIF(CQ116:CQ129,"EFECTIVO",CP116:CP129)+SUMIF(CT116:CT129,"EFECTIVO",CS116:CS129)</f>
        <v>0</v>
      </c>
      <c r="CP130" s="12">
        <f ca="1">SUMIF(CT116:CT130,"NEQUI",CS116:CS129)+SUMIF(CQ116:CQ129,"NEQUI",CP116:CP129)</f>
        <v>0</v>
      </c>
      <c r="CQ130" s="11">
        <f>SUMIF(CQ116:CQ129,"BANCOLOMBIA",CP116:CP129)+SUMIF(CT116:CT129,"BANCOLOMBIA",CS116:CS129)</f>
        <v>0</v>
      </c>
      <c r="CR130" s="11">
        <f>SUMIF(CT116:CT129,"DAVIPLATA",CS116:CS129)+SUMIF(CQ116:CQ129,"DAVIPLATA",CP116:CP129)</f>
        <v>0</v>
      </c>
      <c r="CS130" s="27">
        <f>SUMIF(CT116:CT129,"TARJETA DE CREDITO",CS116:CS129)+SUMIF(CQ116:CQ129,"TARJETA DE CREDITO",CP116:CP129)</f>
        <v>0</v>
      </c>
      <c r="CT130" s="11"/>
      <c r="CU130" s="11"/>
      <c r="CV130" s="11"/>
      <c r="CW130" s="12">
        <f>SUMIF(CY116:CY129,"EFECTIVO",CX116:CX129)</f>
        <v>0</v>
      </c>
      <c r="CX130" s="12">
        <f ca="1">SUMIF(CY116:CY130,"NEQUI",CX116:CX129)</f>
        <v>0</v>
      </c>
      <c r="CY130" s="11">
        <f>SUMIF(CY116:CY129,"BANCOLOMBIA",CX116:CX129)</f>
        <v>0</v>
      </c>
      <c r="CZ130" s="11">
        <f>SUMIF(CY116:CY129,"DAVIPLATA",CX116:CX129)</f>
        <v>0</v>
      </c>
      <c r="DA130" s="11">
        <f>SUMIF(CY116:CY129,"TARJETA DE CREDITO",CX116:CX129)</f>
        <v>0</v>
      </c>
      <c r="DB130" s="27"/>
      <c r="DC130" s="188"/>
      <c r="DD130" s="179"/>
      <c r="DE130" s="12"/>
      <c r="DF130" s="244"/>
      <c r="DG130" s="122"/>
      <c r="DH130" s="43"/>
      <c r="DI130" s="214"/>
      <c r="DJ130" s="132">
        <v>0</v>
      </c>
      <c r="DK130" s="64">
        <f t="shared" si="112"/>
        <v>0</v>
      </c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</row>
    <row r="131" ht="22.5" customHeight="1" spans="1:147">
      <c r="A131" s="16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17" t="s">
        <v>68</v>
      </c>
      <c r="S131" s="18">
        <f>SUM(S116:S129)</f>
        <v>0</v>
      </c>
      <c r="T131" s="18"/>
      <c r="U131" s="18"/>
      <c r="V131" s="30"/>
      <c r="W131" s="30"/>
      <c r="X131" s="249">
        <f>SUM(X116:X129)</f>
        <v>0</v>
      </c>
      <c r="Y131" s="184" t="s">
        <v>68</v>
      </c>
      <c r="Z131" s="251">
        <f>SUM(Z116:Z129)</f>
        <v>0</v>
      </c>
      <c r="AA131" s="251"/>
      <c r="AB131" s="184">
        <f t="shared" ref="AB131:AD131" si="113">SUM(AB116:AB129)</f>
        <v>0</v>
      </c>
      <c r="AC131" s="252">
        <f t="shared" si="113"/>
        <v>0</v>
      </c>
      <c r="AD131" s="131">
        <f t="shared" si="113"/>
        <v>0</v>
      </c>
      <c r="AE131" s="132" t="s">
        <v>68</v>
      </c>
      <c r="AF131" s="133">
        <f t="shared" ref="AF131:AG131" si="114">SUM(AF116:AF129)</f>
        <v>0</v>
      </c>
      <c r="AG131" s="140">
        <f t="shared" si="114"/>
        <v>0</v>
      </c>
      <c r="AH131" s="141"/>
      <c r="AI131" s="141">
        <f t="shared" ref="AI131:AL131" si="115">SUM(AI116:AI129)</f>
        <v>0</v>
      </c>
      <c r="AJ131" s="141">
        <f t="shared" si="115"/>
        <v>0</v>
      </c>
      <c r="AK131" s="141">
        <f t="shared" si="115"/>
        <v>0</v>
      </c>
      <c r="AL131" s="64">
        <f t="shared" si="115"/>
        <v>0</v>
      </c>
      <c r="AM131" s="132" t="s">
        <v>68</v>
      </c>
      <c r="AN131" s="140">
        <f>SUM(AN116:AN129)</f>
        <v>0</v>
      </c>
      <c r="AO131" s="140"/>
      <c r="AP131" s="141">
        <f t="shared" ref="AP131:AQ131" si="116">SUM(AP116:AP129)</f>
        <v>0</v>
      </c>
      <c r="AQ131" s="64">
        <f t="shared" si="116"/>
        <v>0</v>
      </c>
      <c r="AR131" s="34" t="s">
        <v>68</v>
      </c>
      <c r="AS131" s="154">
        <f>SUM(AS116:AS129)</f>
        <v>0</v>
      </c>
      <c r="AT131" s="154"/>
      <c r="AU131" s="30">
        <f t="shared" ref="AU131:AW131" si="117">SUM(AU116:AU129)</f>
        <v>0</v>
      </c>
      <c r="AV131" s="30">
        <f t="shared" si="117"/>
        <v>0</v>
      </c>
      <c r="AW131" s="31">
        <f t="shared" si="117"/>
        <v>0</v>
      </c>
      <c r="AX131" s="34" t="s">
        <v>68</v>
      </c>
      <c r="AY131" s="42">
        <f>SUM(AY116:AY129)</f>
        <v>0</v>
      </c>
      <c r="AZ131" s="42"/>
      <c r="BA131" s="42">
        <f t="shared" ref="BA131:BC131" si="118">SUM(BA116:BA129)</f>
        <v>0</v>
      </c>
      <c r="BB131" s="42">
        <f t="shared" si="118"/>
        <v>0</v>
      </c>
      <c r="BC131" s="41">
        <f t="shared" si="118"/>
        <v>0</v>
      </c>
      <c r="BD131" s="132" t="s">
        <v>68</v>
      </c>
      <c r="BE131" s="141">
        <f>SUM(BE116:BE129)</f>
        <v>0</v>
      </c>
      <c r="BF131" s="141"/>
      <c r="BG131" s="141">
        <f t="shared" ref="BG131:BI131" si="119">SUM(BG116:BG129)</f>
        <v>0</v>
      </c>
      <c r="BH131" s="141">
        <f t="shared" si="119"/>
        <v>0</v>
      </c>
      <c r="BI131" s="155">
        <f t="shared" si="119"/>
        <v>0</v>
      </c>
      <c r="BJ131" s="132" t="s">
        <v>68</v>
      </c>
      <c r="BK131" s="141">
        <f>SUM(BK116:BK129)</f>
        <v>0</v>
      </c>
      <c r="BL131" s="141"/>
      <c r="BM131" s="141">
        <f t="shared" ref="BM131:BN131" si="120">SUM(BM116:BM129)</f>
        <v>0</v>
      </c>
      <c r="BN131" s="155">
        <f t="shared" si="120"/>
        <v>0</v>
      </c>
      <c r="BO131" s="253" t="s">
        <v>68</v>
      </c>
      <c r="BP131" s="133">
        <f t="shared" ref="BP131:BQ131" si="121">SUM(BP116:BP129)</f>
        <v>0</v>
      </c>
      <c r="BQ131" s="140">
        <f t="shared" si="121"/>
        <v>0</v>
      </c>
      <c r="BR131" s="141"/>
      <c r="BS131" s="141">
        <f t="shared" ref="BS131:BV131" si="122">SUM(BS116:BS129)</f>
        <v>0</v>
      </c>
      <c r="BT131" s="141">
        <f t="shared" si="122"/>
        <v>0</v>
      </c>
      <c r="BU131" s="141">
        <f t="shared" si="122"/>
        <v>0</v>
      </c>
      <c r="BV131" s="64">
        <f t="shared" si="122"/>
        <v>0</v>
      </c>
      <c r="BW131" s="132" t="s">
        <v>68</v>
      </c>
      <c r="BX131" s="133">
        <f t="shared" ref="BX131:BY131" si="123">SUM(BX116:BX129)</f>
        <v>0</v>
      </c>
      <c r="BY131" s="140">
        <f t="shared" si="123"/>
        <v>0</v>
      </c>
      <c r="BZ131" s="141"/>
      <c r="CA131" s="141">
        <f t="shared" ref="CA131:CD131" si="124">SUM(CA116:CA129)</f>
        <v>0</v>
      </c>
      <c r="CB131" s="141">
        <f t="shared" si="124"/>
        <v>0</v>
      </c>
      <c r="CC131" s="141">
        <f t="shared" si="124"/>
        <v>0</v>
      </c>
      <c r="CD131" s="64">
        <f t="shared" si="124"/>
        <v>0</v>
      </c>
      <c r="CE131" s="132" t="s">
        <v>68</v>
      </c>
      <c r="CF131" s="141">
        <f>SUM(CF116:CF129)</f>
        <v>0</v>
      </c>
      <c r="CG131" s="141"/>
      <c r="CH131" s="141">
        <f t="shared" ref="CH131:CI131" si="125">SUM(CH116:CH129)</f>
        <v>0</v>
      </c>
      <c r="CI131" s="141">
        <f t="shared" si="125"/>
        <v>0</v>
      </c>
      <c r="CJ131" s="132" t="s">
        <v>68</v>
      </c>
      <c r="CK131" s="141">
        <f>SUM(CK116:CK129)</f>
        <v>0</v>
      </c>
      <c r="CL131" s="141"/>
      <c r="CM131" s="141">
        <f t="shared" ref="CM131:CN131" si="126">SUM(CM116:CM129)</f>
        <v>0</v>
      </c>
      <c r="CN131" s="155">
        <f t="shared" si="126"/>
        <v>0</v>
      </c>
      <c r="CO131" s="132" t="s">
        <v>68</v>
      </c>
      <c r="CP131" s="133">
        <f t="shared" ref="CP131:CQ131" si="127">SUM(CP116:CP129)</f>
        <v>0</v>
      </c>
      <c r="CQ131" s="140">
        <f t="shared" si="127"/>
        <v>0</v>
      </c>
      <c r="CR131" s="141"/>
      <c r="CS131" s="141">
        <f t="shared" ref="CS131:CV131" si="128">SUM(CS116:CS129)</f>
        <v>0</v>
      </c>
      <c r="CT131" s="141">
        <f t="shared" si="128"/>
        <v>0</v>
      </c>
      <c r="CU131" s="141">
        <f t="shared" si="128"/>
        <v>0</v>
      </c>
      <c r="CV131" s="64">
        <f t="shared" si="128"/>
        <v>0</v>
      </c>
      <c r="CW131" s="132" t="s">
        <v>68</v>
      </c>
      <c r="CX131" s="141">
        <f>SUM(CX116:CX129)</f>
        <v>0</v>
      </c>
      <c r="CY131" s="141"/>
      <c r="CZ131" s="141">
        <f t="shared" ref="CZ131:DB131" si="129">SUM(CZ116:CZ129)</f>
        <v>0</v>
      </c>
      <c r="DA131" s="141">
        <f t="shared" si="129"/>
        <v>0</v>
      </c>
      <c r="DB131" s="64">
        <f t="shared" si="129"/>
        <v>0</v>
      </c>
      <c r="DC131" s="189" t="s">
        <v>82</v>
      </c>
      <c r="DD131" s="184">
        <f>SUM(T130,AA130,AG130,AO130,BF130,BL130,BQ130,BY130,CG130,CL130,CQ130,CY130)</f>
        <v>0</v>
      </c>
      <c r="DE131" s="11"/>
      <c r="DF131" s="11"/>
      <c r="DG131" s="200"/>
      <c r="DH131" s="119"/>
      <c r="DI131" s="11"/>
      <c r="DJ131" s="11" t="s">
        <v>0</v>
      </c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</row>
    <row r="132" ht="22.5" customHeight="1" spans="1:147">
      <c r="A132" s="248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27">
        <f>X131+X114+X97+X63+X46+X29+X80</f>
        <v>20000</v>
      </c>
      <c r="Y132" s="11"/>
      <c r="Z132" s="119"/>
      <c r="AA132" s="119"/>
      <c r="AB132" s="27">
        <f>AB131+AB114+AB97+AB63+AB46+AB29+AB80</f>
        <v>0</v>
      </c>
      <c r="AC132" s="119"/>
      <c r="AD132" s="11"/>
      <c r="AE132" s="11"/>
      <c r="AF132" s="119"/>
      <c r="AG132" s="119"/>
      <c r="AH132" s="11"/>
      <c r="AI132" s="11"/>
      <c r="AJ132" s="11"/>
      <c r="AK132" s="11"/>
      <c r="AL132" s="27">
        <f>AL131+AL114+AL97+AL63+AL46+AL29+AL80</f>
        <v>0</v>
      </c>
      <c r="AM132" s="11"/>
      <c r="AN132" s="119"/>
      <c r="AO132" s="119"/>
      <c r="AP132" s="27">
        <f>AP131+AP114+AP97+AP63+AP46+AP29+AP80</f>
        <v>0</v>
      </c>
      <c r="AQ132" s="11"/>
      <c r="AR132" s="12"/>
      <c r="AS132" s="119"/>
      <c r="AT132" s="119"/>
      <c r="AU132" s="11">
        <f>AU131+AU114+AU97+AU63+AU46+AU29+AU80</f>
        <v>0</v>
      </c>
      <c r="AV132" s="11"/>
      <c r="AW132" s="27"/>
      <c r="AX132" s="11"/>
      <c r="AY132" s="11"/>
      <c r="AZ132" s="11"/>
      <c r="BA132" s="11">
        <f>BA131+BA114+BA97+BA63+BA46+BA29+BA80</f>
        <v>0</v>
      </c>
      <c r="BB132" s="11"/>
      <c r="BC132" s="11"/>
      <c r="BD132" s="11"/>
      <c r="BE132" s="11"/>
      <c r="BF132" s="11"/>
      <c r="BG132" s="27">
        <f>BG131+BG114+BG97+BG63+BG46+BG29+BG80</f>
        <v>0</v>
      </c>
      <c r="BH132" s="11"/>
      <c r="BI132" s="11"/>
      <c r="BJ132" s="11"/>
      <c r="BK132" s="11"/>
      <c r="BL132" s="11"/>
      <c r="BM132" s="27">
        <f>BM131+BM114+BM97+BM63+BM46+BM29+BM80</f>
        <v>0</v>
      </c>
      <c r="BN132" s="27"/>
      <c r="BO132" s="254"/>
      <c r="BP132" s="119"/>
      <c r="BQ132" s="119"/>
      <c r="BR132" s="11"/>
      <c r="BS132" s="11"/>
      <c r="BT132" s="11"/>
      <c r="BU132" s="11"/>
      <c r="BV132" s="27">
        <f>BV131+BV114+BV97+BV63+BV46+BV29+BV80</f>
        <v>0</v>
      </c>
      <c r="BW132" s="11"/>
      <c r="BX132" s="119"/>
      <c r="BY132" s="119"/>
      <c r="BZ132" s="11"/>
      <c r="CA132" s="11"/>
      <c r="CB132" s="11"/>
      <c r="CC132" s="11"/>
      <c r="CD132" s="27">
        <f>CD131+CD114+CD97+CD63+CD46+CD29+CD80</f>
        <v>0</v>
      </c>
      <c r="CE132" s="11"/>
      <c r="CF132" s="11"/>
      <c r="CG132" s="11"/>
      <c r="CH132" s="27">
        <f>CH131+CH114+CH97+CH63+CH46+CH29+CH80</f>
        <v>0</v>
      </c>
      <c r="CI132" s="11"/>
      <c r="CJ132" s="11"/>
      <c r="CK132" s="11"/>
      <c r="CL132" s="11"/>
      <c r="CM132" s="27">
        <f>CM131+CM114+CM97+CM63+CM46+CM29+CM80</f>
        <v>0</v>
      </c>
      <c r="CN132" s="11"/>
      <c r="CO132" s="11"/>
      <c r="CP132" s="119"/>
      <c r="CQ132" s="119"/>
      <c r="CR132" s="11"/>
      <c r="CS132" s="11"/>
      <c r="CT132" s="11"/>
      <c r="CU132" s="11"/>
      <c r="CV132" s="27">
        <f>CV131+CV114+CV97+CV63+CV46+CV29+CV80</f>
        <v>0</v>
      </c>
      <c r="CW132" s="11"/>
      <c r="CX132" s="11"/>
      <c r="CY132" s="11"/>
      <c r="CZ132" s="27">
        <f>CZ131+CZ114+CZ97+CZ63+CZ46+CZ29+CZ80</f>
        <v>0</v>
      </c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</row>
    <row r="133" ht="22.5" customHeight="1" spans="1:147">
      <c r="A133" s="248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 t="s">
        <v>0</v>
      </c>
      <c r="T133" s="11"/>
      <c r="U133" s="11"/>
      <c r="V133" s="11"/>
      <c r="W133" s="11"/>
      <c r="X133" s="27"/>
      <c r="Y133" s="11"/>
      <c r="Z133" s="119"/>
      <c r="AA133" s="119"/>
      <c r="AB133" s="11"/>
      <c r="AC133" s="119"/>
      <c r="AD133" s="11"/>
      <c r="AE133" s="11"/>
      <c r="AF133" s="119"/>
      <c r="AG133" s="119"/>
      <c r="AH133" s="11"/>
      <c r="AI133" s="11"/>
      <c r="AJ133" s="11"/>
      <c r="AK133" s="11"/>
      <c r="AL133" s="11"/>
      <c r="AM133" s="11"/>
      <c r="AN133" s="119"/>
      <c r="AO133" s="119"/>
      <c r="AP133" s="11"/>
      <c r="AQ133" s="11"/>
      <c r="AR133" s="12"/>
      <c r="AS133" s="119"/>
      <c r="AT133" s="119"/>
      <c r="AU133" s="11"/>
      <c r="AV133" s="11"/>
      <c r="AW133" s="27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254"/>
      <c r="BP133" s="119"/>
      <c r="BQ133" s="119"/>
      <c r="BR133" s="11"/>
      <c r="BS133" s="11"/>
      <c r="BT133" s="11"/>
      <c r="BU133" s="11"/>
      <c r="BV133" s="11"/>
      <c r="BW133" s="11"/>
      <c r="BX133" s="119"/>
      <c r="BY133" s="119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9"/>
      <c r="CQ133" s="119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255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</row>
    <row r="134" ht="22.5" customHeight="1" spans="1:147">
      <c r="A134" s="248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27"/>
      <c r="Y134" s="11"/>
      <c r="Z134" s="119"/>
      <c r="AA134" s="119"/>
      <c r="AB134" s="11"/>
      <c r="AC134" s="119"/>
      <c r="AD134" s="11"/>
      <c r="AE134" s="11"/>
      <c r="AF134" s="119"/>
      <c r="AG134" s="119"/>
      <c r="AH134" s="11"/>
      <c r="AI134" s="11"/>
      <c r="AJ134" s="11"/>
      <c r="AK134" s="11"/>
      <c r="AL134" s="11"/>
      <c r="AM134" s="11"/>
      <c r="AN134" s="119">
        <f>16+30+25+25+14+50+30+10+20+40+15</f>
        <v>275</v>
      </c>
      <c r="AO134" s="119"/>
      <c r="AP134" s="11"/>
      <c r="AQ134" s="11"/>
      <c r="AR134" s="12"/>
      <c r="AS134" s="119"/>
      <c r="AT134" s="119"/>
      <c r="AU134" s="11"/>
      <c r="AV134" s="11"/>
      <c r="AW134" s="27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254"/>
      <c r="BP134" s="119"/>
      <c r="BQ134" s="119"/>
      <c r="BR134" s="11"/>
      <c r="BS134" s="11"/>
      <c r="BT134" s="11"/>
      <c r="BU134" s="11"/>
      <c r="BV134" s="11"/>
      <c r="BW134" s="11"/>
      <c r="BX134" s="119"/>
      <c r="BY134" s="119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9"/>
      <c r="CQ134" s="119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255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</row>
    <row r="135" ht="22.5" hidden="1" customHeight="1" spans="1:147">
      <c r="A135" s="248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 t="s">
        <v>118</v>
      </c>
      <c r="S135" s="11"/>
      <c r="T135" s="11"/>
      <c r="U135" s="11"/>
      <c r="V135" s="11"/>
      <c r="W135" s="11"/>
      <c r="X135" s="27"/>
      <c r="Y135" s="11"/>
      <c r="Z135" s="119"/>
      <c r="AA135" s="119"/>
      <c r="AB135" s="11"/>
      <c r="AC135" s="119"/>
      <c r="AD135" s="11"/>
      <c r="AE135" s="11"/>
      <c r="AF135" s="119"/>
      <c r="AG135" s="119"/>
      <c r="AH135" s="11"/>
      <c r="AI135" s="11"/>
      <c r="AJ135" s="11"/>
      <c r="AK135" s="11"/>
      <c r="AL135" s="11"/>
      <c r="AM135" s="11"/>
      <c r="AN135" s="119"/>
      <c r="AO135" s="119"/>
      <c r="AP135" s="11"/>
      <c r="AQ135" s="11"/>
      <c r="AR135" s="12"/>
      <c r="AS135" s="119"/>
      <c r="AT135" s="119"/>
      <c r="AU135" s="11"/>
      <c r="AV135" s="11"/>
      <c r="AW135" s="27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254"/>
      <c r="BP135" s="119"/>
      <c r="BQ135" s="119"/>
      <c r="BR135" s="11"/>
      <c r="BS135" s="11"/>
      <c r="BT135" s="11"/>
      <c r="BU135" s="11"/>
      <c r="BV135" s="11"/>
      <c r="BW135" s="11"/>
      <c r="BX135" s="119"/>
      <c r="BY135" s="119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9"/>
      <c r="CQ135" s="119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</row>
    <row r="136" ht="22.5" hidden="1" customHeight="1" spans="1:147">
      <c r="A136" s="248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 t="s">
        <v>41</v>
      </c>
      <c r="S136" s="11"/>
      <c r="T136" s="11"/>
      <c r="U136" s="11"/>
      <c r="V136" s="11"/>
      <c r="W136" s="11"/>
      <c r="X136" s="27"/>
      <c r="Y136" s="11"/>
      <c r="Z136" s="119"/>
      <c r="AA136" s="119"/>
      <c r="AB136" s="11"/>
      <c r="AC136" s="119"/>
      <c r="AD136" s="11"/>
      <c r="AE136" s="11"/>
      <c r="AF136" s="119"/>
      <c r="AG136" s="119"/>
      <c r="AH136" s="11"/>
      <c r="AI136" s="11"/>
      <c r="AJ136" s="11"/>
      <c r="AK136" s="11"/>
      <c r="AL136" s="11"/>
      <c r="AM136" s="11"/>
      <c r="AN136" s="119"/>
      <c r="AO136" s="119"/>
      <c r="AP136" s="11"/>
      <c r="AQ136" s="11"/>
      <c r="AR136" s="12"/>
      <c r="AS136" s="119"/>
      <c r="AT136" s="119"/>
      <c r="AU136" s="11"/>
      <c r="AV136" s="11"/>
      <c r="AW136" s="27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254"/>
      <c r="BP136" s="119"/>
      <c r="BQ136" s="119"/>
      <c r="BR136" s="11"/>
      <c r="BS136" s="11"/>
      <c r="BT136" s="11"/>
      <c r="BU136" s="11"/>
      <c r="BV136" s="11"/>
      <c r="BW136" s="11"/>
      <c r="BX136" s="119"/>
      <c r="BY136" s="119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9"/>
      <c r="CQ136" s="119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</row>
    <row r="137" ht="22.5" hidden="1" customHeight="1" spans="1:147">
      <c r="A137" s="248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 t="s">
        <v>44</v>
      </c>
      <c r="S137" s="11"/>
      <c r="T137" s="11"/>
      <c r="U137" s="11"/>
      <c r="V137" s="11"/>
      <c r="W137" s="11"/>
      <c r="X137" s="27"/>
      <c r="Y137" s="11"/>
      <c r="Z137" s="119"/>
      <c r="AA137" s="119"/>
      <c r="AB137" s="11"/>
      <c r="AC137" s="119"/>
      <c r="AD137" s="11"/>
      <c r="AE137" s="11"/>
      <c r="AF137" s="119"/>
      <c r="AG137" s="119"/>
      <c r="AH137" s="11"/>
      <c r="AI137" s="11"/>
      <c r="AJ137" s="11"/>
      <c r="AK137" s="11"/>
      <c r="AL137" s="11"/>
      <c r="AM137" s="11"/>
      <c r="AN137" s="119"/>
      <c r="AO137" s="119"/>
      <c r="AP137" s="11"/>
      <c r="AQ137" s="11"/>
      <c r="AR137" s="12"/>
      <c r="AS137" s="119"/>
      <c r="AT137" s="119"/>
      <c r="AU137" s="11"/>
      <c r="AV137" s="11"/>
      <c r="AW137" s="27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254"/>
      <c r="BP137" s="119"/>
      <c r="BQ137" s="119"/>
      <c r="BR137" s="11"/>
      <c r="BS137" s="11"/>
      <c r="BT137" s="11"/>
      <c r="BU137" s="11"/>
      <c r="BV137" s="11"/>
      <c r="BW137" s="11"/>
      <c r="BX137" s="119"/>
      <c r="BY137" s="119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9"/>
      <c r="CQ137" s="119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</row>
    <row r="138" ht="22.5" hidden="1" customHeight="1" spans="1:147">
      <c r="A138" s="248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 t="s">
        <v>50</v>
      </c>
      <c r="S138" s="11"/>
      <c r="T138" s="11"/>
      <c r="U138" s="11"/>
      <c r="V138" s="11"/>
      <c r="W138" s="11"/>
      <c r="X138" s="27"/>
      <c r="Y138" s="11"/>
      <c r="Z138" s="119"/>
      <c r="AA138" s="119"/>
      <c r="AB138" s="11"/>
      <c r="AC138" s="119"/>
      <c r="AD138" s="11"/>
      <c r="AE138" s="11"/>
      <c r="AF138" s="119"/>
      <c r="AG138" s="119"/>
      <c r="AH138" s="11"/>
      <c r="AI138" s="11"/>
      <c r="AJ138" s="11"/>
      <c r="AK138" s="11"/>
      <c r="AL138" s="11"/>
      <c r="AM138" s="11"/>
      <c r="AN138" s="119"/>
      <c r="AO138" s="119"/>
      <c r="AP138" s="11"/>
      <c r="AQ138" s="11"/>
      <c r="AR138" s="12"/>
      <c r="AS138" s="119"/>
      <c r="AT138" s="119"/>
      <c r="AU138" s="11"/>
      <c r="AV138" s="11"/>
      <c r="AW138" s="27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254"/>
      <c r="BP138" s="119"/>
      <c r="BQ138" s="119"/>
      <c r="BR138" s="11"/>
      <c r="BS138" s="11"/>
      <c r="BT138" s="11"/>
      <c r="BU138" s="11"/>
      <c r="BV138" s="11"/>
      <c r="BW138" s="11"/>
      <c r="BX138" s="119"/>
      <c r="BY138" s="119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9"/>
      <c r="CQ138" s="119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</row>
    <row r="139" ht="22.5" hidden="1" customHeight="1" spans="1:147">
      <c r="A139" s="248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 t="s">
        <v>119</v>
      </c>
      <c r="S139" s="11"/>
      <c r="T139" s="11"/>
      <c r="U139" s="11"/>
      <c r="V139" s="11"/>
      <c r="W139" s="11"/>
      <c r="X139" s="27"/>
      <c r="Y139" s="11"/>
      <c r="Z139" s="119"/>
      <c r="AA139" s="119"/>
      <c r="AB139" s="11"/>
      <c r="AC139" s="119"/>
      <c r="AD139" s="11"/>
      <c r="AE139" s="11"/>
      <c r="AF139" s="119"/>
      <c r="AG139" s="119"/>
      <c r="AH139" s="11"/>
      <c r="AI139" s="11"/>
      <c r="AJ139" s="11"/>
      <c r="AK139" s="11"/>
      <c r="AL139" s="11"/>
      <c r="AM139" s="11"/>
      <c r="AN139" s="119"/>
      <c r="AO139" s="119"/>
      <c r="AP139" s="11"/>
      <c r="AQ139" s="11"/>
      <c r="AR139" s="12"/>
      <c r="AS139" s="119"/>
      <c r="AT139" s="119"/>
      <c r="AU139" s="11"/>
      <c r="AV139" s="11"/>
      <c r="AW139" s="27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254"/>
      <c r="BP139" s="119"/>
      <c r="BQ139" s="119"/>
      <c r="BR139" s="11"/>
      <c r="BS139" s="11"/>
      <c r="BT139" s="11"/>
      <c r="BU139" s="11"/>
      <c r="BV139" s="11"/>
      <c r="BW139" s="11"/>
      <c r="BX139" s="119"/>
      <c r="BY139" s="119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9"/>
      <c r="CQ139" s="119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</row>
    <row r="140" ht="22.5" hidden="1" customHeight="1" spans="1:147">
      <c r="A140" s="248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 t="s">
        <v>120</v>
      </c>
      <c r="S140" s="11"/>
      <c r="T140" s="11"/>
      <c r="U140" s="11"/>
      <c r="V140" s="11"/>
      <c r="W140" s="11"/>
      <c r="X140" s="27"/>
      <c r="Y140" s="11"/>
      <c r="Z140" s="119"/>
      <c r="AA140" s="119"/>
      <c r="AB140" s="11"/>
      <c r="AC140" s="119"/>
      <c r="AD140" s="11"/>
      <c r="AE140" s="11"/>
      <c r="AF140" s="119"/>
      <c r="AG140" s="119"/>
      <c r="AH140" s="11"/>
      <c r="AI140" s="11"/>
      <c r="AJ140" s="11"/>
      <c r="AK140" s="11"/>
      <c r="AL140" s="11"/>
      <c r="AM140" s="11"/>
      <c r="AN140" s="119"/>
      <c r="AO140" s="119"/>
      <c r="AP140" s="11"/>
      <c r="AQ140" s="11"/>
      <c r="AR140" s="12"/>
      <c r="AS140" s="119"/>
      <c r="AT140" s="119"/>
      <c r="AU140" s="11"/>
      <c r="AV140" s="11"/>
      <c r="AW140" s="27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254"/>
      <c r="BP140" s="119"/>
      <c r="BQ140" s="119"/>
      <c r="BR140" s="11"/>
      <c r="BS140" s="11"/>
      <c r="BT140" s="11"/>
      <c r="BU140" s="11"/>
      <c r="BV140" s="11"/>
      <c r="BW140" s="11"/>
      <c r="BX140" s="119"/>
      <c r="BY140" s="119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9"/>
      <c r="CQ140" s="119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</row>
    <row r="141" ht="22.5" customHeight="1" spans="1:147">
      <c r="A141" s="248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27"/>
      <c r="Y141" s="11"/>
      <c r="Z141" s="119"/>
      <c r="AA141" s="119"/>
      <c r="AB141" s="11"/>
      <c r="AC141" s="119"/>
      <c r="AD141" s="11"/>
      <c r="AE141" s="11"/>
      <c r="AF141" s="119"/>
      <c r="AG141" s="119"/>
      <c r="AH141" s="11"/>
      <c r="AI141" s="11"/>
      <c r="AJ141" s="11"/>
      <c r="AK141" s="11"/>
      <c r="AL141" s="11"/>
      <c r="AM141" s="11"/>
      <c r="AN141" s="119"/>
      <c r="AO141" s="119"/>
      <c r="AP141" s="11"/>
      <c r="AQ141" s="11"/>
      <c r="AR141" s="12"/>
      <c r="AS141" s="119"/>
      <c r="AT141" s="119"/>
      <c r="AU141" s="11"/>
      <c r="AV141" s="11"/>
      <c r="AW141" s="27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254"/>
      <c r="BP141" s="119"/>
      <c r="BQ141" s="119"/>
      <c r="BR141" s="11"/>
      <c r="BS141" s="11"/>
      <c r="BT141" s="11"/>
      <c r="BU141" s="11"/>
      <c r="BV141" s="11"/>
      <c r="BW141" s="11"/>
      <c r="BX141" s="119"/>
      <c r="BY141" s="119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9"/>
      <c r="CQ141" s="119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</row>
    <row r="142" ht="22.5" customHeight="1" spans="1:147">
      <c r="A142" s="248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27"/>
      <c r="Y142" s="11"/>
      <c r="Z142" s="119"/>
      <c r="AA142" s="119"/>
      <c r="AB142" s="11"/>
      <c r="AC142" s="119"/>
      <c r="AD142" s="11"/>
      <c r="AE142" s="11"/>
      <c r="AF142" s="119"/>
      <c r="AG142" s="119"/>
      <c r="AH142" s="11"/>
      <c r="AI142" s="11"/>
      <c r="AJ142" s="11"/>
      <c r="AK142" s="11"/>
      <c r="AL142" s="11"/>
      <c r="AM142" s="11"/>
      <c r="AN142" s="119"/>
      <c r="AO142" s="119"/>
      <c r="AP142" s="11"/>
      <c r="AQ142" s="11"/>
      <c r="AR142" s="12"/>
      <c r="AS142" s="119"/>
      <c r="AT142" s="119"/>
      <c r="AU142" s="11"/>
      <c r="AV142" s="11"/>
      <c r="AW142" s="27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254"/>
      <c r="BP142" s="119"/>
      <c r="BQ142" s="119"/>
      <c r="BR142" s="11"/>
      <c r="BS142" s="11"/>
      <c r="BT142" s="11"/>
      <c r="BU142" s="11"/>
      <c r="BV142" s="11"/>
      <c r="BW142" s="11"/>
      <c r="BX142" s="119"/>
      <c r="BY142" s="119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9"/>
      <c r="CQ142" s="119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</row>
    <row r="143" ht="22.5" customHeight="1" spans="1:147">
      <c r="A143" s="248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27"/>
      <c r="Y143" s="11"/>
      <c r="Z143" s="119"/>
      <c r="AA143" s="119" t="s">
        <v>121</v>
      </c>
      <c r="AB143" s="11"/>
      <c r="AC143" s="119"/>
      <c r="AD143" s="11"/>
      <c r="AE143" s="11"/>
      <c r="AF143" s="119"/>
      <c r="AG143" s="119"/>
      <c r="AH143" s="11"/>
      <c r="AI143" s="11"/>
      <c r="AJ143" s="11"/>
      <c r="AK143" s="11"/>
      <c r="AL143" s="11"/>
      <c r="AM143" s="11"/>
      <c r="AN143" s="119"/>
      <c r="AO143" s="119"/>
      <c r="AP143" s="11"/>
      <c r="AQ143" s="11"/>
      <c r="AR143" s="12"/>
      <c r="AS143" s="119"/>
      <c r="AT143" s="119"/>
      <c r="AU143" s="11"/>
      <c r="AV143" s="11"/>
      <c r="AW143" s="27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254"/>
      <c r="BP143" s="119"/>
      <c r="BQ143" s="119"/>
      <c r="BR143" s="11"/>
      <c r="BS143" s="11"/>
      <c r="BT143" s="11"/>
      <c r="BU143" s="11"/>
      <c r="BV143" s="11"/>
      <c r="BW143" s="11"/>
      <c r="BX143" s="119"/>
      <c r="BY143" s="119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9"/>
      <c r="CQ143" s="119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 t="s">
        <v>0</v>
      </c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</row>
    <row r="144" ht="22.5" customHeight="1" spans="1:147">
      <c r="A144" s="248" t="s">
        <v>0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27"/>
      <c r="Y144" s="11"/>
      <c r="Z144" s="119"/>
      <c r="AA144" s="119"/>
      <c r="AB144" s="11"/>
      <c r="AC144" s="119"/>
      <c r="AD144" s="11"/>
      <c r="AE144" s="11"/>
      <c r="AF144" s="119"/>
      <c r="AG144" s="119"/>
      <c r="AH144" s="11"/>
      <c r="AI144" s="11"/>
      <c r="AJ144" s="11"/>
      <c r="AK144" s="11"/>
      <c r="AL144" s="11"/>
      <c r="AM144" s="11"/>
      <c r="AN144" s="119"/>
      <c r="AO144" s="119"/>
      <c r="AP144" s="11"/>
      <c r="AQ144" s="11"/>
      <c r="AR144" s="12"/>
      <c r="AS144" s="119"/>
      <c r="AT144" s="119"/>
      <c r="AU144" s="11"/>
      <c r="AV144" s="11"/>
      <c r="AW144" s="27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254"/>
      <c r="BP144" s="119"/>
      <c r="BQ144" s="119"/>
      <c r="BR144" s="11"/>
      <c r="BS144" s="11"/>
      <c r="BT144" s="11"/>
      <c r="BU144" s="11"/>
      <c r="BV144" s="11"/>
      <c r="BW144" s="11"/>
      <c r="BX144" s="119"/>
      <c r="BY144" s="119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9"/>
      <c r="CQ144" s="119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</row>
    <row r="145" ht="22.5" customHeight="1" spans="1:147">
      <c r="A145" s="248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27"/>
      <c r="Y145" s="11"/>
      <c r="Z145" s="119"/>
      <c r="AA145" s="119"/>
      <c r="AB145" s="11"/>
      <c r="AC145" s="119"/>
      <c r="AD145" s="11"/>
      <c r="AE145" s="11"/>
      <c r="AF145" s="119"/>
      <c r="AG145" s="119"/>
      <c r="AH145" s="11"/>
      <c r="AI145" s="11"/>
      <c r="AJ145" s="11"/>
      <c r="AK145" s="11"/>
      <c r="AL145" s="11"/>
      <c r="AM145" s="11"/>
      <c r="AN145" s="119"/>
      <c r="AO145" s="119"/>
      <c r="AP145" s="11"/>
      <c r="AQ145" s="11"/>
      <c r="AR145" s="12"/>
      <c r="AS145" s="119"/>
      <c r="AT145" s="119"/>
      <c r="AU145" s="11"/>
      <c r="AV145" s="11"/>
      <c r="AW145" s="27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254"/>
      <c r="BP145" s="119"/>
      <c r="BQ145" s="119"/>
      <c r="BR145" s="11"/>
      <c r="BS145" s="11"/>
      <c r="BT145" s="11"/>
      <c r="BU145" s="11"/>
      <c r="BV145" s="11"/>
      <c r="BW145" s="11"/>
      <c r="BX145" s="119"/>
      <c r="BY145" s="119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9"/>
      <c r="CQ145" s="119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</row>
    <row r="146" ht="22.5" customHeight="1" spans="1:147">
      <c r="A146" s="248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27"/>
      <c r="Y146" s="11"/>
      <c r="Z146" s="119"/>
      <c r="AA146" s="119"/>
      <c r="AB146" s="11"/>
      <c r="AC146" s="119"/>
      <c r="AD146" s="11"/>
      <c r="AE146" s="11"/>
      <c r="AF146" s="119"/>
      <c r="AG146" s="119"/>
      <c r="AH146" s="11"/>
      <c r="AI146" s="11"/>
      <c r="AJ146" s="11"/>
      <c r="AK146" s="11"/>
      <c r="AL146" s="11"/>
      <c r="AM146" s="11"/>
      <c r="AN146" s="119"/>
      <c r="AO146" s="119"/>
      <c r="AP146" s="11"/>
      <c r="AQ146" s="11"/>
      <c r="AR146" s="12"/>
      <c r="AS146" s="119"/>
      <c r="AT146" s="119"/>
      <c r="AU146" s="11"/>
      <c r="AV146" s="11"/>
      <c r="AW146" s="27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254"/>
      <c r="BP146" s="119"/>
      <c r="BQ146" s="119"/>
      <c r="BR146" s="11"/>
      <c r="BS146" s="11"/>
      <c r="BT146" s="11"/>
      <c r="BU146" s="11"/>
      <c r="BV146" s="11"/>
      <c r="BW146" s="11"/>
      <c r="BX146" s="119"/>
      <c r="BY146" s="119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9"/>
      <c r="CQ146" s="119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 t="s">
        <v>121</v>
      </c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</row>
    <row r="147" ht="22.5" customHeight="1" spans="1:147">
      <c r="A147" s="248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27"/>
      <c r="Y147" s="11"/>
      <c r="Z147" s="119"/>
      <c r="AA147" s="119" t="s">
        <v>122</v>
      </c>
      <c r="AB147" s="11"/>
      <c r="AC147" s="119"/>
      <c r="AD147" s="11"/>
      <c r="AE147" s="11"/>
      <c r="AF147" s="119"/>
      <c r="AG147" s="119"/>
      <c r="AH147" s="11"/>
      <c r="AI147" s="11"/>
      <c r="AJ147" s="11"/>
      <c r="AK147" s="11"/>
      <c r="AL147" s="11"/>
      <c r="AM147" s="11"/>
      <c r="AN147" s="119"/>
      <c r="AO147" s="119"/>
      <c r="AP147" s="11"/>
      <c r="AQ147" s="11"/>
      <c r="AR147" s="12"/>
      <c r="AS147" s="119"/>
      <c r="AT147" s="119"/>
      <c r="AU147" s="11"/>
      <c r="AV147" s="11"/>
      <c r="AW147" s="27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254"/>
      <c r="BP147" s="119"/>
      <c r="BQ147" s="119"/>
      <c r="BR147" s="11"/>
      <c r="BS147" s="11"/>
      <c r="BT147" s="11"/>
      <c r="BU147" s="11"/>
      <c r="BV147" s="11"/>
      <c r="BW147" s="11"/>
      <c r="BX147" s="119"/>
      <c r="BY147" s="119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9"/>
      <c r="CQ147" s="119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</row>
    <row r="148" ht="22.5" customHeight="1" spans="1:147">
      <c r="A148" s="248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27"/>
      <c r="Y148" s="11"/>
      <c r="Z148" s="119"/>
      <c r="AA148" s="119" t="s">
        <v>0</v>
      </c>
      <c r="AB148" s="11"/>
      <c r="AC148" s="119"/>
      <c r="AD148" s="11"/>
      <c r="AE148" s="11"/>
      <c r="AF148" s="119"/>
      <c r="AG148" s="119"/>
      <c r="AH148" s="11"/>
      <c r="AI148" s="11"/>
      <c r="AJ148" s="11"/>
      <c r="AK148" s="11"/>
      <c r="AL148" s="11"/>
      <c r="AM148" s="11"/>
      <c r="AN148" s="119"/>
      <c r="AO148" s="119"/>
      <c r="AP148" s="11"/>
      <c r="AQ148" s="11"/>
      <c r="AR148" s="12"/>
      <c r="AS148" s="119"/>
      <c r="AT148" s="119"/>
      <c r="AU148" s="11"/>
      <c r="AV148" s="11"/>
      <c r="AW148" s="27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254"/>
      <c r="BP148" s="119"/>
      <c r="BQ148" s="119"/>
      <c r="BR148" s="11"/>
      <c r="BS148" s="11"/>
      <c r="BT148" s="11"/>
      <c r="BU148" s="11"/>
      <c r="BV148" s="11"/>
      <c r="BW148" s="11"/>
      <c r="BX148" s="119"/>
      <c r="BY148" s="119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9"/>
      <c r="CQ148" s="119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</row>
    <row r="149" ht="22.5" customHeight="1" spans="1:147">
      <c r="A149" s="248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27"/>
      <c r="Y149" s="11"/>
      <c r="Z149" s="119"/>
      <c r="AA149" s="119"/>
      <c r="AB149" s="11"/>
      <c r="AC149" s="119"/>
      <c r="AD149" s="11"/>
      <c r="AE149" s="11"/>
      <c r="AF149" s="119"/>
      <c r="AG149" s="119"/>
      <c r="AH149" s="11"/>
      <c r="AI149" s="11"/>
      <c r="AJ149" s="11"/>
      <c r="AK149" s="11"/>
      <c r="AL149" s="11"/>
      <c r="AM149" s="11"/>
      <c r="AN149" s="119"/>
      <c r="AO149" s="119"/>
      <c r="AP149" s="11"/>
      <c r="AQ149" s="11"/>
      <c r="AR149" s="12"/>
      <c r="AS149" s="119"/>
      <c r="AT149" s="119"/>
      <c r="AU149" s="11"/>
      <c r="AV149" s="11"/>
      <c r="AW149" s="27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254"/>
      <c r="BP149" s="119"/>
      <c r="BQ149" s="119"/>
      <c r="BR149" s="11"/>
      <c r="BS149" s="11"/>
      <c r="BT149" s="11"/>
      <c r="BU149" s="11"/>
      <c r="BV149" s="11"/>
      <c r="BW149" s="11"/>
      <c r="BX149" s="119"/>
      <c r="BY149" s="119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9"/>
      <c r="CQ149" s="119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</row>
    <row r="150" ht="22.5" customHeight="1" spans="1:147">
      <c r="A150" s="248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27"/>
      <c r="Y150" s="11"/>
      <c r="Z150" s="119"/>
      <c r="AA150" s="119"/>
      <c r="AB150" s="11"/>
      <c r="AC150" s="119"/>
      <c r="AD150" s="11"/>
      <c r="AE150" s="11"/>
      <c r="AF150" s="119"/>
      <c r="AG150" s="119"/>
      <c r="AH150" s="11"/>
      <c r="AI150" s="11"/>
      <c r="AJ150" s="11"/>
      <c r="AK150" s="11"/>
      <c r="AL150" s="11"/>
      <c r="AM150" s="11"/>
      <c r="AN150" s="119"/>
      <c r="AO150" s="119"/>
      <c r="AP150" s="11"/>
      <c r="AQ150" s="11"/>
      <c r="AR150" s="12"/>
      <c r="AS150" s="119"/>
      <c r="AT150" s="119"/>
      <c r="AU150" s="11"/>
      <c r="AV150" s="11"/>
      <c r="AW150" s="27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254"/>
      <c r="BP150" s="119"/>
      <c r="BQ150" s="119"/>
      <c r="BR150" s="11"/>
      <c r="BS150" s="11"/>
      <c r="BT150" s="11"/>
      <c r="BU150" s="11"/>
      <c r="BV150" s="11"/>
      <c r="BW150" s="11"/>
      <c r="BX150" s="119"/>
      <c r="BY150" s="119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9"/>
      <c r="CQ150" s="119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</row>
    <row r="151" ht="22.5" customHeight="1" spans="1:147">
      <c r="A151" s="248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27"/>
      <c r="Y151" s="11"/>
      <c r="Z151" s="119"/>
      <c r="AA151" s="119"/>
      <c r="AB151" s="11"/>
      <c r="AC151" s="119"/>
      <c r="AD151" s="11"/>
      <c r="AE151" s="11"/>
      <c r="AF151" s="119"/>
      <c r="AG151" s="119"/>
      <c r="AH151" s="11"/>
      <c r="AI151" s="11"/>
      <c r="AJ151" s="11"/>
      <c r="AK151" s="11"/>
      <c r="AL151" s="11"/>
      <c r="AM151" s="11"/>
      <c r="AN151" s="119"/>
      <c r="AO151" s="119"/>
      <c r="AP151" s="11"/>
      <c r="AQ151" s="11"/>
      <c r="AR151" s="12"/>
      <c r="AS151" s="119"/>
      <c r="AT151" s="119"/>
      <c r="AU151" s="11"/>
      <c r="AV151" s="11"/>
      <c r="AW151" s="27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254"/>
      <c r="BP151" s="119"/>
      <c r="BQ151" s="119"/>
      <c r="BR151" s="11"/>
      <c r="BS151" s="11"/>
      <c r="BT151" s="11"/>
      <c r="BU151" s="11"/>
      <c r="BV151" s="11"/>
      <c r="BW151" s="11"/>
      <c r="BX151" s="119"/>
      <c r="BY151" s="119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9"/>
      <c r="CQ151" s="119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</row>
    <row r="152" ht="22.5" customHeight="1" spans="1:147">
      <c r="A152" s="248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27"/>
      <c r="Y152" s="11"/>
      <c r="Z152" s="119"/>
      <c r="AA152" s="119"/>
      <c r="AB152" s="11"/>
      <c r="AC152" s="119"/>
      <c r="AD152" s="11"/>
      <c r="AE152" s="11"/>
      <c r="AF152" s="119"/>
      <c r="AG152" s="119"/>
      <c r="AH152" s="11"/>
      <c r="AI152" s="11"/>
      <c r="AJ152" s="11"/>
      <c r="AK152" s="11"/>
      <c r="AL152" s="11"/>
      <c r="AM152" s="11"/>
      <c r="AN152" s="119"/>
      <c r="AO152" s="119"/>
      <c r="AP152" s="11"/>
      <c r="AQ152" s="11"/>
      <c r="AR152" s="12"/>
      <c r="AS152" s="119"/>
      <c r="AT152" s="119"/>
      <c r="AU152" s="11"/>
      <c r="AV152" s="11"/>
      <c r="AW152" s="27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254"/>
      <c r="BP152" s="119"/>
      <c r="BQ152" s="119"/>
      <c r="BR152" s="11"/>
      <c r="BS152" s="11"/>
      <c r="BT152" s="11"/>
      <c r="BU152" s="11"/>
      <c r="BV152" s="11"/>
      <c r="BW152" s="11"/>
      <c r="BX152" s="119"/>
      <c r="BY152" s="119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9"/>
      <c r="CQ152" s="119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</row>
    <row r="153" ht="22.5" customHeight="1" spans="1:147">
      <c r="A153" s="248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27"/>
      <c r="Y153" s="11"/>
      <c r="Z153" s="119"/>
      <c r="AA153" s="119"/>
      <c r="AB153" s="11"/>
      <c r="AC153" s="119"/>
      <c r="AD153" s="11"/>
      <c r="AE153" s="11"/>
      <c r="AF153" s="119"/>
      <c r="AG153" s="119"/>
      <c r="AH153" s="11"/>
      <c r="AI153" s="11"/>
      <c r="AJ153" s="11"/>
      <c r="AK153" s="11"/>
      <c r="AL153" s="11"/>
      <c r="AM153" s="11"/>
      <c r="AN153" s="119"/>
      <c r="AO153" s="119"/>
      <c r="AP153" s="11"/>
      <c r="AQ153" s="11"/>
      <c r="AR153" s="12"/>
      <c r="AS153" s="119"/>
      <c r="AT153" s="119"/>
      <c r="AU153" s="11"/>
      <c r="AV153" s="11"/>
      <c r="AW153" s="27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254"/>
      <c r="BP153" s="119"/>
      <c r="BQ153" s="119"/>
      <c r="BR153" s="11"/>
      <c r="BS153" s="11"/>
      <c r="BT153" s="11"/>
      <c r="BU153" s="11"/>
      <c r="BV153" s="11"/>
      <c r="BW153" s="11"/>
      <c r="BX153" s="119"/>
      <c r="BY153" s="119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9"/>
      <c r="CQ153" s="119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</row>
    <row r="154" ht="22.5" customHeight="1" spans="1:147">
      <c r="A154" s="248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27"/>
      <c r="Y154" s="11"/>
      <c r="Z154" s="119"/>
      <c r="AA154" s="119"/>
      <c r="AB154" s="11"/>
      <c r="AC154" s="119"/>
      <c r="AD154" s="11"/>
      <c r="AE154" s="11"/>
      <c r="AF154" s="119"/>
      <c r="AG154" s="119"/>
      <c r="AH154" s="11"/>
      <c r="AI154" s="11"/>
      <c r="AJ154" s="11"/>
      <c r="AK154" s="11"/>
      <c r="AL154" s="11"/>
      <c r="AM154" s="11"/>
      <c r="AN154" s="119"/>
      <c r="AO154" s="119"/>
      <c r="AP154" s="11"/>
      <c r="AQ154" s="11"/>
      <c r="AR154" s="12"/>
      <c r="AS154" s="119"/>
      <c r="AT154" s="119"/>
      <c r="AU154" s="11"/>
      <c r="AV154" s="11"/>
      <c r="AW154" s="27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254"/>
      <c r="BP154" s="119"/>
      <c r="BQ154" s="119"/>
      <c r="BR154" s="11"/>
      <c r="BS154" s="11"/>
      <c r="BT154" s="11"/>
      <c r="BU154" s="11"/>
      <c r="BV154" s="11"/>
      <c r="BW154" s="11"/>
      <c r="BX154" s="119"/>
      <c r="BY154" s="119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9"/>
      <c r="CQ154" s="119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</row>
    <row r="155" ht="22.5" customHeight="1" spans="1:147">
      <c r="A155" s="248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27"/>
      <c r="Y155" s="11"/>
      <c r="Z155" s="119"/>
      <c r="AA155" s="119"/>
      <c r="AB155" s="11"/>
      <c r="AC155" s="119"/>
      <c r="AD155" s="11"/>
      <c r="AE155" s="11"/>
      <c r="AF155" s="119"/>
      <c r="AG155" s="119"/>
      <c r="AH155" s="11"/>
      <c r="AI155" s="11"/>
      <c r="AJ155" s="11"/>
      <c r="AK155" s="11"/>
      <c r="AL155" s="11"/>
      <c r="AM155" s="11"/>
      <c r="AN155" s="119"/>
      <c r="AO155" s="119"/>
      <c r="AP155" s="11"/>
      <c r="AQ155" s="11"/>
      <c r="AR155" s="12"/>
      <c r="AS155" s="119"/>
      <c r="AT155" s="119"/>
      <c r="AU155" s="11"/>
      <c r="AV155" s="11"/>
      <c r="AW155" s="27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254"/>
      <c r="BP155" s="119"/>
      <c r="BQ155" s="119"/>
      <c r="BR155" s="11"/>
      <c r="BS155" s="11"/>
      <c r="BT155" s="11"/>
      <c r="BU155" s="11"/>
      <c r="BV155" s="11"/>
      <c r="BW155" s="11"/>
      <c r="BX155" s="119"/>
      <c r="BY155" s="119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9"/>
      <c r="CQ155" s="119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</row>
    <row r="156" ht="22.5" customHeight="1" spans="1:147">
      <c r="A156" s="248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27"/>
      <c r="Y156" s="11"/>
      <c r="Z156" s="119"/>
      <c r="AA156" s="119"/>
      <c r="AB156" s="11"/>
      <c r="AC156" s="119"/>
      <c r="AD156" s="11"/>
      <c r="AE156" s="11"/>
      <c r="AF156" s="119"/>
      <c r="AG156" s="119"/>
      <c r="AH156" s="11"/>
      <c r="AI156" s="11"/>
      <c r="AJ156" s="11"/>
      <c r="AK156" s="11"/>
      <c r="AL156" s="11"/>
      <c r="AM156" s="11"/>
      <c r="AN156" s="119"/>
      <c r="AO156" s="119"/>
      <c r="AP156" s="11"/>
      <c r="AQ156" s="11"/>
      <c r="AR156" s="12"/>
      <c r="AS156" s="119"/>
      <c r="AT156" s="119"/>
      <c r="AU156" s="11"/>
      <c r="AV156" s="11"/>
      <c r="AW156" s="27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254"/>
      <c r="BP156" s="119"/>
      <c r="BQ156" s="119"/>
      <c r="BR156" s="11"/>
      <c r="BS156" s="11"/>
      <c r="BT156" s="11"/>
      <c r="BU156" s="11"/>
      <c r="BV156" s="11"/>
      <c r="BW156" s="11"/>
      <c r="BX156" s="119"/>
      <c r="BY156" s="119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9"/>
      <c r="CQ156" s="119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</row>
    <row r="157" ht="22.5" customHeight="1" spans="1:147">
      <c r="A157" s="248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27"/>
      <c r="Y157" s="11"/>
      <c r="Z157" s="119"/>
      <c r="AA157" s="119"/>
      <c r="AB157" s="11"/>
      <c r="AC157" s="119"/>
      <c r="AD157" s="11"/>
      <c r="AE157" s="11"/>
      <c r="AF157" s="119"/>
      <c r="AG157" s="119"/>
      <c r="AH157" s="11"/>
      <c r="AI157" s="11"/>
      <c r="AJ157" s="11"/>
      <c r="AK157" s="11"/>
      <c r="AL157" s="11"/>
      <c r="AM157" s="11"/>
      <c r="AN157" s="119"/>
      <c r="AO157" s="119"/>
      <c r="AP157" s="11"/>
      <c r="AQ157" s="11"/>
      <c r="AR157" s="12"/>
      <c r="AS157" s="119"/>
      <c r="AT157" s="119"/>
      <c r="AU157" s="11"/>
      <c r="AV157" s="11"/>
      <c r="AW157" s="27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254"/>
      <c r="BP157" s="119"/>
      <c r="BQ157" s="119"/>
      <c r="BR157" s="11"/>
      <c r="BS157" s="11"/>
      <c r="BT157" s="11"/>
      <c r="BU157" s="11"/>
      <c r="BV157" s="11"/>
      <c r="BW157" s="11"/>
      <c r="BX157" s="119"/>
      <c r="BY157" s="119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9"/>
      <c r="CQ157" s="119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</row>
    <row r="158" ht="22.5" customHeight="1" spans="1:147">
      <c r="A158" s="248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27"/>
      <c r="Y158" s="11"/>
      <c r="Z158" s="119"/>
      <c r="AA158" s="119"/>
      <c r="AB158" s="11"/>
      <c r="AC158" s="119"/>
      <c r="AD158" s="11"/>
      <c r="AE158" s="11"/>
      <c r="AF158" s="119"/>
      <c r="AG158" s="119"/>
      <c r="AH158" s="11"/>
      <c r="AI158" s="11"/>
      <c r="AJ158" s="11"/>
      <c r="AK158" s="11"/>
      <c r="AL158" s="11"/>
      <c r="AM158" s="11"/>
      <c r="AN158" s="119"/>
      <c r="AO158" s="119"/>
      <c r="AP158" s="11"/>
      <c r="AQ158" s="11"/>
      <c r="AR158" s="12"/>
      <c r="AS158" s="119"/>
      <c r="AT158" s="119"/>
      <c r="AU158" s="11"/>
      <c r="AV158" s="11"/>
      <c r="AW158" s="27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254"/>
      <c r="BP158" s="119"/>
      <c r="BQ158" s="119"/>
      <c r="BR158" s="11"/>
      <c r="BS158" s="11"/>
      <c r="BT158" s="11"/>
      <c r="BU158" s="11"/>
      <c r="BV158" s="11"/>
      <c r="BW158" s="11"/>
      <c r="BX158" s="119"/>
      <c r="BY158" s="119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9"/>
      <c r="CQ158" s="119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</row>
    <row r="159" ht="22.5" customHeight="1" spans="1:147">
      <c r="A159" s="248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27"/>
      <c r="Y159" s="11"/>
      <c r="Z159" s="119"/>
      <c r="AA159" s="119"/>
      <c r="AB159" s="11"/>
      <c r="AC159" s="119"/>
      <c r="AD159" s="11"/>
      <c r="AE159" s="11"/>
      <c r="AF159" s="119"/>
      <c r="AG159" s="119"/>
      <c r="AH159" s="11"/>
      <c r="AI159" s="11"/>
      <c r="AJ159" s="11"/>
      <c r="AK159" s="11"/>
      <c r="AL159" s="11"/>
      <c r="AM159" s="11"/>
      <c r="AN159" s="119"/>
      <c r="AO159" s="119"/>
      <c r="AP159" s="11"/>
      <c r="AQ159" s="11"/>
      <c r="AR159" s="12"/>
      <c r="AS159" s="119"/>
      <c r="AT159" s="119"/>
      <c r="AU159" s="11"/>
      <c r="AV159" s="11"/>
      <c r="AW159" s="27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254"/>
      <c r="BP159" s="119"/>
      <c r="BQ159" s="119"/>
      <c r="BR159" s="11"/>
      <c r="BS159" s="11"/>
      <c r="BT159" s="11"/>
      <c r="BU159" s="11"/>
      <c r="BV159" s="11"/>
      <c r="BW159" s="11"/>
      <c r="BX159" s="119"/>
      <c r="BY159" s="119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9"/>
      <c r="CQ159" s="119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</row>
    <row r="160" ht="22.5" customHeight="1" spans="1:147">
      <c r="A160" s="248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27"/>
      <c r="Y160" s="11"/>
      <c r="Z160" s="119"/>
      <c r="AA160" s="119"/>
      <c r="AB160" s="11"/>
      <c r="AC160" s="119"/>
      <c r="AD160" s="11"/>
      <c r="AE160" s="11"/>
      <c r="AF160" s="119"/>
      <c r="AG160" s="119"/>
      <c r="AH160" s="11"/>
      <c r="AI160" s="11"/>
      <c r="AJ160" s="11"/>
      <c r="AK160" s="11"/>
      <c r="AL160" s="11"/>
      <c r="AM160" s="11"/>
      <c r="AN160" s="119"/>
      <c r="AO160" s="119"/>
      <c r="AP160" s="11"/>
      <c r="AQ160" s="11"/>
      <c r="AR160" s="12"/>
      <c r="AS160" s="119"/>
      <c r="AT160" s="119"/>
      <c r="AU160" s="11"/>
      <c r="AV160" s="11"/>
      <c r="AW160" s="27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254"/>
      <c r="BP160" s="119"/>
      <c r="BQ160" s="119"/>
      <c r="BR160" s="11"/>
      <c r="BS160" s="11"/>
      <c r="BT160" s="11"/>
      <c r="BU160" s="11"/>
      <c r="BV160" s="11"/>
      <c r="BW160" s="11"/>
      <c r="BX160" s="119"/>
      <c r="BY160" s="119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9"/>
      <c r="CQ160" s="119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</row>
    <row r="161" ht="22.5" customHeight="1" spans="1:147">
      <c r="A161" s="248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27"/>
      <c r="Y161" s="11"/>
      <c r="Z161" s="119"/>
      <c r="AA161" s="119"/>
      <c r="AB161" s="11"/>
      <c r="AC161" s="119"/>
      <c r="AD161" s="11"/>
      <c r="AE161" s="11"/>
      <c r="AF161" s="119"/>
      <c r="AG161" s="119"/>
      <c r="AH161" s="11"/>
      <c r="AI161" s="11"/>
      <c r="AJ161" s="11"/>
      <c r="AK161" s="11"/>
      <c r="AL161" s="11"/>
      <c r="AM161" s="11"/>
      <c r="AN161" s="119"/>
      <c r="AO161" s="119"/>
      <c r="AP161" s="11"/>
      <c r="AQ161" s="11"/>
      <c r="AR161" s="12"/>
      <c r="AS161" s="119"/>
      <c r="AT161" s="119"/>
      <c r="AU161" s="11"/>
      <c r="AV161" s="11"/>
      <c r="AW161" s="27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254"/>
      <c r="BP161" s="119"/>
      <c r="BQ161" s="119"/>
      <c r="BR161" s="11"/>
      <c r="BS161" s="11"/>
      <c r="BT161" s="11"/>
      <c r="BU161" s="11"/>
      <c r="BV161" s="11"/>
      <c r="BW161" s="11"/>
      <c r="BX161" s="119"/>
      <c r="BY161" s="119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9"/>
      <c r="CQ161" s="119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</row>
    <row r="162" ht="22.5" customHeight="1" spans="1:147">
      <c r="A162" s="248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27"/>
      <c r="Y162" s="11"/>
      <c r="Z162" s="119"/>
      <c r="AA162" s="119"/>
      <c r="AB162" s="11"/>
      <c r="AC162" s="119"/>
      <c r="AD162" s="11"/>
      <c r="AE162" s="11"/>
      <c r="AF162" s="119"/>
      <c r="AG162" s="119"/>
      <c r="AH162" s="11"/>
      <c r="AI162" s="11"/>
      <c r="AJ162" s="11"/>
      <c r="AK162" s="11"/>
      <c r="AL162" s="11"/>
      <c r="AM162" s="11"/>
      <c r="AN162" s="119"/>
      <c r="AO162" s="119"/>
      <c r="AP162" s="11"/>
      <c r="AQ162" s="11"/>
      <c r="AR162" s="12"/>
      <c r="AS162" s="119"/>
      <c r="AT162" s="119"/>
      <c r="AU162" s="11"/>
      <c r="AV162" s="11"/>
      <c r="AW162" s="27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254"/>
      <c r="BP162" s="119"/>
      <c r="BQ162" s="119"/>
      <c r="BR162" s="11"/>
      <c r="BS162" s="11"/>
      <c r="BT162" s="11"/>
      <c r="BU162" s="11"/>
      <c r="BV162" s="11"/>
      <c r="BW162" s="11"/>
      <c r="BX162" s="119"/>
      <c r="BY162" s="119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9"/>
      <c r="CQ162" s="119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</row>
    <row r="163" ht="22.5" customHeight="1" spans="1:147">
      <c r="A163" s="248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27"/>
      <c r="Y163" s="11"/>
      <c r="Z163" s="119"/>
      <c r="AA163" s="119"/>
      <c r="AB163" s="11"/>
      <c r="AC163" s="119"/>
      <c r="AD163" s="11"/>
      <c r="AE163" s="11"/>
      <c r="AF163" s="119"/>
      <c r="AG163" s="119"/>
      <c r="AH163" s="11"/>
      <c r="AI163" s="11"/>
      <c r="AJ163" s="11"/>
      <c r="AK163" s="11"/>
      <c r="AL163" s="11"/>
      <c r="AM163" s="11"/>
      <c r="AN163" s="119"/>
      <c r="AO163" s="119"/>
      <c r="AP163" s="11"/>
      <c r="AQ163" s="11"/>
      <c r="AR163" s="12"/>
      <c r="AS163" s="119"/>
      <c r="AT163" s="119"/>
      <c r="AU163" s="11"/>
      <c r="AV163" s="11"/>
      <c r="AW163" s="27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254"/>
      <c r="BP163" s="119"/>
      <c r="BQ163" s="119"/>
      <c r="BR163" s="11"/>
      <c r="BS163" s="11"/>
      <c r="BT163" s="11"/>
      <c r="BU163" s="11"/>
      <c r="BV163" s="11"/>
      <c r="BW163" s="11"/>
      <c r="BX163" s="119"/>
      <c r="BY163" s="119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9"/>
      <c r="CQ163" s="119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</row>
    <row r="164" ht="22.5" customHeight="1" spans="1:147">
      <c r="A164" s="248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27"/>
      <c r="Y164" s="11"/>
      <c r="Z164" s="119"/>
      <c r="AA164" s="119"/>
      <c r="AB164" s="11"/>
      <c r="AC164" s="119"/>
      <c r="AD164" s="11"/>
      <c r="AE164" s="11"/>
      <c r="AF164" s="119"/>
      <c r="AG164" s="119"/>
      <c r="AH164" s="11"/>
      <c r="AI164" s="11"/>
      <c r="AJ164" s="11"/>
      <c r="AK164" s="11"/>
      <c r="AL164" s="11"/>
      <c r="AM164" s="11"/>
      <c r="AN164" s="119"/>
      <c r="AO164" s="119"/>
      <c r="AP164" s="11"/>
      <c r="AQ164" s="11"/>
      <c r="AR164" s="12"/>
      <c r="AS164" s="119"/>
      <c r="AT164" s="119"/>
      <c r="AU164" s="11"/>
      <c r="AV164" s="11"/>
      <c r="AW164" s="27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254"/>
      <c r="BP164" s="119"/>
      <c r="BQ164" s="119"/>
      <c r="BR164" s="11"/>
      <c r="BS164" s="11"/>
      <c r="BT164" s="11"/>
      <c r="BU164" s="11"/>
      <c r="BV164" s="11"/>
      <c r="BW164" s="11"/>
      <c r="BX164" s="119"/>
      <c r="BY164" s="119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9"/>
      <c r="CQ164" s="119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</row>
    <row r="165" ht="22.5" customHeight="1" spans="1:147">
      <c r="A165" s="248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27"/>
      <c r="Y165" s="11"/>
      <c r="Z165" s="119"/>
      <c r="AA165" s="119"/>
      <c r="AB165" s="11"/>
      <c r="AC165" s="119"/>
      <c r="AD165" s="11"/>
      <c r="AE165" s="11"/>
      <c r="AF165" s="119"/>
      <c r="AG165" s="119"/>
      <c r="AH165" s="11"/>
      <c r="AI165" s="11"/>
      <c r="AJ165" s="11"/>
      <c r="AK165" s="11"/>
      <c r="AL165" s="11"/>
      <c r="AM165" s="11"/>
      <c r="AN165" s="119"/>
      <c r="AO165" s="119"/>
      <c r="AP165" s="11"/>
      <c r="AQ165" s="11"/>
      <c r="AR165" s="12"/>
      <c r="AS165" s="119"/>
      <c r="AT165" s="119"/>
      <c r="AU165" s="11"/>
      <c r="AV165" s="11"/>
      <c r="AW165" s="27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254"/>
      <c r="BP165" s="119"/>
      <c r="BQ165" s="119"/>
      <c r="BR165" s="11"/>
      <c r="BS165" s="11"/>
      <c r="BT165" s="11"/>
      <c r="BU165" s="11"/>
      <c r="BV165" s="11"/>
      <c r="BW165" s="11"/>
      <c r="BX165" s="119"/>
      <c r="BY165" s="119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9"/>
      <c r="CQ165" s="119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</row>
    <row r="166" ht="22.5" customHeight="1" spans="1:147">
      <c r="A166" s="248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200"/>
      <c r="S166" s="200"/>
      <c r="T166" s="200"/>
      <c r="U166" s="200"/>
      <c r="V166" s="200"/>
      <c r="W166" s="200"/>
      <c r="X166" s="250"/>
      <c r="Y166" s="11"/>
      <c r="Z166" s="119"/>
      <c r="AA166" s="119"/>
      <c r="AB166" s="11"/>
      <c r="AC166" s="119"/>
      <c r="AD166" s="11"/>
      <c r="AE166" s="11"/>
      <c r="AF166" s="119"/>
      <c r="AG166" s="119"/>
      <c r="AH166" s="11"/>
      <c r="AI166" s="11"/>
      <c r="AJ166" s="11"/>
      <c r="AK166" s="11"/>
      <c r="AL166" s="11"/>
      <c r="AM166" s="11"/>
      <c r="AN166" s="119"/>
      <c r="AO166" s="119"/>
      <c r="AP166" s="11"/>
      <c r="AQ166" s="11"/>
      <c r="AR166" s="12"/>
      <c r="AS166" s="119"/>
      <c r="AT166" s="119"/>
      <c r="AU166" s="11"/>
      <c r="AV166" s="11"/>
      <c r="AW166" s="27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254"/>
      <c r="BP166" s="119"/>
      <c r="BQ166" s="119"/>
      <c r="BR166" s="11"/>
      <c r="BS166" s="11"/>
      <c r="BT166" s="11"/>
      <c r="BU166" s="11"/>
      <c r="BV166" s="11"/>
      <c r="BW166" s="11"/>
      <c r="BX166" s="119"/>
      <c r="BY166" s="119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9"/>
      <c r="CQ166" s="119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</row>
    <row r="167" ht="22.5" customHeight="1" spans="1:147">
      <c r="A167" s="248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200"/>
      <c r="S167" s="200"/>
      <c r="T167" s="200"/>
      <c r="U167" s="200"/>
      <c r="V167" s="11"/>
      <c r="W167" s="11"/>
      <c r="X167" s="27"/>
      <c r="Y167" s="11"/>
      <c r="Z167" s="119"/>
      <c r="AA167" s="119"/>
      <c r="AB167" s="11"/>
      <c r="AC167" s="119"/>
      <c r="AD167" s="11"/>
      <c r="AE167" s="11"/>
      <c r="AF167" s="119"/>
      <c r="AG167" s="119"/>
      <c r="AH167" s="11"/>
      <c r="AI167" s="11"/>
      <c r="AJ167" s="11"/>
      <c r="AK167" s="11"/>
      <c r="AL167" s="11"/>
      <c r="AM167" s="11"/>
      <c r="AN167" s="119"/>
      <c r="AO167" s="119"/>
      <c r="AP167" s="11"/>
      <c r="AQ167" s="11"/>
      <c r="AR167" s="12"/>
      <c r="AS167" s="119"/>
      <c r="AT167" s="119"/>
      <c r="AU167" s="11"/>
      <c r="AV167" s="11"/>
      <c r="AW167" s="27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254"/>
      <c r="BP167" s="119"/>
      <c r="BQ167" s="119"/>
      <c r="BR167" s="11"/>
      <c r="BS167" s="11"/>
      <c r="BT167" s="11"/>
      <c r="BU167" s="11"/>
      <c r="BV167" s="11"/>
      <c r="BW167" s="11"/>
      <c r="BX167" s="119"/>
      <c r="BY167" s="119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9"/>
      <c r="CQ167" s="119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</row>
    <row r="168" ht="22.5" customHeight="1" spans="1:147">
      <c r="A168" s="248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200"/>
      <c r="S168" s="200"/>
      <c r="T168" s="200"/>
      <c r="U168" s="200"/>
      <c r="V168" s="11"/>
      <c r="W168" s="11"/>
      <c r="X168" s="27"/>
      <c r="Y168" s="11"/>
      <c r="Z168" s="119"/>
      <c r="AA168" s="119"/>
      <c r="AB168" s="11"/>
      <c r="AC168" s="119"/>
      <c r="AD168" s="11"/>
      <c r="AE168" s="11"/>
      <c r="AF168" s="119"/>
      <c r="AG168" s="119"/>
      <c r="AH168" s="11"/>
      <c r="AI168" s="11"/>
      <c r="AJ168" s="11"/>
      <c r="AK168" s="11"/>
      <c r="AL168" s="11"/>
      <c r="AM168" s="11"/>
      <c r="AN168" s="119"/>
      <c r="AO168" s="119"/>
      <c r="AP168" s="11"/>
      <c r="AQ168" s="11"/>
      <c r="AR168" s="12"/>
      <c r="AS168" s="119"/>
      <c r="AT168" s="119"/>
      <c r="AU168" s="11"/>
      <c r="AV168" s="11"/>
      <c r="AW168" s="27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254"/>
      <c r="BP168" s="119"/>
      <c r="BQ168" s="119"/>
      <c r="BR168" s="11"/>
      <c r="BS168" s="11"/>
      <c r="BT168" s="11"/>
      <c r="BU168" s="11"/>
      <c r="BV168" s="11"/>
      <c r="BW168" s="11"/>
      <c r="BX168" s="119"/>
      <c r="BY168" s="119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9"/>
      <c r="CQ168" s="119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</row>
    <row r="169" ht="22.5" customHeight="1" spans="1:147">
      <c r="A169" s="248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200"/>
      <c r="S169" s="200"/>
      <c r="T169" s="200"/>
      <c r="U169" s="200"/>
      <c r="V169" s="11"/>
      <c r="W169" s="11"/>
      <c r="X169" s="27"/>
      <c r="Y169" s="11"/>
      <c r="Z169" s="119"/>
      <c r="AA169" s="119"/>
      <c r="AB169" s="11"/>
      <c r="AC169" s="119"/>
      <c r="AD169" s="11"/>
      <c r="AE169" s="11"/>
      <c r="AF169" s="119"/>
      <c r="AG169" s="119"/>
      <c r="AH169" s="11"/>
      <c r="AI169" s="11"/>
      <c r="AJ169" s="11"/>
      <c r="AK169" s="11"/>
      <c r="AL169" s="11"/>
      <c r="AM169" s="11"/>
      <c r="AN169" s="119"/>
      <c r="AO169" s="119"/>
      <c r="AP169" s="11"/>
      <c r="AQ169" s="11"/>
      <c r="AR169" s="12"/>
      <c r="AS169" s="119"/>
      <c r="AT169" s="119"/>
      <c r="AU169" s="11"/>
      <c r="AV169" s="11"/>
      <c r="AW169" s="27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254"/>
      <c r="BP169" s="119"/>
      <c r="BQ169" s="119"/>
      <c r="BR169" s="11"/>
      <c r="BS169" s="11"/>
      <c r="BT169" s="11"/>
      <c r="BU169" s="11"/>
      <c r="BV169" s="11"/>
      <c r="BW169" s="11"/>
      <c r="BX169" s="119"/>
      <c r="BY169" s="119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9"/>
      <c r="CQ169" s="119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</row>
    <row r="170" ht="22.5" customHeight="1" spans="1:147">
      <c r="A170" s="248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200"/>
      <c r="S170" s="200"/>
      <c r="T170" s="200"/>
      <c r="U170" s="200"/>
      <c r="V170" s="11"/>
      <c r="W170" s="11"/>
      <c r="X170" s="27"/>
      <c r="Y170" s="11"/>
      <c r="Z170" s="119"/>
      <c r="AA170" s="119"/>
      <c r="AB170" s="11"/>
      <c r="AC170" s="119"/>
      <c r="AD170" s="11"/>
      <c r="AE170" s="11"/>
      <c r="AF170" s="119"/>
      <c r="AG170" s="119"/>
      <c r="AH170" s="11"/>
      <c r="AI170" s="11"/>
      <c r="AJ170" s="11"/>
      <c r="AK170" s="11"/>
      <c r="AL170" s="11"/>
      <c r="AM170" s="11"/>
      <c r="AN170" s="119"/>
      <c r="AO170" s="119"/>
      <c r="AP170" s="11"/>
      <c r="AQ170" s="11"/>
      <c r="AR170" s="12"/>
      <c r="AS170" s="119"/>
      <c r="AT170" s="119"/>
      <c r="AU170" s="11"/>
      <c r="AV170" s="11"/>
      <c r="AW170" s="27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254"/>
      <c r="BP170" s="119"/>
      <c r="BQ170" s="119"/>
      <c r="BR170" s="11"/>
      <c r="BS170" s="11"/>
      <c r="BT170" s="11"/>
      <c r="BU170" s="11"/>
      <c r="BV170" s="11"/>
      <c r="BW170" s="11"/>
      <c r="BX170" s="119"/>
      <c r="BY170" s="119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9"/>
      <c r="CQ170" s="119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</row>
    <row r="171" ht="22.5" customHeight="1" spans="1:147">
      <c r="A171" s="248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200"/>
      <c r="S171" s="200"/>
      <c r="T171" s="200"/>
      <c r="U171" s="200"/>
      <c r="V171" s="11"/>
      <c r="W171" s="11"/>
      <c r="X171" s="27"/>
      <c r="Y171" s="11"/>
      <c r="Z171" s="119"/>
      <c r="AA171" s="119"/>
      <c r="AB171" s="11"/>
      <c r="AC171" s="119"/>
      <c r="AD171" s="11"/>
      <c r="AE171" s="11"/>
      <c r="AF171" s="119"/>
      <c r="AG171" s="119"/>
      <c r="AH171" s="11"/>
      <c r="AI171" s="11"/>
      <c r="AJ171" s="11"/>
      <c r="AK171" s="11"/>
      <c r="AL171" s="11"/>
      <c r="AM171" s="11"/>
      <c r="AN171" s="119"/>
      <c r="AO171" s="119"/>
      <c r="AP171" s="11"/>
      <c r="AQ171" s="11"/>
      <c r="AR171" s="12"/>
      <c r="AS171" s="119"/>
      <c r="AT171" s="119"/>
      <c r="AU171" s="11"/>
      <c r="AV171" s="11"/>
      <c r="AW171" s="27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254"/>
      <c r="BP171" s="119"/>
      <c r="BQ171" s="119"/>
      <c r="BR171" s="11"/>
      <c r="BS171" s="11"/>
      <c r="BT171" s="11"/>
      <c r="BU171" s="11"/>
      <c r="BV171" s="11"/>
      <c r="BW171" s="11"/>
      <c r="BX171" s="119"/>
      <c r="BY171" s="119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9"/>
      <c r="CQ171" s="119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</row>
    <row r="172" ht="22.5" customHeight="1" spans="1:147">
      <c r="A172" s="248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200"/>
      <c r="S172" s="200"/>
      <c r="T172" s="200"/>
      <c r="U172" s="200"/>
      <c r="V172" s="11"/>
      <c r="W172" s="11"/>
      <c r="X172" s="27"/>
      <c r="Y172" s="11"/>
      <c r="Z172" s="119"/>
      <c r="AA172" s="119"/>
      <c r="AB172" s="11"/>
      <c r="AC172" s="119"/>
      <c r="AD172" s="11"/>
      <c r="AE172" s="11"/>
      <c r="AF172" s="119"/>
      <c r="AG172" s="119"/>
      <c r="AH172" s="11"/>
      <c r="AI172" s="11"/>
      <c r="AJ172" s="11"/>
      <c r="AK172" s="11"/>
      <c r="AL172" s="11"/>
      <c r="AM172" s="11"/>
      <c r="AN172" s="119"/>
      <c r="AO172" s="119"/>
      <c r="AP172" s="11"/>
      <c r="AQ172" s="11"/>
      <c r="AR172" s="12"/>
      <c r="AS172" s="119"/>
      <c r="AT172" s="119"/>
      <c r="AU172" s="11"/>
      <c r="AV172" s="11"/>
      <c r="AW172" s="27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254"/>
      <c r="BP172" s="119"/>
      <c r="BQ172" s="119"/>
      <c r="BR172" s="11"/>
      <c r="BS172" s="11"/>
      <c r="BT172" s="11"/>
      <c r="BU172" s="11"/>
      <c r="BV172" s="11"/>
      <c r="BW172" s="11"/>
      <c r="BX172" s="119"/>
      <c r="BY172" s="119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9"/>
      <c r="CQ172" s="119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</row>
    <row r="173" ht="22.5" customHeight="1" spans="1:147">
      <c r="A173" s="248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27"/>
      <c r="Y173" s="11"/>
      <c r="Z173" s="119"/>
      <c r="AA173" s="119"/>
      <c r="AB173" s="11"/>
      <c r="AC173" s="119"/>
      <c r="AD173" s="11"/>
      <c r="AE173" s="11"/>
      <c r="AF173" s="119"/>
      <c r="AG173" s="119"/>
      <c r="AH173" s="11"/>
      <c r="AI173" s="11"/>
      <c r="AJ173" s="11"/>
      <c r="AK173" s="11"/>
      <c r="AL173" s="11"/>
      <c r="AM173" s="11"/>
      <c r="AN173" s="119"/>
      <c r="AO173" s="119"/>
      <c r="AP173" s="11"/>
      <c r="AQ173" s="11"/>
      <c r="AR173" s="12"/>
      <c r="AS173" s="119"/>
      <c r="AT173" s="119"/>
      <c r="AU173" s="11"/>
      <c r="AV173" s="11"/>
      <c r="AW173" s="27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254"/>
      <c r="BP173" s="119"/>
      <c r="BQ173" s="119"/>
      <c r="BR173" s="11"/>
      <c r="BS173" s="11"/>
      <c r="BT173" s="11"/>
      <c r="BU173" s="11"/>
      <c r="BV173" s="11"/>
      <c r="BW173" s="11"/>
      <c r="BX173" s="119"/>
      <c r="BY173" s="119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9"/>
      <c r="CQ173" s="119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</row>
    <row r="174" ht="22.5" customHeight="1" spans="1:147">
      <c r="A174" s="248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27"/>
      <c r="Y174" s="11"/>
      <c r="Z174" s="119"/>
      <c r="AA174" s="119"/>
      <c r="AB174" s="11"/>
      <c r="AC174" s="119"/>
      <c r="AD174" s="11"/>
      <c r="AE174" s="11"/>
      <c r="AF174" s="119"/>
      <c r="AG174" s="119"/>
      <c r="AH174" s="11"/>
      <c r="AI174" s="11"/>
      <c r="AJ174" s="11"/>
      <c r="AK174" s="11"/>
      <c r="AL174" s="11"/>
      <c r="AM174" s="11"/>
      <c r="AN174" s="119"/>
      <c r="AO174" s="119"/>
      <c r="AP174" s="11"/>
      <c r="AQ174" s="11"/>
      <c r="AR174" s="12"/>
      <c r="AS174" s="119"/>
      <c r="AT174" s="119"/>
      <c r="AU174" s="11"/>
      <c r="AV174" s="11"/>
      <c r="AW174" s="27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254"/>
      <c r="BP174" s="119"/>
      <c r="BQ174" s="119"/>
      <c r="BR174" s="11"/>
      <c r="BS174" s="11"/>
      <c r="BT174" s="11"/>
      <c r="BU174" s="11"/>
      <c r="BV174" s="11"/>
      <c r="BW174" s="11"/>
      <c r="BX174" s="119"/>
      <c r="BY174" s="119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9"/>
      <c r="CQ174" s="119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</row>
    <row r="175" ht="22.5" customHeight="1" spans="1:147">
      <c r="A175" s="248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27"/>
      <c r="Y175" s="11"/>
      <c r="Z175" s="119"/>
      <c r="AA175" s="119"/>
      <c r="AB175" s="11"/>
      <c r="AC175" s="119"/>
      <c r="AD175" s="11"/>
      <c r="AE175" s="11"/>
      <c r="AF175" s="119"/>
      <c r="AG175" s="119"/>
      <c r="AH175" s="11"/>
      <c r="AI175" s="11"/>
      <c r="AJ175" s="11"/>
      <c r="AK175" s="11"/>
      <c r="AL175" s="11"/>
      <c r="AM175" s="11"/>
      <c r="AN175" s="119"/>
      <c r="AO175" s="119"/>
      <c r="AP175" s="11"/>
      <c r="AQ175" s="11"/>
      <c r="AR175" s="12"/>
      <c r="AS175" s="119"/>
      <c r="AT175" s="119"/>
      <c r="AU175" s="11"/>
      <c r="AV175" s="11"/>
      <c r="AW175" s="27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254"/>
      <c r="BP175" s="119"/>
      <c r="BQ175" s="119"/>
      <c r="BR175" s="11"/>
      <c r="BS175" s="11"/>
      <c r="BT175" s="11"/>
      <c r="BU175" s="11"/>
      <c r="BV175" s="11"/>
      <c r="BW175" s="11"/>
      <c r="BX175" s="119"/>
      <c r="BY175" s="119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9"/>
      <c r="CQ175" s="119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</row>
    <row r="176" ht="22.5" customHeight="1" spans="1:147">
      <c r="A176" s="248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27"/>
      <c r="Y176" s="11"/>
      <c r="Z176" s="119"/>
      <c r="AA176" s="119"/>
      <c r="AB176" s="11"/>
      <c r="AC176" s="119"/>
      <c r="AD176" s="11"/>
      <c r="AE176" s="11"/>
      <c r="AF176" s="119"/>
      <c r="AG176" s="119"/>
      <c r="AH176" s="11"/>
      <c r="AI176" s="11"/>
      <c r="AJ176" s="11"/>
      <c r="AK176" s="11"/>
      <c r="AL176" s="11"/>
      <c r="AM176" s="11"/>
      <c r="AN176" s="119"/>
      <c r="AO176" s="119"/>
      <c r="AP176" s="11"/>
      <c r="AQ176" s="11"/>
      <c r="AR176" s="12"/>
      <c r="AS176" s="119"/>
      <c r="AT176" s="119"/>
      <c r="AU176" s="11"/>
      <c r="AV176" s="11"/>
      <c r="AW176" s="27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254"/>
      <c r="BP176" s="119"/>
      <c r="BQ176" s="119"/>
      <c r="BR176" s="11"/>
      <c r="BS176" s="11"/>
      <c r="BT176" s="11"/>
      <c r="BU176" s="11"/>
      <c r="BV176" s="11"/>
      <c r="BW176" s="11"/>
      <c r="BX176" s="119"/>
      <c r="BY176" s="119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9"/>
      <c r="CQ176" s="119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</row>
    <row r="177" ht="22.5" customHeight="1" spans="1:147">
      <c r="A177" s="248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27"/>
      <c r="Y177" s="11"/>
      <c r="Z177" s="119"/>
      <c r="AA177" s="119"/>
      <c r="AB177" s="11"/>
      <c r="AC177" s="119"/>
      <c r="AD177" s="11"/>
      <c r="AE177" s="11"/>
      <c r="AF177" s="119"/>
      <c r="AG177" s="119"/>
      <c r="AH177" s="11"/>
      <c r="AI177" s="11"/>
      <c r="AJ177" s="11"/>
      <c r="AK177" s="11"/>
      <c r="AL177" s="11"/>
      <c r="AM177" s="11"/>
      <c r="AN177" s="119"/>
      <c r="AO177" s="119"/>
      <c r="AP177" s="11"/>
      <c r="AQ177" s="11"/>
      <c r="AR177" s="12"/>
      <c r="AS177" s="119"/>
      <c r="AT177" s="119"/>
      <c r="AU177" s="11"/>
      <c r="AV177" s="11"/>
      <c r="AW177" s="27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254"/>
      <c r="BP177" s="119"/>
      <c r="BQ177" s="119"/>
      <c r="BR177" s="11"/>
      <c r="BS177" s="11"/>
      <c r="BT177" s="11"/>
      <c r="BU177" s="11"/>
      <c r="BV177" s="11"/>
      <c r="BW177" s="11"/>
      <c r="BX177" s="119"/>
      <c r="BY177" s="119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9"/>
      <c r="CQ177" s="119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</row>
    <row r="178" ht="22.5" customHeight="1" spans="1:147">
      <c r="A178" s="248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27"/>
      <c r="Y178" s="11"/>
      <c r="Z178" s="119"/>
      <c r="AA178" s="119"/>
      <c r="AB178" s="11"/>
      <c r="AC178" s="119"/>
      <c r="AD178" s="11"/>
      <c r="AE178" s="11"/>
      <c r="AF178" s="119"/>
      <c r="AG178" s="119"/>
      <c r="AH178" s="11"/>
      <c r="AI178" s="11"/>
      <c r="AJ178" s="11"/>
      <c r="AK178" s="11"/>
      <c r="AL178" s="11"/>
      <c r="AM178" s="11"/>
      <c r="AN178" s="119"/>
      <c r="AO178" s="119"/>
      <c r="AP178" s="11"/>
      <c r="AQ178" s="11"/>
      <c r="AR178" s="12"/>
      <c r="AS178" s="119"/>
      <c r="AT178" s="119"/>
      <c r="AU178" s="11"/>
      <c r="AV178" s="11"/>
      <c r="AW178" s="27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254"/>
      <c r="BP178" s="119"/>
      <c r="BQ178" s="119"/>
      <c r="BR178" s="11"/>
      <c r="BS178" s="11"/>
      <c r="BT178" s="11"/>
      <c r="BU178" s="11"/>
      <c r="BV178" s="11"/>
      <c r="BW178" s="11"/>
      <c r="BX178" s="119"/>
      <c r="BY178" s="119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9"/>
      <c r="CQ178" s="119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</row>
    <row r="179" ht="22.5" customHeight="1" spans="1:147">
      <c r="A179" s="248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27"/>
      <c r="Y179" s="11"/>
      <c r="Z179" s="119"/>
      <c r="AA179" s="119"/>
      <c r="AB179" s="11"/>
      <c r="AC179" s="119"/>
      <c r="AD179" s="11"/>
      <c r="AE179" s="11"/>
      <c r="AF179" s="119"/>
      <c r="AG179" s="119"/>
      <c r="AH179" s="11"/>
      <c r="AI179" s="11"/>
      <c r="AJ179" s="11"/>
      <c r="AK179" s="11"/>
      <c r="AL179" s="11"/>
      <c r="AM179" s="11"/>
      <c r="AN179" s="119"/>
      <c r="AO179" s="119"/>
      <c r="AP179" s="11"/>
      <c r="AQ179" s="11"/>
      <c r="AR179" s="12"/>
      <c r="AS179" s="119"/>
      <c r="AT179" s="119"/>
      <c r="AU179" s="11"/>
      <c r="AV179" s="11"/>
      <c r="AW179" s="27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254"/>
      <c r="BP179" s="119"/>
      <c r="BQ179" s="119"/>
      <c r="BR179" s="11"/>
      <c r="BS179" s="11"/>
      <c r="BT179" s="11"/>
      <c r="BU179" s="11"/>
      <c r="BV179" s="11"/>
      <c r="BW179" s="11"/>
      <c r="BX179" s="119"/>
      <c r="BY179" s="119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9"/>
      <c r="CQ179" s="119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</row>
    <row r="180" ht="22.5" customHeight="1" spans="1:147">
      <c r="A180" s="248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27"/>
      <c r="Y180" s="11"/>
      <c r="Z180" s="119"/>
      <c r="AA180" s="119"/>
      <c r="AB180" s="11"/>
      <c r="AC180" s="119"/>
      <c r="AD180" s="11"/>
      <c r="AE180" s="11"/>
      <c r="AF180" s="119"/>
      <c r="AG180" s="119"/>
      <c r="AH180" s="11"/>
      <c r="AI180" s="11"/>
      <c r="AJ180" s="11"/>
      <c r="AK180" s="11"/>
      <c r="AL180" s="11"/>
      <c r="AM180" s="11"/>
      <c r="AN180" s="119"/>
      <c r="AO180" s="119"/>
      <c r="AP180" s="11"/>
      <c r="AQ180" s="11"/>
      <c r="AR180" s="12"/>
      <c r="AS180" s="119"/>
      <c r="AT180" s="119"/>
      <c r="AU180" s="11"/>
      <c r="AV180" s="11"/>
      <c r="AW180" s="27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254"/>
      <c r="BP180" s="119"/>
      <c r="BQ180" s="119"/>
      <c r="BR180" s="11"/>
      <c r="BS180" s="11"/>
      <c r="BT180" s="11"/>
      <c r="BU180" s="11"/>
      <c r="BV180" s="11"/>
      <c r="BW180" s="11"/>
      <c r="BX180" s="119"/>
      <c r="BY180" s="119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9"/>
      <c r="CQ180" s="119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</row>
    <row r="181" ht="22.5" customHeight="1" spans="1:147">
      <c r="A181" s="248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27"/>
      <c r="Y181" s="11"/>
      <c r="Z181" s="119"/>
      <c r="AA181" s="119"/>
      <c r="AB181" s="11"/>
      <c r="AC181" s="119"/>
      <c r="AD181" s="11"/>
      <c r="AE181" s="11"/>
      <c r="AF181" s="119"/>
      <c r="AG181" s="119"/>
      <c r="AH181" s="11"/>
      <c r="AI181" s="11"/>
      <c r="AJ181" s="11"/>
      <c r="AK181" s="11"/>
      <c r="AL181" s="11"/>
      <c r="AM181" s="11"/>
      <c r="AN181" s="119"/>
      <c r="AO181" s="119"/>
      <c r="AP181" s="11"/>
      <c r="AQ181" s="11"/>
      <c r="AR181" s="12"/>
      <c r="AS181" s="119"/>
      <c r="AT181" s="119"/>
      <c r="AU181" s="11"/>
      <c r="AV181" s="11"/>
      <c r="AW181" s="27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254"/>
      <c r="BP181" s="119"/>
      <c r="BQ181" s="119"/>
      <c r="BR181" s="11"/>
      <c r="BS181" s="11"/>
      <c r="BT181" s="11"/>
      <c r="BU181" s="11"/>
      <c r="BV181" s="11"/>
      <c r="BW181" s="11"/>
      <c r="BX181" s="119"/>
      <c r="BY181" s="119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9"/>
      <c r="CQ181" s="119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</row>
    <row r="182" ht="22.5" customHeight="1" spans="1:147">
      <c r="A182" s="248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27"/>
      <c r="Y182" s="11"/>
      <c r="Z182" s="119"/>
      <c r="AA182" s="119"/>
      <c r="AB182" s="11"/>
      <c r="AC182" s="119"/>
      <c r="AD182" s="11"/>
      <c r="AE182" s="11"/>
      <c r="AF182" s="119"/>
      <c r="AG182" s="119"/>
      <c r="AH182" s="11"/>
      <c r="AI182" s="11"/>
      <c r="AJ182" s="11"/>
      <c r="AK182" s="11"/>
      <c r="AL182" s="11"/>
      <c r="AM182" s="11"/>
      <c r="AN182" s="119"/>
      <c r="AO182" s="119"/>
      <c r="AP182" s="11"/>
      <c r="AQ182" s="11"/>
      <c r="AR182" s="12"/>
      <c r="AS182" s="119"/>
      <c r="AT182" s="119"/>
      <c r="AU182" s="11"/>
      <c r="AV182" s="11"/>
      <c r="AW182" s="27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254"/>
      <c r="BP182" s="119"/>
      <c r="BQ182" s="119"/>
      <c r="BR182" s="11"/>
      <c r="BS182" s="11"/>
      <c r="BT182" s="11"/>
      <c r="BU182" s="11"/>
      <c r="BV182" s="11"/>
      <c r="BW182" s="11"/>
      <c r="BX182" s="119"/>
      <c r="BY182" s="119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9"/>
      <c r="CQ182" s="119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</row>
    <row r="183" ht="22.5" customHeight="1" spans="1:147">
      <c r="A183" s="248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27"/>
      <c r="Y183" s="11"/>
      <c r="Z183" s="119"/>
      <c r="AA183" s="119"/>
      <c r="AB183" s="11"/>
      <c r="AC183" s="119"/>
      <c r="AD183" s="11"/>
      <c r="AE183" s="11"/>
      <c r="AF183" s="119"/>
      <c r="AG183" s="119"/>
      <c r="AH183" s="11"/>
      <c r="AI183" s="11"/>
      <c r="AJ183" s="11"/>
      <c r="AK183" s="11"/>
      <c r="AL183" s="11"/>
      <c r="AM183" s="11"/>
      <c r="AN183" s="119"/>
      <c r="AO183" s="119"/>
      <c r="AP183" s="11"/>
      <c r="AQ183" s="11"/>
      <c r="AR183" s="12"/>
      <c r="AS183" s="119"/>
      <c r="AT183" s="119"/>
      <c r="AU183" s="11"/>
      <c r="AV183" s="11"/>
      <c r="AW183" s="27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254"/>
      <c r="BP183" s="119"/>
      <c r="BQ183" s="119"/>
      <c r="BR183" s="11"/>
      <c r="BS183" s="11"/>
      <c r="BT183" s="11"/>
      <c r="BU183" s="11"/>
      <c r="BV183" s="11"/>
      <c r="BW183" s="11"/>
      <c r="BX183" s="119"/>
      <c r="BY183" s="119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9"/>
      <c r="CQ183" s="119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</row>
    <row r="184" ht="22.5" customHeight="1" spans="1:147">
      <c r="A184" s="248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27"/>
      <c r="Y184" s="11"/>
      <c r="Z184" s="119"/>
      <c r="AA184" s="119"/>
      <c r="AB184" s="11"/>
      <c r="AC184" s="119"/>
      <c r="AD184" s="11"/>
      <c r="AE184" s="11"/>
      <c r="AF184" s="119"/>
      <c r="AG184" s="119"/>
      <c r="AH184" s="11"/>
      <c r="AI184" s="11"/>
      <c r="AJ184" s="11"/>
      <c r="AK184" s="11"/>
      <c r="AL184" s="11"/>
      <c r="AM184" s="11"/>
      <c r="AN184" s="119"/>
      <c r="AO184" s="119"/>
      <c r="AP184" s="11"/>
      <c r="AQ184" s="11"/>
      <c r="AR184" s="12"/>
      <c r="AS184" s="119"/>
      <c r="AT184" s="119"/>
      <c r="AU184" s="11"/>
      <c r="AV184" s="11"/>
      <c r="AW184" s="27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254"/>
      <c r="BP184" s="119"/>
      <c r="BQ184" s="119"/>
      <c r="BR184" s="11"/>
      <c r="BS184" s="11"/>
      <c r="BT184" s="11"/>
      <c r="BU184" s="11"/>
      <c r="BV184" s="11"/>
      <c r="BW184" s="11"/>
      <c r="BX184" s="119"/>
      <c r="BY184" s="119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9"/>
      <c r="CQ184" s="119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</row>
    <row r="185" ht="22.5" customHeight="1" spans="1:147">
      <c r="A185" s="248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27"/>
      <c r="Y185" s="11"/>
      <c r="Z185" s="119"/>
      <c r="AA185" s="119"/>
      <c r="AB185" s="11"/>
      <c r="AC185" s="119"/>
      <c r="AD185" s="11"/>
      <c r="AE185" s="11"/>
      <c r="AF185" s="119"/>
      <c r="AG185" s="119"/>
      <c r="AH185" s="11"/>
      <c r="AI185" s="11"/>
      <c r="AJ185" s="11"/>
      <c r="AK185" s="11"/>
      <c r="AL185" s="11"/>
      <c r="AM185" s="11"/>
      <c r="AN185" s="119"/>
      <c r="AO185" s="119"/>
      <c r="AP185" s="11"/>
      <c r="AQ185" s="11"/>
      <c r="AR185" s="12"/>
      <c r="AS185" s="119"/>
      <c r="AT185" s="119"/>
      <c r="AU185" s="11"/>
      <c r="AV185" s="11"/>
      <c r="AW185" s="27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254"/>
      <c r="BP185" s="119"/>
      <c r="BQ185" s="119"/>
      <c r="BR185" s="11"/>
      <c r="BS185" s="11"/>
      <c r="BT185" s="11"/>
      <c r="BU185" s="11"/>
      <c r="BV185" s="11"/>
      <c r="BW185" s="11"/>
      <c r="BX185" s="119"/>
      <c r="BY185" s="119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9"/>
      <c r="CQ185" s="119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</row>
    <row r="186" ht="22.5" customHeight="1" spans="1:147">
      <c r="A186" s="248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27"/>
      <c r="Y186" s="11"/>
      <c r="Z186" s="119"/>
      <c r="AA186" s="119"/>
      <c r="AB186" s="11"/>
      <c r="AC186" s="119"/>
      <c r="AD186" s="11"/>
      <c r="AE186" s="11"/>
      <c r="AF186" s="119"/>
      <c r="AG186" s="119"/>
      <c r="AH186" s="11"/>
      <c r="AI186" s="11"/>
      <c r="AJ186" s="11"/>
      <c r="AK186" s="11"/>
      <c r="AL186" s="11"/>
      <c r="AM186" s="11"/>
      <c r="AN186" s="119"/>
      <c r="AO186" s="119"/>
      <c r="AP186" s="11"/>
      <c r="AQ186" s="11"/>
      <c r="AR186" s="12"/>
      <c r="AS186" s="119"/>
      <c r="AT186" s="119"/>
      <c r="AU186" s="11"/>
      <c r="AV186" s="11"/>
      <c r="AW186" s="27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254"/>
      <c r="BP186" s="119"/>
      <c r="BQ186" s="119"/>
      <c r="BR186" s="11"/>
      <c r="BS186" s="11"/>
      <c r="BT186" s="11"/>
      <c r="BU186" s="11"/>
      <c r="BV186" s="11"/>
      <c r="BW186" s="11"/>
      <c r="BX186" s="119"/>
      <c r="BY186" s="119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9"/>
      <c r="CQ186" s="119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</row>
    <row r="187" ht="22.5" customHeight="1" spans="1:147">
      <c r="A187" s="248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27"/>
      <c r="Y187" s="11"/>
      <c r="Z187" s="119"/>
      <c r="AA187" s="119"/>
      <c r="AB187" s="11"/>
      <c r="AC187" s="119"/>
      <c r="AD187" s="11"/>
      <c r="AE187" s="11"/>
      <c r="AF187" s="119"/>
      <c r="AG187" s="119"/>
      <c r="AH187" s="11"/>
      <c r="AI187" s="11"/>
      <c r="AJ187" s="11"/>
      <c r="AK187" s="11"/>
      <c r="AL187" s="11"/>
      <c r="AM187" s="11"/>
      <c r="AN187" s="119"/>
      <c r="AO187" s="119"/>
      <c r="AP187" s="11"/>
      <c r="AQ187" s="11"/>
      <c r="AR187" s="12"/>
      <c r="AS187" s="119"/>
      <c r="AT187" s="119"/>
      <c r="AU187" s="11"/>
      <c r="AV187" s="11"/>
      <c r="AW187" s="27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254"/>
      <c r="BP187" s="119"/>
      <c r="BQ187" s="119"/>
      <c r="BR187" s="11"/>
      <c r="BS187" s="11"/>
      <c r="BT187" s="11"/>
      <c r="BU187" s="11"/>
      <c r="BV187" s="11"/>
      <c r="BW187" s="11"/>
      <c r="BX187" s="119"/>
      <c r="BY187" s="119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9"/>
      <c r="CQ187" s="119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</row>
    <row r="188" ht="22.5" customHeight="1" spans="1:147">
      <c r="A188" s="248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27"/>
      <c r="Y188" s="11"/>
      <c r="Z188" s="119"/>
      <c r="AA188" s="119"/>
      <c r="AB188" s="11"/>
      <c r="AC188" s="119"/>
      <c r="AD188" s="11"/>
      <c r="AE188" s="11"/>
      <c r="AF188" s="119"/>
      <c r="AG188" s="119"/>
      <c r="AH188" s="11"/>
      <c r="AI188" s="11"/>
      <c r="AJ188" s="11"/>
      <c r="AK188" s="11"/>
      <c r="AL188" s="11"/>
      <c r="AM188" s="11"/>
      <c r="AN188" s="119"/>
      <c r="AO188" s="119"/>
      <c r="AP188" s="11"/>
      <c r="AQ188" s="11"/>
      <c r="AR188" s="12"/>
      <c r="AS188" s="119"/>
      <c r="AT188" s="119"/>
      <c r="AU188" s="11"/>
      <c r="AV188" s="11"/>
      <c r="AW188" s="27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254"/>
      <c r="BP188" s="119"/>
      <c r="BQ188" s="119"/>
      <c r="BR188" s="11"/>
      <c r="BS188" s="11"/>
      <c r="BT188" s="11"/>
      <c r="BU188" s="11"/>
      <c r="BV188" s="11"/>
      <c r="BW188" s="11"/>
      <c r="BX188" s="119"/>
      <c r="BY188" s="119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9"/>
      <c r="CQ188" s="119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</row>
    <row r="189" ht="22.5" customHeight="1" spans="1:147">
      <c r="A189" s="248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27"/>
      <c r="Y189" s="11"/>
      <c r="Z189" s="119"/>
      <c r="AA189" s="119"/>
      <c r="AB189" s="11"/>
      <c r="AC189" s="119"/>
      <c r="AD189" s="11"/>
      <c r="AE189" s="11"/>
      <c r="AF189" s="119"/>
      <c r="AG189" s="119"/>
      <c r="AH189" s="11"/>
      <c r="AI189" s="11"/>
      <c r="AJ189" s="11"/>
      <c r="AK189" s="11"/>
      <c r="AL189" s="11"/>
      <c r="AM189" s="11"/>
      <c r="AN189" s="119"/>
      <c r="AO189" s="119"/>
      <c r="AP189" s="11"/>
      <c r="AQ189" s="11"/>
      <c r="AR189" s="12"/>
      <c r="AS189" s="119"/>
      <c r="AT189" s="119"/>
      <c r="AU189" s="11"/>
      <c r="AV189" s="11"/>
      <c r="AW189" s="27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254"/>
      <c r="BP189" s="119"/>
      <c r="BQ189" s="119"/>
      <c r="BR189" s="11"/>
      <c r="BS189" s="11"/>
      <c r="BT189" s="11"/>
      <c r="BU189" s="11"/>
      <c r="BV189" s="11"/>
      <c r="BW189" s="11"/>
      <c r="BX189" s="119"/>
      <c r="BY189" s="119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9"/>
      <c r="CQ189" s="119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</row>
    <row r="190" ht="22.5" customHeight="1" spans="1:147">
      <c r="A190" s="248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27"/>
      <c r="Y190" s="11"/>
      <c r="Z190" s="119"/>
      <c r="AA190" s="119"/>
      <c r="AB190" s="11"/>
      <c r="AC190" s="119"/>
      <c r="AD190" s="11"/>
      <c r="AE190" s="11"/>
      <c r="AF190" s="119"/>
      <c r="AG190" s="119"/>
      <c r="AH190" s="11"/>
      <c r="AI190" s="11"/>
      <c r="AJ190" s="11"/>
      <c r="AK190" s="11"/>
      <c r="AL190" s="11"/>
      <c r="AM190" s="11"/>
      <c r="AN190" s="119"/>
      <c r="AO190" s="119"/>
      <c r="AP190" s="11"/>
      <c r="AQ190" s="11"/>
      <c r="AR190" s="12"/>
      <c r="AS190" s="119"/>
      <c r="AT190" s="119"/>
      <c r="AU190" s="11"/>
      <c r="AV190" s="11"/>
      <c r="AW190" s="27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254"/>
      <c r="BP190" s="119"/>
      <c r="BQ190" s="119"/>
      <c r="BR190" s="11"/>
      <c r="BS190" s="11"/>
      <c r="BT190" s="11"/>
      <c r="BU190" s="11"/>
      <c r="BV190" s="11"/>
      <c r="BW190" s="11"/>
      <c r="BX190" s="119"/>
      <c r="BY190" s="119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9"/>
      <c r="CQ190" s="119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</row>
    <row r="191" ht="22.5" customHeight="1" spans="1:147">
      <c r="A191" s="248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27"/>
      <c r="Y191" s="11"/>
      <c r="Z191" s="119"/>
      <c r="AA191" s="119"/>
      <c r="AB191" s="11"/>
      <c r="AC191" s="119"/>
      <c r="AD191" s="11"/>
      <c r="AE191" s="11"/>
      <c r="AF191" s="119"/>
      <c r="AG191" s="119"/>
      <c r="AH191" s="11"/>
      <c r="AI191" s="11"/>
      <c r="AJ191" s="11"/>
      <c r="AK191" s="11"/>
      <c r="AL191" s="11"/>
      <c r="AM191" s="11"/>
      <c r="AN191" s="119"/>
      <c r="AO191" s="119"/>
      <c r="AP191" s="11"/>
      <c r="AQ191" s="11"/>
      <c r="AR191" s="12"/>
      <c r="AS191" s="119"/>
      <c r="AT191" s="119"/>
      <c r="AU191" s="11"/>
      <c r="AV191" s="11"/>
      <c r="AW191" s="27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254"/>
      <c r="BP191" s="119"/>
      <c r="BQ191" s="119"/>
      <c r="BR191" s="11"/>
      <c r="BS191" s="11"/>
      <c r="BT191" s="11"/>
      <c r="BU191" s="11"/>
      <c r="BV191" s="11"/>
      <c r="BW191" s="11"/>
      <c r="BX191" s="119"/>
      <c r="BY191" s="119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9"/>
      <c r="CQ191" s="119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</row>
    <row r="192" ht="22.5" customHeight="1" spans="1:147">
      <c r="A192" s="248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27"/>
      <c r="Y192" s="11"/>
      <c r="Z192" s="119"/>
      <c r="AA192" s="119"/>
      <c r="AB192" s="11"/>
      <c r="AC192" s="119"/>
      <c r="AD192" s="11"/>
      <c r="AE192" s="11"/>
      <c r="AF192" s="119"/>
      <c r="AG192" s="119"/>
      <c r="AH192" s="11"/>
      <c r="AI192" s="11"/>
      <c r="AJ192" s="11"/>
      <c r="AK192" s="11"/>
      <c r="AL192" s="11"/>
      <c r="AM192" s="11"/>
      <c r="AN192" s="119"/>
      <c r="AO192" s="119"/>
      <c r="AP192" s="11"/>
      <c r="AQ192" s="11"/>
      <c r="AR192" s="12"/>
      <c r="AS192" s="119"/>
      <c r="AT192" s="119"/>
      <c r="AU192" s="11"/>
      <c r="AV192" s="11"/>
      <c r="AW192" s="27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254"/>
      <c r="BP192" s="119"/>
      <c r="BQ192" s="119"/>
      <c r="BR192" s="11"/>
      <c r="BS192" s="11"/>
      <c r="BT192" s="11"/>
      <c r="BU192" s="11"/>
      <c r="BV192" s="11"/>
      <c r="BW192" s="11"/>
      <c r="BX192" s="119"/>
      <c r="BY192" s="119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9"/>
      <c r="CQ192" s="119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</row>
    <row r="193" ht="22.5" customHeight="1" spans="1:147">
      <c r="A193" s="248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27"/>
      <c r="Y193" s="11"/>
      <c r="Z193" s="119"/>
      <c r="AA193" s="119"/>
      <c r="AB193" s="11"/>
      <c r="AC193" s="119"/>
      <c r="AD193" s="11"/>
      <c r="AE193" s="11"/>
      <c r="AF193" s="119"/>
      <c r="AG193" s="119"/>
      <c r="AH193" s="11"/>
      <c r="AI193" s="11"/>
      <c r="AJ193" s="11"/>
      <c r="AK193" s="11"/>
      <c r="AL193" s="11"/>
      <c r="AM193" s="11"/>
      <c r="AN193" s="119"/>
      <c r="AO193" s="119"/>
      <c r="AP193" s="11"/>
      <c r="AQ193" s="11"/>
      <c r="AR193" s="12"/>
      <c r="AS193" s="119"/>
      <c r="AT193" s="119"/>
      <c r="AU193" s="11"/>
      <c r="AV193" s="11"/>
      <c r="AW193" s="27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254"/>
      <c r="BP193" s="119"/>
      <c r="BQ193" s="119"/>
      <c r="BR193" s="11"/>
      <c r="BS193" s="11"/>
      <c r="BT193" s="11"/>
      <c r="BU193" s="11"/>
      <c r="BV193" s="11"/>
      <c r="BW193" s="11"/>
      <c r="BX193" s="119"/>
      <c r="BY193" s="119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9"/>
      <c r="CQ193" s="119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</row>
    <row r="194" ht="22.5" customHeight="1" spans="1:147">
      <c r="A194" s="248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27"/>
      <c r="Y194" s="11"/>
      <c r="Z194" s="119"/>
      <c r="AA194" s="119"/>
      <c r="AB194" s="11"/>
      <c r="AC194" s="119"/>
      <c r="AD194" s="11"/>
      <c r="AE194" s="11"/>
      <c r="AF194" s="119"/>
      <c r="AG194" s="119"/>
      <c r="AH194" s="11"/>
      <c r="AI194" s="11"/>
      <c r="AJ194" s="11"/>
      <c r="AK194" s="11"/>
      <c r="AL194" s="11"/>
      <c r="AM194" s="11"/>
      <c r="AN194" s="119"/>
      <c r="AO194" s="119"/>
      <c r="AP194" s="11"/>
      <c r="AQ194" s="11"/>
      <c r="AR194" s="12"/>
      <c r="AS194" s="119"/>
      <c r="AT194" s="119"/>
      <c r="AU194" s="11"/>
      <c r="AV194" s="11"/>
      <c r="AW194" s="27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254"/>
      <c r="BP194" s="119"/>
      <c r="BQ194" s="119"/>
      <c r="BR194" s="11"/>
      <c r="BS194" s="11"/>
      <c r="BT194" s="11"/>
      <c r="BU194" s="11"/>
      <c r="BV194" s="11"/>
      <c r="BW194" s="11"/>
      <c r="BX194" s="119"/>
      <c r="BY194" s="119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9"/>
      <c r="CQ194" s="119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</row>
    <row r="195" ht="22.5" customHeight="1" spans="1:147">
      <c r="A195" s="248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27"/>
      <c r="Y195" s="11"/>
      <c r="Z195" s="119"/>
      <c r="AA195" s="119"/>
      <c r="AB195" s="11"/>
      <c r="AC195" s="119"/>
      <c r="AD195" s="11"/>
      <c r="AE195" s="11"/>
      <c r="AF195" s="119"/>
      <c r="AG195" s="119"/>
      <c r="AH195" s="11"/>
      <c r="AI195" s="11"/>
      <c r="AJ195" s="11"/>
      <c r="AK195" s="11"/>
      <c r="AL195" s="11"/>
      <c r="AM195" s="11"/>
      <c r="AN195" s="119"/>
      <c r="AO195" s="119"/>
      <c r="AP195" s="11"/>
      <c r="AQ195" s="11"/>
      <c r="AR195" s="12"/>
      <c r="AS195" s="119"/>
      <c r="AT195" s="119"/>
      <c r="AU195" s="11"/>
      <c r="AV195" s="11"/>
      <c r="AW195" s="27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254"/>
      <c r="BP195" s="119"/>
      <c r="BQ195" s="119"/>
      <c r="BR195" s="11"/>
      <c r="BS195" s="11"/>
      <c r="BT195" s="11"/>
      <c r="BU195" s="11"/>
      <c r="BV195" s="11"/>
      <c r="BW195" s="11"/>
      <c r="BX195" s="119"/>
      <c r="BY195" s="119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9"/>
      <c r="CQ195" s="119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</row>
    <row r="196" ht="22.5" customHeight="1" spans="1:147">
      <c r="A196" s="248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27"/>
      <c r="Y196" s="11"/>
      <c r="Z196" s="119"/>
      <c r="AA196" s="119"/>
      <c r="AB196" s="11"/>
      <c r="AC196" s="119"/>
      <c r="AD196" s="11"/>
      <c r="AE196" s="11"/>
      <c r="AF196" s="119"/>
      <c r="AG196" s="119"/>
      <c r="AH196" s="11"/>
      <c r="AI196" s="11"/>
      <c r="AJ196" s="11"/>
      <c r="AK196" s="11"/>
      <c r="AL196" s="11"/>
      <c r="AM196" s="11"/>
      <c r="AN196" s="119"/>
      <c r="AO196" s="119"/>
      <c r="AP196" s="11"/>
      <c r="AQ196" s="11"/>
      <c r="AR196" s="12"/>
      <c r="AS196" s="119"/>
      <c r="AT196" s="119"/>
      <c r="AU196" s="11"/>
      <c r="AV196" s="11"/>
      <c r="AW196" s="27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254"/>
      <c r="BP196" s="119"/>
      <c r="BQ196" s="119"/>
      <c r="BR196" s="11"/>
      <c r="BS196" s="11"/>
      <c r="BT196" s="11"/>
      <c r="BU196" s="11"/>
      <c r="BV196" s="11"/>
      <c r="BW196" s="11"/>
      <c r="BX196" s="119"/>
      <c r="BY196" s="119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9"/>
      <c r="CQ196" s="119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</row>
    <row r="197" ht="22.5" customHeight="1" spans="1:147">
      <c r="A197" s="248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27"/>
      <c r="Y197" s="11"/>
      <c r="Z197" s="119"/>
      <c r="AA197" s="119"/>
      <c r="AB197" s="11"/>
      <c r="AC197" s="119"/>
      <c r="AD197" s="11"/>
      <c r="AE197" s="11"/>
      <c r="AF197" s="119"/>
      <c r="AG197" s="119"/>
      <c r="AH197" s="11"/>
      <c r="AI197" s="11"/>
      <c r="AJ197" s="11"/>
      <c r="AK197" s="11"/>
      <c r="AL197" s="11"/>
      <c r="AM197" s="11"/>
      <c r="AN197" s="119"/>
      <c r="AO197" s="119"/>
      <c r="AP197" s="11"/>
      <c r="AQ197" s="11"/>
      <c r="AR197" s="12"/>
      <c r="AS197" s="119"/>
      <c r="AT197" s="119"/>
      <c r="AU197" s="11"/>
      <c r="AV197" s="11"/>
      <c r="AW197" s="27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254"/>
      <c r="BP197" s="119"/>
      <c r="BQ197" s="119"/>
      <c r="BR197" s="11"/>
      <c r="BS197" s="11"/>
      <c r="BT197" s="11"/>
      <c r="BU197" s="11"/>
      <c r="BV197" s="11"/>
      <c r="BW197" s="11"/>
      <c r="BX197" s="119"/>
      <c r="BY197" s="119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9"/>
      <c r="CQ197" s="119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</row>
    <row r="198" ht="22.5" customHeight="1" spans="1:147">
      <c r="A198" s="248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27"/>
      <c r="Y198" s="11"/>
      <c r="Z198" s="119"/>
      <c r="AA198" s="119"/>
      <c r="AB198" s="11"/>
      <c r="AC198" s="119"/>
      <c r="AD198" s="11"/>
      <c r="AE198" s="11"/>
      <c r="AF198" s="119"/>
      <c r="AG198" s="119"/>
      <c r="AH198" s="11"/>
      <c r="AI198" s="11"/>
      <c r="AJ198" s="11"/>
      <c r="AK198" s="11"/>
      <c r="AL198" s="11"/>
      <c r="AM198" s="11"/>
      <c r="AN198" s="119"/>
      <c r="AO198" s="119"/>
      <c r="AP198" s="11"/>
      <c r="AQ198" s="11"/>
      <c r="AR198" s="12"/>
      <c r="AS198" s="119"/>
      <c r="AT198" s="119"/>
      <c r="AU198" s="11"/>
      <c r="AV198" s="11"/>
      <c r="AW198" s="27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254"/>
      <c r="BP198" s="119"/>
      <c r="BQ198" s="119"/>
      <c r="BR198" s="11"/>
      <c r="BS198" s="11"/>
      <c r="BT198" s="11"/>
      <c r="BU198" s="11"/>
      <c r="BV198" s="11"/>
      <c r="BW198" s="11"/>
      <c r="BX198" s="119"/>
      <c r="BY198" s="119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9"/>
      <c r="CQ198" s="119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</row>
    <row r="199" ht="22.5" customHeight="1" spans="1:147">
      <c r="A199" s="248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27"/>
      <c r="Y199" s="11"/>
      <c r="Z199" s="119"/>
      <c r="AA199" s="119"/>
      <c r="AB199" s="11"/>
      <c r="AC199" s="119"/>
      <c r="AD199" s="11"/>
      <c r="AE199" s="11"/>
      <c r="AF199" s="119"/>
      <c r="AG199" s="119"/>
      <c r="AH199" s="11"/>
      <c r="AI199" s="11"/>
      <c r="AJ199" s="11"/>
      <c r="AK199" s="11"/>
      <c r="AL199" s="11"/>
      <c r="AM199" s="11"/>
      <c r="AN199" s="119"/>
      <c r="AO199" s="119"/>
      <c r="AP199" s="11"/>
      <c r="AQ199" s="11"/>
      <c r="AR199" s="12"/>
      <c r="AS199" s="119"/>
      <c r="AT199" s="119"/>
      <c r="AU199" s="11"/>
      <c r="AV199" s="11"/>
      <c r="AW199" s="27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254"/>
      <c r="BP199" s="119"/>
      <c r="BQ199" s="119"/>
      <c r="BR199" s="11"/>
      <c r="BS199" s="11"/>
      <c r="BT199" s="11"/>
      <c r="BU199" s="11"/>
      <c r="BV199" s="11"/>
      <c r="BW199" s="11"/>
      <c r="BX199" s="119"/>
      <c r="BY199" s="119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9"/>
      <c r="CQ199" s="119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</row>
    <row r="200" ht="22.5" customHeight="1" spans="1:147">
      <c r="A200" s="248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27"/>
      <c r="Y200" s="11"/>
      <c r="Z200" s="119"/>
      <c r="AA200" s="119"/>
      <c r="AB200" s="11"/>
      <c r="AC200" s="119"/>
      <c r="AD200" s="11"/>
      <c r="AE200" s="11"/>
      <c r="AF200" s="119"/>
      <c r="AG200" s="119"/>
      <c r="AH200" s="11"/>
      <c r="AI200" s="11"/>
      <c r="AJ200" s="11"/>
      <c r="AK200" s="11"/>
      <c r="AL200" s="11"/>
      <c r="AM200" s="11"/>
      <c r="AN200" s="119"/>
      <c r="AO200" s="119"/>
      <c r="AP200" s="11"/>
      <c r="AQ200" s="11"/>
      <c r="AR200" s="12"/>
      <c r="AS200" s="119"/>
      <c r="AT200" s="119"/>
      <c r="AU200" s="11"/>
      <c r="AV200" s="11"/>
      <c r="AW200" s="27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254"/>
      <c r="BP200" s="119"/>
      <c r="BQ200" s="119"/>
      <c r="BR200" s="11"/>
      <c r="BS200" s="11"/>
      <c r="BT200" s="11"/>
      <c r="BU200" s="11"/>
      <c r="BV200" s="11"/>
      <c r="BW200" s="11"/>
      <c r="BX200" s="119"/>
      <c r="BY200" s="119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9"/>
      <c r="CQ200" s="119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</row>
    <row r="201" ht="22.5" customHeight="1" spans="1:147">
      <c r="A201" s="248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27"/>
      <c r="Y201" s="11"/>
      <c r="Z201" s="119"/>
      <c r="AA201" s="119"/>
      <c r="AB201" s="11"/>
      <c r="AC201" s="119"/>
      <c r="AD201" s="11"/>
      <c r="AE201" s="11"/>
      <c r="AF201" s="119"/>
      <c r="AG201" s="119"/>
      <c r="AH201" s="11"/>
      <c r="AI201" s="11"/>
      <c r="AJ201" s="11"/>
      <c r="AK201" s="11"/>
      <c r="AL201" s="11"/>
      <c r="AM201" s="11"/>
      <c r="AN201" s="119"/>
      <c r="AO201" s="119"/>
      <c r="AP201" s="11"/>
      <c r="AQ201" s="11"/>
      <c r="AR201" s="12"/>
      <c r="AS201" s="119"/>
      <c r="AT201" s="119"/>
      <c r="AU201" s="11"/>
      <c r="AV201" s="11"/>
      <c r="AW201" s="27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254"/>
      <c r="BP201" s="119"/>
      <c r="BQ201" s="119"/>
      <c r="BR201" s="11"/>
      <c r="BS201" s="11"/>
      <c r="BT201" s="11"/>
      <c r="BU201" s="11"/>
      <c r="BV201" s="11"/>
      <c r="BW201" s="11"/>
      <c r="BX201" s="119"/>
      <c r="BY201" s="119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9"/>
      <c r="CQ201" s="119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</row>
    <row r="202" ht="22.5" customHeight="1" spans="1:147">
      <c r="A202" s="248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27"/>
      <c r="Y202" s="11"/>
      <c r="Z202" s="119"/>
      <c r="AA202" s="119"/>
      <c r="AB202" s="11"/>
      <c r="AC202" s="119"/>
      <c r="AD202" s="11"/>
      <c r="AE202" s="11"/>
      <c r="AF202" s="119"/>
      <c r="AG202" s="119"/>
      <c r="AH202" s="11"/>
      <c r="AI202" s="11"/>
      <c r="AJ202" s="11"/>
      <c r="AK202" s="11"/>
      <c r="AL202" s="11"/>
      <c r="AM202" s="11"/>
      <c r="AN202" s="119"/>
      <c r="AO202" s="119"/>
      <c r="AP202" s="11"/>
      <c r="AQ202" s="11"/>
      <c r="AR202" s="12"/>
      <c r="AS202" s="119"/>
      <c r="AT202" s="119"/>
      <c r="AU202" s="11"/>
      <c r="AV202" s="11"/>
      <c r="AW202" s="27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254"/>
      <c r="BP202" s="119"/>
      <c r="BQ202" s="119"/>
      <c r="BR202" s="11"/>
      <c r="BS202" s="11"/>
      <c r="BT202" s="11"/>
      <c r="BU202" s="11"/>
      <c r="BV202" s="11"/>
      <c r="BW202" s="11"/>
      <c r="BX202" s="119"/>
      <c r="BY202" s="119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9"/>
      <c r="CQ202" s="119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</row>
    <row r="203" ht="22.5" customHeight="1" spans="1:147">
      <c r="A203" s="248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27"/>
      <c r="Y203" s="11"/>
      <c r="Z203" s="119"/>
      <c r="AA203" s="119"/>
      <c r="AB203" s="11"/>
      <c r="AC203" s="119"/>
      <c r="AD203" s="11"/>
      <c r="AE203" s="11"/>
      <c r="AF203" s="119"/>
      <c r="AG203" s="119"/>
      <c r="AH203" s="11"/>
      <c r="AI203" s="11"/>
      <c r="AJ203" s="11"/>
      <c r="AK203" s="11"/>
      <c r="AL203" s="11"/>
      <c r="AM203" s="11"/>
      <c r="AN203" s="119"/>
      <c r="AO203" s="119"/>
      <c r="AP203" s="11"/>
      <c r="AQ203" s="11"/>
      <c r="AR203" s="12"/>
      <c r="AS203" s="119"/>
      <c r="AT203" s="119"/>
      <c r="AU203" s="11"/>
      <c r="AV203" s="11"/>
      <c r="AW203" s="27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254"/>
      <c r="BP203" s="119"/>
      <c r="BQ203" s="119"/>
      <c r="BR203" s="11"/>
      <c r="BS203" s="11"/>
      <c r="BT203" s="11"/>
      <c r="BU203" s="11"/>
      <c r="BV203" s="11"/>
      <c r="BW203" s="11"/>
      <c r="BX203" s="119"/>
      <c r="BY203" s="119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9"/>
      <c r="CQ203" s="119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</row>
    <row r="204" ht="22.5" customHeight="1" spans="1:147">
      <c r="A204" s="248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27"/>
      <c r="Y204" s="11"/>
      <c r="Z204" s="119"/>
      <c r="AA204" s="119"/>
      <c r="AB204" s="11"/>
      <c r="AC204" s="119"/>
      <c r="AD204" s="11"/>
      <c r="AE204" s="11"/>
      <c r="AF204" s="119"/>
      <c r="AG204" s="119"/>
      <c r="AH204" s="11"/>
      <c r="AI204" s="11"/>
      <c r="AJ204" s="11"/>
      <c r="AK204" s="11"/>
      <c r="AL204" s="11"/>
      <c r="AM204" s="11"/>
      <c r="AN204" s="119"/>
      <c r="AO204" s="119"/>
      <c r="AP204" s="11"/>
      <c r="AQ204" s="11"/>
      <c r="AR204" s="12"/>
      <c r="AS204" s="119"/>
      <c r="AT204" s="119"/>
      <c r="AU204" s="11"/>
      <c r="AV204" s="11"/>
      <c r="AW204" s="27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254"/>
      <c r="BP204" s="119"/>
      <c r="BQ204" s="119"/>
      <c r="BR204" s="11"/>
      <c r="BS204" s="11"/>
      <c r="BT204" s="11"/>
      <c r="BU204" s="11"/>
      <c r="BV204" s="11"/>
      <c r="BW204" s="11"/>
      <c r="BX204" s="119"/>
      <c r="BY204" s="119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9"/>
      <c r="CQ204" s="119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</row>
    <row r="205" ht="22.5" customHeight="1" spans="1:147">
      <c r="A205" s="248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27"/>
      <c r="Y205" s="11"/>
      <c r="Z205" s="119"/>
      <c r="AA205" s="119"/>
      <c r="AB205" s="11"/>
      <c r="AC205" s="119"/>
      <c r="AD205" s="11"/>
      <c r="AE205" s="11"/>
      <c r="AF205" s="119"/>
      <c r="AG205" s="119"/>
      <c r="AH205" s="11"/>
      <c r="AI205" s="11"/>
      <c r="AJ205" s="11"/>
      <c r="AK205" s="11"/>
      <c r="AL205" s="11"/>
      <c r="AM205" s="11"/>
      <c r="AN205" s="119"/>
      <c r="AO205" s="119"/>
      <c r="AP205" s="11"/>
      <c r="AQ205" s="11"/>
      <c r="AR205" s="12"/>
      <c r="AS205" s="119"/>
      <c r="AT205" s="119"/>
      <c r="AU205" s="11"/>
      <c r="AV205" s="11"/>
      <c r="AW205" s="27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254"/>
      <c r="BP205" s="119"/>
      <c r="BQ205" s="119"/>
      <c r="BR205" s="11"/>
      <c r="BS205" s="11"/>
      <c r="BT205" s="11"/>
      <c r="BU205" s="11"/>
      <c r="BV205" s="11"/>
      <c r="BW205" s="11"/>
      <c r="BX205" s="119"/>
      <c r="BY205" s="119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9"/>
      <c r="CQ205" s="119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</row>
    <row r="206" ht="22.5" customHeight="1" spans="1:147">
      <c r="A206" s="248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27"/>
      <c r="Y206" s="11"/>
      <c r="Z206" s="119"/>
      <c r="AA206" s="119"/>
      <c r="AB206" s="11"/>
      <c r="AC206" s="119"/>
      <c r="AD206" s="11"/>
      <c r="AE206" s="11"/>
      <c r="AF206" s="119"/>
      <c r="AG206" s="119"/>
      <c r="AH206" s="11"/>
      <c r="AI206" s="11"/>
      <c r="AJ206" s="11"/>
      <c r="AK206" s="11"/>
      <c r="AL206" s="11"/>
      <c r="AM206" s="11"/>
      <c r="AN206" s="119"/>
      <c r="AO206" s="119"/>
      <c r="AP206" s="11"/>
      <c r="AQ206" s="11"/>
      <c r="AR206" s="12"/>
      <c r="AS206" s="119"/>
      <c r="AT206" s="119"/>
      <c r="AU206" s="11"/>
      <c r="AV206" s="11"/>
      <c r="AW206" s="27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254"/>
      <c r="BP206" s="119"/>
      <c r="BQ206" s="119"/>
      <c r="BR206" s="11"/>
      <c r="BS206" s="11"/>
      <c r="BT206" s="11"/>
      <c r="BU206" s="11"/>
      <c r="BV206" s="11"/>
      <c r="BW206" s="11"/>
      <c r="BX206" s="119"/>
      <c r="BY206" s="119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9"/>
      <c r="CQ206" s="119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</row>
    <row r="207" ht="22.5" customHeight="1" spans="1:147">
      <c r="A207" s="248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27"/>
      <c r="Y207" s="11"/>
      <c r="Z207" s="119"/>
      <c r="AA207" s="119"/>
      <c r="AB207" s="11"/>
      <c r="AC207" s="119"/>
      <c r="AD207" s="11"/>
      <c r="AE207" s="11"/>
      <c r="AF207" s="119"/>
      <c r="AG207" s="119"/>
      <c r="AH207" s="11"/>
      <c r="AI207" s="11"/>
      <c r="AJ207" s="11"/>
      <c r="AK207" s="11"/>
      <c r="AL207" s="11"/>
      <c r="AM207" s="11"/>
      <c r="AN207" s="119"/>
      <c r="AO207" s="119"/>
      <c r="AP207" s="11"/>
      <c r="AQ207" s="11"/>
      <c r="AR207" s="12"/>
      <c r="AS207" s="119"/>
      <c r="AT207" s="119"/>
      <c r="AU207" s="11"/>
      <c r="AV207" s="11"/>
      <c r="AW207" s="27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254"/>
      <c r="BP207" s="119"/>
      <c r="BQ207" s="119"/>
      <c r="BR207" s="11"/>
      <c r="BS207" s="11"/>
      <c r="BT207" s="11"/>
      <c r="BU207" s="11"/>
      <c r="BV207" s="11"/>
      <c r="BW207" s="11"/>
      <c r="BX207" s="119"/>
      <c r="BY207" s="119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9"/>
      <c r="CQ207" s="119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</row>
    <row r="208" ht="22.5" customHeight="1" spans="1:147">
      <c r="A208" s="248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27"/>
      <c r="Y208" s="11"/>
      <c r="Z208" s="119"/>
      <c r="AA208" s="119"/>
      <c r="AB208" s="11"/>
      <c r="AC208" s="119"/>
      <c r="AD208" s="11"/>
      <c r="AE208" s="11"/>
      <c r="AF208" s="119"/>
      <c r="AG208" s="119"/>
      <c r="AH208" s="11"/>
      <c r="AI208" s="11"/>
      <c r="AJ208" s="11"/>
      <c r="AK208" s="11"/>
      <c r="AL208" s="11"/>
      <c r="AM208" s="11"/>
      <c r="AN208" s="119"/>
      <c r="AO208" s="119"/>
      <c r="AP208" s="11"/>
      <c r="AQ208" s="11"/>
      <c r="AR208" s="12"/>
      <c r="AS208" s="119"/>
      <c r="AT208" s="119"/>
      <c r="AU208" s="11"/>
      <c r="AV208" s="11"/>
      <c r="AW208" s="27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254"/>
      <c r="BP208" s="119"/>
      <c r="BQ208" s="119"/>
      <c r="BR208" s="11"/>
      <c r="BS208" s="11"/>
      <c r="BT208" s="11"/>
      <c r="BU208" s="11"/>
      <c r="BV208" s="11"/>
      <c r="BW208" s="11"/>
      <c r="BX208" s="119"/>
      <c r="BY208" s="119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9"/>
      <c r="CQ208" s="119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</row>
    <row r="209" ht="22.5" customHeight="1" spans="1:147">
      <c r="A209" s="248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27"/>
      <c r="Y209" s="11"/>
      <c r="Z209" s="119"/>
      <c r="AA209" s="119"/>
      <c r="AB209" s="11"/>
      <c r="AC209" s="119"/>
      <c r="AD209" s="11"/>
      <c r="AE209" s="11"/>
      <c r="AF209" s="119"/>
      <c r="AG209" s="119"/>
      <c r="AH209" s="11"/>
      <c r="AI209" s="11"/>
      <c r="AJ209" s="11"/>
      <c r="AK209" s="11"/>
      <c r="AL209" s="11"/>
      <c r="AM209" s="11"/>
      <c r="AN209" s="119"/>
      <c r="AO209" s="119"/>
      <c r="AP209" s="11"/>
      <c r="AQ209" s="11"/>
      <c r="AR209" s="12"/>
      <c r="AS209" s="119"/>
      <c r="AT209" s="119"/>
      <c r="AU209" s="11"/>
      <c r="AV209" s="11"/>
      <c r="AW209" s="27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254"/>
      <c r="BP209" s="119"/>
      <c r="BQ209" s="119"/>
      <c r="BR209" s="11"/>
      <c r="BS209" s="11"/>
      <c r="BT209" s="11"/>
      <c r="BU209" s="11"/>
      <c r="BV209" s="11"/>
      <c r="BW209" s="11"/>
      <c r="BX209" s="119"/>
      <c r="BY209" s="119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9"/>
      <c r="CQ209" s="119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</row>
    <row r="210" ht="22.5" customHeight="1" spans="1:147">
      <c r="A210" s="248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27"/>
      <c r="Y210" s="11"/>
      <c r="Z210" s="119"/>
      <c r="AA210" s="119"/>
      <c r="AB210" s="11"/>
      <c r="AC210" s="119"/>
      <c r="AD210" s="11"/>
      <c r="AE210" s="11"/>
      <c r="AF210" s="119"/>
      <c r="AG210" s="119"/>
      <c r="AH210" s="11"/>
      <c r="AI210" s="11"/>
      <c r="AJ210" s="11"/>
      <c r="AK210" s="11"/>
      <c r="AL210" s="11"/>
      <c r="AM210" s="11"/>
      <c r="AN210" s="119"/>
      <c r="AO210" s="119"/>
      <c r="AP210" s="11"/>
      <c r="AQ210" s="11"/>
      <c r="AR210" s="12"/>
      <c r="AS210" s="119"/>
      <c r="AT210" s="119"/>
      <c r="AU210" s="11"/>
      <c r="AV210" s="11"/>
      <c r="AW210" s="27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254"/>
      <c r="BP210" s="119"/>
      <c r="BQ210" s="119"/>
      <c r="BR210" s="11"/>
      <c r="BS210" s="11"/>
      <c r="BT210" s="11"/>
      <c r="BU210" s="11"/>
      <c r="BV210" s="11"/>
      <c r="BW210" s="11"/>
      <c r="BX210" s="119"/>
      <c r="BY210" s="119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9"/>
      <c r="CQ210" s="119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</row>
    <row r="211" ht="22.5" customHeight="1" spans="1:147">
      <c r="A211" s="248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27"/>
      <c r="Y211" s="11"/>
      <c r="Z211" s="119"/>
      <c r="AA211" s="119"/>
      <c r="AB211" s="11"/>
      <c r="AC211" s="119"/>
      <c r="AD211" s="11"/>
      <c r="AE211" s="11"/>
      <c r="AF211" s="119"/>
      <c r="AG211" s="119"/>
      <c r="AH211" s="11"/>
      <c r="AI211" s="11"/>
      <c r="AJ211" s="11"/>
      <c r="AK211" s="11"/>
      <c r="AL211" s="11"/>
      <c r="AM211" s="11"/>
      <c r="AN211" s="119"/>
      <c r="AO211" s="119"/>
      <c r="AP211" s="11"/>
      <c r="AQ211" s="11"/>
      <c r="AR211" s="12"/>
      <c r="AS211" s="119"/>
      <c r="AT211" s="119"/>
      <c r="AU211" s="11"/>
      <c r="AV211" s="11"/>
      <c r="AW211" s="27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254"/>
      <c r="BP211" s="119"/>
      <c r="BQ211" s="119"/>
      <c r="BR211" s="11"/>
      <c r="BS211" s="11"/>
      <c r="BT211" s="11"/>
      <c r="BU211" s="11"/>
      <c r="BV211" s="11"/>
      <c r="BW211" s="11"/>
      <c r="BX211" s="119"/>
      <c r="BY211" s="119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9"/>
      <c r="CQ211" s="119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</row>
    <row r="212" ht="22.5" customHeight="1" spans="1:147">
      <c r="A212" s="248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27"/>
      <c r="Y212" s="11"/>
      <c r="Z212" s="119"/>
      <c r="AA212" s="119"/>
      <c r="AB212" s="11"/>
      <c r="AC212" s="119"/>
      <c r="AD212" s="11"/>
      <c r="AE212" s="11"/>
      <c r="AF212" s="119"/>
      <c r="AG212" s="119"/>
      <c r="AH212" s="11"/>
      <c r="AI212" s="11"/>
      <c r="AJ212" s="11"/>
      <c r="AK212" s="11"/>
      <c r="AL212" s="11"/>
      <c r="AM212" s="11"/>
      <c r="AN212" s="119"/>
      <c r="AO212" s="119"/>
      <c r="AP212" s="11"/>
      <c r="AQ212" s="11"/>
      <c r="AR212" s="12"/>
      <c r="AS212" s="119"/>
      <c r="AT212" s="119"/>
      <c r="AU212" s="11"/>
      <c r="AV212" s="11"/>
      <c r="AW212" s="27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254"/>
      <c r="BP212" s="119"/>
      <c r="BQ212" s="119"/>
      <c r="BR212" s="11"/>
      <c r="BS212" s="11"/>
      <c r="BT212" s="11"/>
      <c r="BU212" s="11"/>
      <c r="BV212" s="11"/>
      <c r="BW212" s="11"/>
      <c r="BX212" s="119"/>
      <c r="BY212" s="119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9"/>
      <c r="CQ212" s="119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</row>
    <row r="213" ht="22.5" customHeight="1" spans="1:147">
      <c r="A213" s="248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27"/>
      <c r="Y213" s="11"/>
      <c r="Z213" s="119"/>
      <c r="AA213" s="119"/>
      <c r="AB213" s="11"/>
      <c r="AC213" s="119"/>
      <c r="AD213" s="11"/>
      <c r="AE213" s="11"/>
      <c r="AF213" s="119"/>
      <c r="AG213" s="119"/>
      <c r="AH213" s="11"/>
      <c r="AI213" s="11"/>
      <c r="AJ213" s="11"/>
      <c r="AK213" s="11"/>
      <c r="AL213" s="11"/>
      <c r="AM213" s="11"/>
      <c r="AN213" s="119"/>
      <c r="AO213" s="119"/>
      <c r="AP213" s="11"/>
      <c r="AQ213" s="11"/>
      <c r="AR213" s="12"/>
      <c r="AS213" s="119"/>
      <c r="AT213" s="119"/>
      <c r="AU213" s="11"/>
      <c r="AV213" s="11"/>
      <c r="AW213" s="27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254"/>
      <c r="BP213" s="119"/>
      <c r="BQ213" s="119"/>
      <c r="BR213" s="11"/>
      <c r="BS213" s="11"/>
      <c r="BT213" s="11"/>
      <c r="BU213" s="11"/>
      <c r="BV213" s="11"/>
      <c r="BW213" s="11"/>
      <c r="BX213" s="119"/>
      <c r="BY213" s="119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9"/>
      <c r="CQ213" s="119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</row>
    <row r="214" ht="22.5" customHeight="1" spans="1:147">
      <c r="A214" s="248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27"/>
      <c r="Y214" s="11"/>
      <c r="Z214" s="119"/>
      <c r="AA214" s="119"/>
      <c r="AB214" s="11"/>
      <c r="AC214" s="119"/>
      <c r="AD214" s="11"/>
      <c r="AE214" s="11"/>
      <c r="AF214" s="119"/>
      <c r="AG214" s="119"/>
      <c r="AH214" s="11"/>
      <c r="AI214" s="11"/>
      <c r="AJ214" s="11"/>
      <c r="AK214" s="11"/>
      <c r="AL214" s="11"/>
      <c r="AM214" s="11"/>
      <c r="AN214" s="119"/>
      <c r="AO214" s="119"/>
      <c r="AP214" s="11"/>
      <c r="AQ214" s="11"/>
      <c r="AR214" s="12"/>
      <c r="AS214" s="119"/>
      <c r="AT214" s="119"/>
      <c r="AU214" s="11"/>
      <c r="AV214" s="11"/>
      <c r="AW214" s="27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254"/>
      <c r="BP214" s="119"/>
      <c r="BQ214" s="119"/>
      <c r="BR214" s="11"/>
      <c r="BS214" s="11"/>
      <c r="BT214" s="11"/>
      <c r="BU214" s="11"/>
      <c r="BV214" s="11"/>
      <c r="BW214" s="11"/>
      <c r="BX214" s="119"/>
      <c r="BY214" s="119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9"/>
      <c r="CQ214" s="119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</row>
    <row r="215" ht="22.5" customHeight="1" spans="1:147">
      <c r="A215" s="248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27"/>
      <c r="Y215" s="11"/>
      <c r="Z215" s="119"/>
      <c r="AA215" s="119"/>
      <c r="AB215" s="11"/>
      <c r="AC215" s="119"/>
      <c r="AD215" s="11"/>
      <c r="AE215" s="11"/>
      <c r="AF215" s="119"/>
      <c r="AG215" s="119"/>
      <c r="AH215" s="11"/>
      <c r="AI215" s="11"/>
      <c r="AJ215" s="11"/>
      <c r="AK215" s="11"/>
      <c r="AL215" s="11"/>
      <c r="AM215" s="11"/>
      <c r="AN215" s="119"/>
      <c r="AO215" s="119"/>
      <c r="AP215" s="11"/>
      <c r="AQ215" s="11"/>
      <c r="AR215" s="12"/>
      <c r="AS215" s="119"/>
      <c r="AT215" s="119"/>
      <c r="AU215" s="11"/>
      <c r="AV215" s="11"/>
      <c r="AW215" s="27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254"/>
      <c r="BP215" s="119"/>
      <c r="BQ215" s="119"/>
      <c r="BR215" s="11"/>
      <c r="BS215" s="11"/>
      <c r="BT215" s="11"/>
      <c r="BU215" s="11"/>
      <c r="BV215" s="11"/>
      <c r="BW215" s="11"/>
      <c r="BX215" s="119"/>
      <c r="BY215" s="119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9"/>
      <c r="CQ215" s="119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</row>
    <row r="216" ht="22.5" customHeight="1" spans="1:147">
      <c r="A216" s="248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27"/>
      <c r="Y216" s="11"/>
      <c r="Z216" s="119"/>
      <c r="AA216" s="119"/>
      <c r="AB216" s="11"/>
      <c r="AC216" s="119"/>
      <c r="AD216" s="11"/>
      <c r="AE216" s="11"/>
      <c r="AF216" s="119"/>
      <c r="AG216" s="119"/>
      <c r="AH216" s="11"/>
      <c r="AI216" s="11"/>
      <c r="AJ216" s="11"/>
      <c r="AK216" s="11"/>
      <c r="AL216" s="11"/>
      <c r="AM216" s="11"/>
      <c r="AN216" s="119"/>
      <c r="AO216" s="119"/>
      <c r="AP216" s="11"/>
      <c r="AQ216" s="11"/>
      <c r="AR216" s="12"/>
      <c r="AS216" s="119"/>
      <c r="AT216" s="119"/>
      <c r="AU216" s="11"/>
      <c r="AV216" s="11"/>
      <c r="AW216" s="27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254"/>
      <c r="BP216" s="119"/>
      <c r="BQ216" s="119"/>
      <c r="BR216" s="11"/>
      <c r="BS216" s="11"/>
      <c r="BT216" s="11"/>
      <c r="BU216" s="11"/>
      <c r="BV216" s="11"/>
      <c r="BW216" s="11"/>
      <c r="BX216" s="119"/>
      <c r="BY216" s="119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9"/>
      <c r="CQ216" s="119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</row>
    <row r="217" ht="22.5" customHeight="1" spans="1:147">
      <c r="A217" s="248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27"/>
      <c r="Y217" s="11"/>
      <c r="Z217" s="119"/>
      <c r="AA217" s="119"/>
      <c r="AB217" s="11"/>
      <c r="AC217" s="119"/>
      <c r="AD217" s="11"/>
      <c r="AE217" s="11"/>
      <c r="AF217" s="119"/>
      <c r="AG217" s="119"/>
      <c r="AH217" s="11"/>
      <c r="AI217" s="11"/>
      <c r="AJ217" s="11"/>
      <c r="AK217" s="11"/>
      <c r="AL217" s="11"/>
      <c r="AM217" s="11"/>
      <c r="AN217" s="119"/>
      <c r="AO217" s="119"/>
      <c r="AP217" s="11"/>
      <c r="AQ217" s="11"/>
      <c r="AR217" s="12"/>
      <c r="AS217" s="119"/>
      <c r="AT217" s="119"/>
      <c r="AU217" s="11"/>
      <c r="AV217" s="11"/>
      <c r="AW217" s="27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254"/>
      <c r="BP217" s="119"/>
      <c r="BQ217" s="119"/>
      <c r="BR217" s="11"/>
      <c r="BS217" s="11"/>
      <c r="BT217" s="11"/>
      <c r="BU217" s="11"/>
      <c r="BV217" s="11"/>
      <c r="BW217" s="11"/>
      <c r="BX217" s="119"/>
      <c r="BY217" s="119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9"/>
      <c r="CQ217" s="119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</row>
    <row r="218" ht="22.5" customHeight="1" spans="1:147">
      <c r="A218" s="248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27"/>
      <c r="Y218" s="11"/>
      <c r="Z218" s="119"/>
      <c r="AA218" s="119"/>
      <c r="AB218" s="11"/>
      <c r="AC218" s="119"/>
      <c r="AD218" s="11"/>
      <c r="AE218" s="11"/>
      <c r="AF218" s="119"/>
      <c r="AG218" s="119"/>
      <c r="AH218" s="11"/>
      <c r="AI218" s="11"/>
      <c r="AJ218" s="11"/>
      <c r="AK218" s="11"/>
      <c r="AL218" s="11"/>
      <c r="AM218" s="11"/>
      <c r="AN218" s="119"/>
      <c r="AO218" s="119"/>
      <c r="AP218" s="11"/>
      <c r="AQ218" s="11"/>
      <c r="AR218" s="12"/>
      <c r="AS218" s="119"/>
      <c r="AT218" s="119"/>
      <c r="AU218" s="11"/>
      <c r="AV218" s="11"/>
      <c r="AW218" s="27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254"/>
      <c r="BP218" s="119"/>
      <c r="BQ218" s="119"/>
      <c r="BR218" s="11"/>
      <c r="BS218" s="11"/>
      <c r="BT218" s="11"/>
      <c r="BU218" s="11"/>
      <c r="BV218" s="11"/>
      <c r="BW218" s="11"/>
      <c r="BX218" s="119"/>
      <c r="BY218" s="119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9"/>
      <c r="CQ218" s="119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</row>
    <row r="219" ht="22.5" customHeight="1" spans="1:147">
      <c r="A219" s="248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27"/>
      <c r="Y219" s="11"/>
      <c r="Z219" s="119"/>
      <c r="AA219" s="119"/>
      <c r="AB219" s="11"/>
      <c r="AC219" s="119"/>
      <c r="AD219" s="11"/>
      <c r="AE219" s="11"/>
      <c r="AF219" s="119"/>
      <c r="AG219" s="119"/>
      <c r="AH219" s="11"/>
      <c r="AI219" s="11"/>
      <c r="AJ219" s="11"/>
      <c r="AK219" s="11"/>
      <c r="AL219" s="11"/>
      <c r="AM219" s="11"/>
      <c r="AN219" s="119"/>
      <c r="AO219" s="119"/>
      <c r="AP219" s="11"/>
      <c r="AQ219" s="11"/>
      <c r="AR219" s="12"/>
      <c r="AS219" s="119"/>
      <c r="AT219" s="119"/>
      <c r="AU219" s="11"/>
      <c r="AV219" s="11"/>
      <c r="AW219" s="27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254"/>
      <c r="BP219" s="119"/>
      <c r="BQ219" s="119"/>
      <c r="BR219" s="11"/>
      <c r="BS219" s="11"/>
      <c r="BT219" s="11"/>
      <c r="BU219" s="11"/>
      <c r="BV219" s="11"/>
      <c r="BW219" s="11"/>
      <c r="BX219" s="119"/>
      <c r="BY219" s="119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9"/>
      <c r="CQ219" s="119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</row>
    <row r="220" ht="22.5" customHeight="1" spans="1:147">
      <c r="A220" s="248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27"/>
      <c r="Y220" s="11"/>
      <c r="Z220" s="119"/>
      <c r="AA220" s="119"/>
      <c r="AB220" s="11"/>
      <c r="AC220" s="119"/>
      <c r="AD220" s="11"/>
      <c r="AE220" s="11"/>
      <c r="AF220" s="119"/>
      <c r="AG220" s="119"/>
      <c r="AH220" s="11"/>
      <c r="AI220" s="11"/>
      <c r="AJ220" s="11"/>
      <c r="AK220" s="11"/>
      <c r="AL220" s="11"/>
      <c r="AM220" s="11"/>
      <c r="AN220" s="119"/>
      <c r="AO220" s="119"/>
      <c r="AP220" s="11"/>
      <c r="AQ220" s="11"/>
      <c r="AR220" s="12"/>
      <c r="AS220" s="119"/>
      <c r="AT220" s="119"/>
      <c r="AU220" s="11"/>
      <c r="AV220" s="11"/>
      <c r="AW220" s="27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254"/>
      <c r="BP220" s="119"/>
      <c r="BQ220" s="119"/>
      <c r="BR220" s="11"/>
      <c r="BS220" s="11"/>
      <c r="BT220" s="11"/>
      <c r="BU220" s="11"/>
      <c r="BV220" s="11"/>
      <c r="BW220" s="11"/>
      <c r="BX220" s="119"/>
      <c r="BY220" s="119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9"/>
      <c r="CQ220" s="119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</row>
    <row r="221" ht="22.5" customHeight="1" spans="1:147">
      <c r="A221" s="248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27"/>
      <c r="Y221" s="11"/>
      <c r="Z221" s="119"/>
      <c r="AA221" s="119"/>
      <c r="AB221" s="11"/>
      <c r="AC221" s="119"/>
      <c r="AD221" s="11"/>
      <c r="AE221" s="11"/>
      <c r="AF221" s="119"/>
      <c r="AG221" s="119"/>
      <c r="AH221" s="11"/>
      <c r="AI221" s="11"/>
      <c r="AJ221" s="11"/>
      <c r="AK221" s="11"/>
      <c r="AL221" s="11"/>
      <c r="AM221" s="11"/>
      <c r="AN221" s="119"/>
      <c r="AO221" s="119"/>
      <c r="AP221" s="11"/>
      <c r="AQ221" s="11"/>
      <c r="AR221" s="12"/>
      <c r="AS221" s="119"/>
      <c r="AT221" s="119"/>
      <c r="AU221" s="11"/>
      <c r="AV221" s="11"/>
      <c r="AW221" s="27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254"/>
      <c r="BP221" s="119"/>
      <c r="BQ221" s="119"/>
      <c r="BR221" s="11"/>
      <c r="BS221" s="11"/>
      <c r="BT221" s="11"/>
      <c r="BU221" s="11"/>
      <c r="BV221" s="11"/>
      <c r="BW221" s="11"/>
      <c r="BX221" s="119"/>
      <c r="BY221" s="119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9"/>
      <c r="CQ221" s="119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</row>
    <row r="222" ht="22.5" customHeight="1" spans="1:147">
      <c r="A222" s="248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27"/>
      <c r="Y222" s="11"/>
      <c r="Z222" s="119"/>
      <c r="AA222" s="119"/>
      <c r="AB222" s="11"/>
      <c r="AC222" s="119"/>
      <c r="AD222" s="11"/>
      <c r="AE222" s="11"/>
      <c r="AF222" s="119"/>
      <c r="AG222" s="119"/>
      <c r="AH222" s="11"/>
      <c r="AI222" s="11"/>
      <c r="AJ222" s="11"/>
      <c r="AK222" s="11"/>
      <c r="AL222" s="11"/>
      <c r="AM222" s="11"/>
      <c r="AN222" s="119"/>
      <c r="AO222" s="119"/>
      <c r="AP222" s="11"/>
      <c r="AQ222" s="11"/>
      <c r="AR222" s="12"/>
      <c r="AS222" s="119"/>
      <c r="AT222" s="119"/>
      <c r="AU222" s="11"/>
      <c r="AV222" s="11"/>
      <c r="AW222" s="27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254"/>
      <c r="BP222" s="119"/>
      <c r="BQ222" s="119"/>
      <c r="BR222" s="11"/>
      <c r="BS222" s="11"/>
      <c r="BT222" s="11"/>
      <c r="BU222" s="11"/>
      <c r="BV222" s="11"/>
      <c r="BW222" s="11"/>
      <c r="BX222" s="119"/>
      <c r="BY222" s="119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9"/>
      <c r="CQ222" s="119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</row>
    <row r="223" ht="22.5" customHeight="1" spans="1:147">
      <c r="A223" s="248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27"/>
      <c r="Y223" s="11"/>
      <c r="Z223" s="119"/>
      <c r="AA223" s="119"/>
      <c r="AB223" s="11"/>
      <c r="AC223" s="119"/>
      <c r="AD223" s="11"/>
      <c r="AE223" s="11"/>
      <c r="AF223" s="119"/>
      <c r="AG223" s="119"/>
      <c r="AH223" s="11"/>
      <c r="AI223" s="11"/>
      <c r="AJ223" s="11"/>
      <c r="AK223" s="11"/>
      <c r="AL223" s="11"/>
      <c r="AM223" s="11"/>
      <c r="AN223" s="119"/>
      <c r="AO223" s="119"/>
      <c r="AP223" s="11"/>
      <c r="AQ223" s="11"/>
      <c r="AR223" s="12"/>
      <c r="AS223" s="119"/>
      <c r="AT223" s="119"/>
      <c r="AU223" s="11"/>
      <c r="AV223" s="11"/>
      <c r="AW223" s="27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254"/>
      <c r="BP223" s="119"/>
      <c r="BQ223" s="119"/>
      <c r="BR223" s="11"/>
      <c r="BS223" s="11"/>
      <c r="BT223" s="11"/>
      <c r="BU223" s="11"/>
      <c r="BV223" s="11"/>
      <c r="BW223" s="11"/>
      <c r="BX223" s="119"/>
      <c r="BY223" s="119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9"/>
      <c r="CQ223" s="119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</row>
    <row r="224" ht="22.5" customHeight="1" spans="1:147">
      <c r="A224" s="248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27"/>
      <c r="Y224" s="11"/>
      <c r="Z224" s="119"/>
      <c r="AA224" s="119"/>
      <c r="AB224" s="11"/>
      <c r="AC224" s="119"/>
      <c r="AD224" s="11"/>
      <c r="AE224" s="11"/>
      <c r="AF224" s="119"/>
      <c r="AG224" s="119"/>
      <c r="AH224" s="11"/>
      <c r="AI224" s="11"/>
      <c r="AJ224" s="11"/>
      <c r="AK224" s="11"/>
      <c r="AL224" s="11"/>
      <c r="AM224" s="11"/>
      <c r="AN224" s="119"/>
      <c r="AO224" s="119"/>
      <c r="AP224" s="11"/>
      <c r="AQ224" s="11"/>
      <c r="AR224" s="12"/>
      <c r="AS224" s="119"/>
      <c r="AT224" s="119"/>
      <c r="AU224" s="11"/>
      <c r="AV224" s="11"/>
      <c r="AW224" s="27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254"/>
      <c r="BP224" s="119"/>
      <c r="BQ224" s="119"/>
      <c r="BR224" s="11"/>
      <c r="BS224" s="11"/>
      <c r="BT224" s="11"/>
      <c r="BU224" s="11"/>
      <c r="BV224" s="11"/>
      <c r="BW224" s="11"/>
      <c r="BX224" s="119"/>
      <c r="BY224" s="119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9"/>
      <c r="CQ224" s="119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</row>
    <row r="225" ht="22.5" customHeight="1" spans="1:147">
      <c r="A225" s="248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27"/>
      <c r="Y225" s="11"/>
      <c r="Z225" s="119"/>
      <c r="AA225" s="119"/>
      <c r="AB225" s="11"/>
      <c r="AC225" s="119"/>
      <c r="AD225" s="11"/>
      <c r="AE225" s="11"/>
      <c r="AF225" s="119"/>
      <c r="AG225" s="119"/>
      <c r="AH225" s="11"/>
      <c r="AI225" s="11"/>
      <c r="AJ225" s="11"/>
      <c r="AK225" s="11"/>
      <c r="AL225" s="11"/>
      <c r="AM225" s="11"/>
      <c r="AN225" s="119"/>
      <c r="AO225" s="119"/>
      <c r="AP225" s="11"/>
      <c r="AQ225" s="11"/>
      <c r="AR225" s="12"/>
      <c r="AS225" s="119"/>
      <c r="AT225" s="119"/>
      <c r="AU225" s="11"/>
      <c r="AV225" s="11"/>
      <c r="AW225" s="27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9"/>
      <c r="BQ225" s="119"/>
      <c r="BR225" s="11"/>
      <c r="BS225" s="11"/>
      <c r="BT225" s="11"/>
      <c r="BU225" s="11"/>
      <c r="BV225" s="11"/>
      <c r="BW225" s="11"/>
      <c r="BX225" s="119"/>
      <c r="BY225" s="119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9"/>
      <c r="CQ225" s="119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</row>
    <row r="226" ht="22.5" customHeight="1" spans="1:147">
      <c r="A226" s="248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27"/>
      <c r="Y226" s="11"/>
      <c r="Z226" s="119"/>
      <c r="AA226" s="119"/>
      <c r="AB226" s="11"/>
      <c r="AC226" s="119"/>
      <c r="AD226" s="11"/>
      <c r="AE226" s="11"/>
      <c r="AF226" s="119"/>
      <c r="AG226" s="119"/>
      <c r="AH226" s="11"/>
      <c r="AI226" s="11"/>
      <c r="AJ226" s="11"/>
      <c r="AK226" s="11"/>
      <c r="AL226" s="11"/>
      <c r="AM226" s="11"/>
      <c r="AN226" s="119"/>
      <c r="AO226" s="119"/>
      <c r="AP226" s="11"/>
      <c r="AQ226" s="11"/>
      <c r="AR226" s="12"/>
      <c r="AS226" s="119"/>
      <c r="AT226" s="119"/>
      <c r="AU226" s="11"/>
      <c r="AV226" s="11"/>
      <c r="AW226" s="27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9"/>
      <c r="BQ226" s="119"/>
      <c r="BR226" s="11"/>
      <c r="BS226" s="11"/>
      <c r="BT226" s="11"/>
      <c r="BU226" s="11"/>
      <c r="BV226" s="11"/>
      <c r="BW226" s="11"/>
      <c r="BX226" s="119"/>
      <c r="BY226" s="119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9"/>
      <c r="CQ226" s="119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</row>
    <row r="227" ht="22.5" customHeight="1" spans="1:147">
      <c r="A227" s="248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27"/>
      <c r="Y227" s="11"/>
      <c r="Z227" s="119"/>
      <c r="AA227" s="119"/>
      <c r="AB227" s="11"/>
      <c r="AC227" s="119"/>
      <c r="AD227" s="11"/>
      <c r="AE227" s="11"/>
      <c r="AF227" s="119"/>
      <c r="AG227" s="119"/>
      <c r="AH227" s="11"/>
      <c r="AI227" s="11"/>
      <c r="AJ227" s="11"/>
      <c r="AK227" s="11"/>
      <c r="AL227" s="11"/>
      <c r="AM227" s="11"/>
      <c r="AN227" s="119"/>
      <c r="AO227" s="119"/>
      <c r="AP227" s="11"/>
      <c r="AQ227" s="11"/>
      <c r="AR227" s="12"/>
      <c r="AS227" s="119"/>
      <c r="AT227" s="119"/>
      <c r="AU227" s="11"/>
      <c r="AV227" s="11"/>
      <c r="AW227" s="27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9"/>
      <c r="BQ227" s="119"/>
      <c r="BR227" s="11"/>
      <c r="BS227" s="11"/>
      <c r="BT227" s="11"/>
      <c r="BU227" s="11"/>
      <c r="BV227" s="11"/>
      <c r="BW227" s="11"/>
      <c r="BX227" s="119"/>
      <c r="BY227" s="119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9"/>
      <c r="CQ227" s="119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</row>
    <row r="228" ht="22.5" customHeight="1" spans="1:147">
      <c r="A228" s="248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27"/>
      <c r="Y228" s="11"/>
      <c r="Z228" s="119"/>
      <c r="AA228" s="119"/>
      <c r="AB228" s="11"/>
      <c r="AC228" s="119"/>
      <c r="AD228" s="11"/>
      <c r="AE228" s="11"/>
      <c r="AF228" s="119"/>
      <c r="AG228" s="119"/>
      <c r="AH228" s="11"/>
      <c r="AI228" s="11"/>
      <c r="AJ228" s="11"/>
      <c r="AK228" s="11"/>
      <c r="AL228" s="11"/>
      <c r="AM228" s="11"/>
      <c r="AN228" s="119"/>
      <c r="AO228" s="119"/>
      <c r="AP228" s="11"/>
      <c r="AQ228" s="11"/>
      <c r="AR228" s="12"/>
      <c r="AS228" s="119"/>
      <c r="AT228" s="119"/>
      <c r="AU228" s="11"/>
      <c r="AV228" s="11"/>
      <c r="AW228" s="27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9"/>
      <c r="BQ228" s="119"/>
      <c r="BR228" s="11"/>
      <c r="BS228" s="11"/>
      <c r="BT228" s="11"/>
      <c r="BU228" s="11"/>
      <c r="BV228" s="11"/>
      <c r="BW228" s="11"/>
      <c r="BX228" s="119"/>
      <c r="BY228" s="119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9"/>
      <c r="CQ228" s="119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</row>
    <row r="229" ht="22.5" customHeight="1" spans="1:147">
      <c r="A229" s="248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27"/>
      <c r="Y229" s="11"/>
      <c r="Z229" s="119"/>
      <c r="AA229" s="119"/>
      <c r="AB229" s="11"/>
      <c r="AC229" s="119"/>
      <c r="AD229" s="11"/>
      <c r="AE229" s="11"/>
      <c r="AF229" s="119"/>
      <c r="AG229" s="119"/>
      <c r="AH229" s="11"/>
      <c r="AI229" s="11"/>
      <c r="AJ229" s="11"/>
      <c r="AK229" s="11"/>
      <c r="AL229" s="11"/>
      <c r="AM229" s="11"/>
      <c r="AN229" s="119"/>
      <c r="AO229" s="119"/>
      <c r="AP229" s="11"/>
      <c r="AQ229" s="11"/>
      <c r="AR229" s="12"/>
      <c r="AS229" s="119"/>
      <c r="AT229" s="119"/>
      <c r="AU229" s="11"/>
      <c r="AV229" s="11"/>
      <c r="AW229" s="27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9"/>
      <c r="BQ229" s="119"/>
      <c r="BR229" s="11"/>
      <c r="BS229" s="11"/>
      <c r="BT229" s="11"/>
      <c r="BU229" s="11"/>
      <c r="BV229" s="11"/>
      <c r="BW229" s="11"/>
      <c r="BX229" s="119"/>
      <c r="BY229" s="119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9"/>
      <c r="CQ229" s="119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</row>
    <row r="230" ht="22.5" customHeight="1" spans="1:147">
      <c r="A230" s="248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27"/>
      <c r="Y230" s="11"/>
      <c r="Z230" s="119"/>
      <c r="AA230" s="119"/>
      <c r="AB230" s="11"/>
      <c r="AC230" s="119"/>
      <c r="AD230" s="11"/>
      <c r="AE230" s="11"/>
      <c r="AF230" s="119"/>
      <c r="AG230" s="119"/>
      <c r="AH230" s="11"/>
      <c r="AI230" s="11"/>
      <c r="AJ230" s="11"/>
      <c r="AK230" s="11"/>
      <c r="AL230" s="11"/>
      <c r="AM230" s="11"/>
      <c r="AN230" s="119"/>
      <c r="AO230" s="119"/>
      <c r="AP230" s="11"/>
      <c r="AQ230" s="11"/>
      <c r="AR230" s="12"/>
      <c r="AS230" s="119"/>
      <c r="AT230" s="119"/>
      <c r="AU230" s="11"/>
      <c r="AV230" s="11"/>
      <c r="AW230" s="27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9"/>
      <c r="BQ230" s="119"/>
      <c r="BR230" s="11"/>
      <c r="BS230" s="11"/>
      <c r="BT230" s="11"/>
      <c r="BU230" s="11"/>
      <c r="BV230" s="11"/>
      <c r="BW230" s="11"/>
      <c r="BX230" s="119"/>
      <c r="BY230" s="119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9"/>
      <c r="CQ230" s="119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</row>
    <row r="231" ht="22.5" customHeight="1" spans="1:147">
      <c r="A231" s="248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27"/>
      <c r="Y231" s="11"/>
      <c r="Z231" s="119"/>
      <c r="AA231" s="119"/>
      <c r="AB231" s="11"/>
      <c r="AC231" s="119"/>
      <c r="AD231" s="11"/>
      <c r="AE231" s="11"/>
      <c r="AF231" s="119"/>
      <c r="AG231" s="119"/>
      <c r="AH231" s="11"/>
      <c r="AI231" s="11"/>
      <c r="AJ231" s="11"/>
      <c r="AK231" s="11"/>
      <c r="AL231" s="11"/>
      <c r="AM231" s="11"/>
      <c r="AN231" s="119"/>
      <c r="AO231" s="119"/>
      <c r="AP231" s="11"/>
      <c r="AQ231" s="11"/>
      <c r="AR231" s="12"/>
      <c r="AS231" s="119"/>
      <c r="AT231" s="119"/>
      <c r="AU231" s="11"/>
      <c r="AV231" s="11"/>
      <c r="AW231" s="27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9"/>
      <c r="BQ231" s="119"/>
      <c r="BR231" s="11"/>
      <c r="BS231" s="11"/>
      <c r="BT231" s="11"/>
      <c r="BU231" s="11"/>
      <c r="BV231" s="11"/>
      <c r="BW231" s="11"/>
      <c r="BX231" s="119"/>
      <c r="BY231" s="119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9"/>
      <c r="CQ231" s="119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</row>
    <row r="232" ht="22.5" customHeight="1" spans="1:147">
      <c r="A232" s="248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27"/>
      <c r="Y232" s="11"/>
      <c r="Z232" s="119"/>
      <c r="AA232" s="119"/>
      <c r="AB232" s="11"/>
      <c r="AC232" s="119"/>
      <c r="AD232" s="11"/>
      <c r="AE232" s="11"/>
      <c r="AF232" s="119"/>
      <c r="AG232" s="119"/>
      <c r="AH232" s="11"/>
      <c r="AI232" s="11"/>
      <c r="AJ232" s="11"/>
      <c r="AK232" s="11"/>
      <c r="AL232" s="11"/>
      <c r="AM232" s="11"/>
      <c r="AN232" s="119"/>
      <c r="AO232" s="119"/>
      <c r="AP232" s="11"/>
      <c r="AQ232" s="11"/>
      <c r="AR232" s="12"/>
      <c r="AS232" s="119"/>
      <c r="AT232" s="119"/>
      <c r="AU232" s="11"/>
      <c r="AV232" s="11"/>
      <c r="AW232" s="27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9"/>
      <c r="BQ232" s="119"/>
      <c r="BR232" s="11"/>
      <c r="BS232" s="11"/>
      <c r="BT232" s="11"/>
      <c r="BU232" s="11"/>
      <c r="BV232" s="11"/>
      <c r="BW232" s="11"/>
      <c r="BX232" s="119"/>
      <c r="BY232" s="119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9"/>
      <c r="CQ232" s="119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</row>
    <row r="233" ht="22.5" customHeight="1" spans="1:147">
      <c r="A233" s="248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27"/>
      <c r="Y233" s="11"/>
      <c r="Z233" s="119"/>
      <c r="AA233" s="119"/>
      <c r="AB233" s="11"/>
      <c r="AC233" s="119"/>
      <c r="AD233" s="11"/>
      <c r="AE233" s="11"/>
      <c r="AF233" s="119"/>
      <c r="AG233" s="119"/>
      <c r="AH233" s="11"/>
      <c r="AI233" s="11"/>
      <c r="AJ233" s="11"/>
      <c r="AK233" s="11"/>
      <c r="AL233" s="11"/>
      <c r="AM233" s="11"/>
      <c r="AN233" s="119"/>
      <c r="AO233" s="119"/>
      <c r="AP233" s="11"/>
      <c r="AQ233" s="11"/>
      <c r="AR233" s="12"/>
      <c r="AS233" s="119"/>
      <c r="AT233" s="119"/>
      <c r="AU233" s="11"/>
      <c r="AV233" s="11"/>
      <c r="AW233" s="27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9"/>
      <c r="BQ233" s="119"/>
      <c r="BR233" s="11"/>
      <c r="BS233" s="11"/>
      <c r="BT233" s="11"/>
      <c r="BU233" s="11"/>
      <c r="BV233" s="11"/>
      <c r="BW233" s="11"/>
      <c r="BX233" s="119"/>
      <c r="BY233" s="119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9"/>
      <c r="CQ233" s="119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</row>
    <row r="234" ht="22.5" customHeight="1" spans="1:147">
      <c r="A234" s="248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27"/>
      <c r="Y234" s="11"/>
      <c r="Z234" s="119"/>
      <c r="AA234" s="119"/>
      <c r="AB234" s="11"/>
      <c r="AC234" s="119"/>
      <c r="AD234" s="11"/>
      <c r="AE234" s="11"/>
      <c r="AF234" s="119"/>
      <c r="AG234" s="119"/>
      <c r="AH234" s="11"/>
      <c r="AI234" s="11"/>
      <c r="AJ234" s="11"/>
      <c r="AK234" s="11"/>
      <c r="AL234" s="11"/>
      <c r="AM234" s="11"/>
      <c r="AN234" s="119"/>
      <c r="AO234" s="119"/>
      <c r="AP234" s="11"/>
      <c r="AQ234" s="11"/>
      <c r="AR234" s="12"/>
      <c r="AS234" s="119"/>
      <c r="AT234" s="119"/>
      <c r="AU234" s="11"/>
      <c r="AV234" s="11"/>
      <c r="AW234" s="27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9"/>
      <c r="BQ234" s="119"/>
      <c r="BR234" s="11"/>
      <c r="BS234" s="11"/>
      <c r="BT234" s="11"/>
      <c r="BU234" s="11"/>
      <c r="BV234" s="11"/>
      <c r="BW234" s="11"/>
      <c r="BX234" s="119"/>
      <c r="BY234" s="119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9"/>
      <c r="CQ234" s="119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</row>
    <row r="235" ht="22.5" customHeight="1" spans="1:147">
      <c r="A235" s="248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27"/>
      <c r="Y235" s="11"/>
      <c r="Z235" s="119"/>
      <c r="AA235" s="119"/>
      <c r="AB235" s="11"/>
      <c r="AC235" s="119"/>
      <c r="AD235" s="11"/>
      <c r="AE235" s="11"/>
      <c r="AF235" s="119"/>
      <c r="AG235" s="119"/>
      <c r="AH235" s="11"/>
      <c r="AI235" s="11"/>
      <c r="AJ235" s="11"/>
      <c r="AK235" s="11"/>
      <c r="AL235" s="11"/>
      <c r="AM235" s="11"/>
      <c r="AN235" s="119"/>
      <c r="AO235" s="119"/>
      <c r="AP235" s="11"/>
      <c r="AQ235" s="11"/>
      <c r="AR235" s="12"/>
      <c r="AS235" s="119"/>
      <c r="AT235" s="119"/>
      <c r="AU235" s="11"/>
      <c r="AV235" s="11"/>
      <c r="AW235" s="27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9"/>
      <c r="BQ235" s="119"/>
      <c r="BR235" s="11"/>
      <c r="BS235" s="11"/>
      <c r="BT235" s="11"/>
      <c r="BU235" s="11"/>
      <c r="BV235" s="11"/>
      <c r="BW235" s="11"/>
      <c r="BX235" s="119"/>
      <c r="BY235" s="119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9"/>
      <c r="CQ235" s="119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</row>
    <row r="236" ht="22.5" customHeight="1" spans="1:147">
      <c r="A236" s="248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27"/>
      <c r="Y236" s="11"/>
      <c r="Z236" s="119"/>
      <c r="AA236" s="119"/>
      <c r="AB236" s="11"/>
      <c r="AC236" s="119"/>
      <c r="AD236" s="11"/>
      <c r="AE236" s="11"/>
      <c r="AF236" s="119"/>
      <c r="AG236" s="119"/>
      <c r="AH236" s="11"/>
      <c r="AI236" s="11"/>
      <c r="AJ236" s="11"/>
      <c r="AK236" s="11"/>
      <c r="AL236" s="11"/>
      <c r="AM236" s="11"/>
      <c r="AN236" s="119"/>
      <c r="AO236" s="119"/>
      <c r="AP236" s="11"/>
      <c r="AQ236" s="11"/>
      <c r="AR236" s="12"/>
      <c r="AS236" s="119"/>
      <c r="AT236" s="119"/>
      <c r="AU236" s="11"/>
      <c r="AV236" s="11"/>
      <c r="AW236" s="27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9"/>
      <c r="BQ236" s="119"/>
      <c r="BR236" s="11"/>
      <c r="BS236" s="11"/>
      <c r="BT236" s="11"/>
      <c r="BU236" s="11"/>
      <c r="BV236" s="11"/>
      <c r="BW236" s="11"/>
      <c r="BX236" s="119"/>
      <c r="BY236" s="119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9"/>
      <c r="CQ236" s="119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</row>
    <row r="237" ht="22.5" customHeight="1" spans="1:147">
      <c r="A237" s="248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27"/>
      <c r="Y237" s="11"/>
      <c r="Z237" s="119"/>
      <c r="AA237" s="119"/>
      <c r="AB237" s="11"/>
      <c r="AC237" s="119"/>
      <c r="AD237" s="11"/>
      <c r="AE237" s="11"/>
      <c r="AF237" s="119"/>
      <c r="AG237" s="119"/>
      <c r="AH237" s="11"/>
      <c r="AI237" s="11"/>
      <c r="AJ237" s="11"/>
      <c r="AK237" s="11"/>
      <c r="AL237" s="11"/>
      <c r="AM237" s="11"/>
      <c r="AN237" s="119"/>
      <c r="AO237" s="119"/>
      <c r="AP237" s="11"/>
      <c r="AQ237" s="11"/>
      <c r="AR237" s="12"/>
      <c r="AS237" s="119"/>
      <c r="AT237" s="119"/>
      <c r="AU237" s="11"/>
      <c r="AV237" s="11"/>
      <c r="AW237" s="27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9"/>
      <c r="BQ237" s="119"/>
      <c r="BR237" s="11"/>
      <c r="BS237" s="11"/>
      <c r="BT237" s="11"/>
      <c r="BU237" s="11"/>
      <c r="BV237" s="11"/>
      <c r="BW237" s="11"/>
      <c r="BX237" s="119"/>
      <c r="BY237" s="119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9"/>
      <c r="CQ237" s="119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</row>
    <row r="238" ht="22.5" customHeight="1" spans="1:147">
      <c r="A238" s="248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27"/>
      <c r="Y238" s="11"/>
      <c r="Z238" s="119"/>
      <c r="AA238" s="119"/>
      <c r="AB238" s="11"/>
      <c r="AC238" s="119"/>
      <c r="AD238" s="11"/>
      <c r="AE238" s="11"/>
      <c r="AF238" s="119"/>
      <c r="AG238" s="119"/>
      <c r="AH238" s="11"/>
      <c r="AI238" s="11"/>
      <c r="AJ238" s="11"/>
      <c r="AK238" s="11"/>
      <c r="AL238" s="11"/>
      <c r="AM238" s="11"/>
      <c r="AN238" s="119"/>
      <c r="AO238" s="119"/>
      <c r="AP238" s="11"/>
      <c r="AQ238" s="11"/>
      <c r="AR238" s="12"/>
      <c r="AS238" s="119"/>
      <c r="AT238" s="119"/>
      <c r="AU238" s="11"/>
      <c r="AV238" s="11"/>
      <c r="AW238" s="27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9"/>
      <c r="BQ238" s="119"/>
      <c r="BR238" s="11"/>
      <c r="BS238" s="11"/>
      <c r="BT238" s="11"/>
      <c r="BU238" s="11"/>
      <c r="BV238" s="11"/>
      <c r="BW238" s="11"/>
      <c r="BX238" s="119"/>
      <c r="BY238" s="119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9"/>
      <c r="CQ238" s="119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</row>
    <row r="239" ht="22.5" customHeight="1" spans="1:147">
      <c r="A239" s="248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27"/>
      <c r="Y239" s="11"/>
      <c r="Z239" s="119"/>
      <c r="AA239" s="119"/>
      <c r="AB239" s="11"/>
      <c r="AC239" s="119"/>
      <c r="AD239" s="11"/>
      <c r="AE239" s="11"/>
      <c r="AF239" s="119"/>
      <c r="AG239" s="119"/>
      <c r="AH239" s="11"/>
      <c r="AI239" s="11"/>
      <c r="AJ239" s="11"/>
      <c r="AK239" s="11"/>
      <c r="AL239" s="11"/>
      <c r="AM239" s="11"/>
      <c r="AN239" s="119"/>
      <c r="AO239" s="119"/>
      <c r="AP239" s="11"/>
      <c r="AQ239" s="11"/>
      <c r="AR239" s="12"/>
      <c r="AS239" s="119"/>
      <c r="AT239" s="119"/>
      <c r="AU239" s="11"/>
      <c r="AV239" s="11"/>
      <c r="AW239" s="27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9"/>
      <c r="BQ239" s="119"/>
      <c r="BR239" s="11"/>
      <c r="BS239" s="11"/>
      <c r="BT239" s="11"/>
      <c r="BU239" s="11"/>
      <c r="BV239" s="11"/>
      <c r="BW239" s="11"/>
      <c r="BX239" s="119"/>
      <c r="BY239" s="119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9"/>
      <c r="CQ239" s="119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</row>
    <row r="240" ht="22.5" customHeight="1" spans="1:147">
      <c r="A240" s="248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27"/>
      <c r="Y240" s="11"/>
      <c r="Z240" s="119"/>
      <c r="AA240" s="119"/>
      <c r="AB240" s="11"/>
      <c r="AC240" s="119"/>
      <c r="AD240" s="11"/>
      <c r="AE240" s="11"/>
      <c r="AF240" s="119"/>
      <c r="AG240" s="119"/>
      <c r="AH240" s="11"/>
      <c r="AI240" s="11"/>
      <c r="AJ240" s="11"/>
      <c r="AK240" s="11"/>
      <c r="AL240" s="11"/>
      <c r="AM240" s="11"/>
      <c r="AN240" s="119"/>
      <c r="AO240" s="119"/>
      <c r="AP240" s="11"/>
      <c r="AQ240" s="11"/>
      <c r="AR240" s="12"/>
      <c r="AS240" s="119"/>
      <c r="AT240" s="119"/>
      <c r="AU240" s="11"/>
      <c r="AV240" s="11"/>
      <c r="AW240" s="27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9"/>
      <c r="BQ240" s="119"/>
      <c r="BR240" s="11"/>
      <c r="BS240" s="11"/>
      <c r="BT240" s="11"/>
      <c r="BU240" s="11"/>
      <c r="BV240" s="11"/>
      <c r="BW240" s="11"/>
      <c r="BX240" s="119"/>
      <c r="BY240" s="119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9"/>
      <c r="CQ240" s="119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</row>
    <row r="241" ht="22.5" customHeight="1" spans="1:147">
      <c r="A241" s="248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27"/>
      <c r="Y241" s="11"/>
      <c r="Z241" s="119"/>
      <c r="AA241" s="119"/>
      <c r="AB241" s="11"/>
      <c r="AC241" s="119"/>
      <c r="AD241" s="11"/>
      <c r="AE241" s="11"/>
      <c r="AF241" s="119"/>
      <c r="AG241" s="119"/>
      <c r="AH241" s="11"/>
      <c r="AI241" s="11"/>
      <c r="AJ241" s="11"/>
      <c r="AK241" s="11"/>
      <c r="AL241" s="11"/>
      <c r="AM241" s="11"/>
      <c r="AN241" s="119"/>
      <c r="AO241" s="119"/>
      <c r="AP241" s="11"/>
      <c r="AQ241" s="11"/>
      <c r="AR241" s="12"/>
      <c r="AS241" s="119"/>
      <c r="AT241" s="119"/>
      <c r="AU241" s="11"/>
      <c r="AV241" s="11"/>
      <c r="AW241" s="27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9"/>
      <c r="BQ241" s="119"/>
      <c r="BR241" s="11"/>
      <c r="BS241" s="11"/>
      <c r="BT241" s="11"/>
      <c r="BU241" s="11"/>
      <c r="BV241" s="11"/>
      <c r="BW241" s="11"/>
      <c r="BX241" s="119"/>
      <c r="BY241" s="119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9"/>
      <c r="CQ241" s="119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</row>
    <row r="242" ht="22.5" customHeight="1" spans="1:147">
      <c r="A242" s="248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27"/>
      <c r="Y242" s="11"/>
      <c r="Z242" s="119"/>
      <c r="AA242" s="119"/>
      <c r="AB242" s="11"/>
      <c r="AC242" s="119"/>
      <c r="AD242" s="11"/>
      <c r="AE242" s="11"/>
      <c r="AF242" s="119"/>
      <c r="AG242" s="119"/>
      <c r="AH242" s="11"/>
      <c r="AI242" s="11"/>
      <c r="AJ242" s="11"/>
      <c r="AK242" s="11"/>
      <c r="AL242" s="11"/>
      <c r="AM242" s="11"/>
      <c r="AN242" s="119"/>
      <c r="AO242" s="119"/>
      <c r="AP242" s="11"/>
      <c r="AQ242" s="11"/>
      <c r="AR242" s="12"/>
      <c r="AS242" s="119"/>
      <c r="AT242" s="119"/>
      <c r="AU242" s="11"/>
      <c r="AV242" s="11"/>
      <c r="AW242" s="27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9"/>
      <c r="BQ242" s="119"/>
      <c r="BR242" s="11"/>
      <c r="BS242" s="11"/>
      <c r="BT242" s="11"/>
      <c r="BU242" s="11"/>
      <c r="BV242" s="11"/>
      <c r="BW242" s="11"/>
      <c r="BX242" s="119"/>
      <c r="BY242" s="119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9"/>
      <c r="CQ242" s="119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</row>
    <row r="243" ht="22.5" customHeight="1" spans="1:147">
      <c r="A243" s="248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27"/>
      <c r="Y243" s="11"/>
      <c r="Z243" s="119"/>
      <c r="AA243" s="119"/>
      <c r="AB243" s="11"/>
      <c r="AC243" s="119"/>
      <c r="AD243" s="11"/>
      <c r="AE243" s="11"/>
      <c r="AF243" s="119"/>
      <c r="AG243" s="119"/>
      <c r="AH243" s="11"/>
      <c r="AI243" s="11"/>
      <c r="AJ243" s="11"/>
      <c r="AK243" s="11"/>
      <c r="AL243" s="11"/>
      <c r="AM243" s="11"/>
      <c r="AN243" s="119"/>
      <c r="AO243" s="119"/>
      <c r="AP243" s="11"/>
      <c r="AQ243" s="11"/>
      <c r="AR243" s="12"/>
      <c r="AS243" s="119"/>
      <c r="AT243" s="119"/>
      <c r="AU243" s="11"/>
      <c r="AV243" s="11"/>
      <c r="AW243" s="27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9"/>
      <c r="BQ243" s="119"/>
      <c r="BR243" s="11"/>
      <c r="BS243" s="11"/>
      <c r="BT243" s="11"/>
      <c r="BU243" s="11"/>
      <c r="BV243" s="11"/>
      <c r="BW243" s="11"/>
      <c r="BX243" s="119"/>
      <c r="BY243" s="119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9"/>
      <c r="CQ243" s="119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</row>
    <row r="244" ht="22.5" customHeight="1" spans="1:147">
      <c r="A244" s="248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27"/>
      <c r="Y244" s="11"/>
      <c r="Z244" s="119"/>
      <c r="AA244" s="119"/>
      <c r="AB244" s="11"/>
      <c r="AC244" s="119"/>
      <c r="AD244" s="11"/>
      <c r="AE244" s="11"/>
      <c r="AF244" s="119"/>
      <c r="AG244" s="119"/>
      <c r="AH244" s="11"/>
      <c r="AI244" s="11"/>
      <c r="AJ244" s="11"/>
      <c r="AK244" s="11"/>
      <c r="AL244" s="11"/>
      <c r="AM244" s="11"/>
      <c r="AN244" s="119"/>
      <c r="AO244" s="119"/>
      <c r="AP244" s="11"/>
      <c r="AQ244" s="11"/>
      <c r="AR244" s="12"/>
      <c r="AS244" s="119"/>
      <c r="AT244" s="119"/>
      <c r="AU244" s="11"/>
      <c r="AV244" s="11"/>
      <c r="AW244" s="27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9"/>
      <c r="BQ244" s="119"/>
      <c r="BR244" s="11"/>
      <c r="BS244" s="11"/>
      <c r="BT244" s="11"/>
      <c r="BU244" s="11"/>
      <c r="BV244" s="11"/>
      <c r="BW244" s="11"/>
      <c r="BX244" s="119"/>
      <c r="BY244" s="119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9"/>
      <c r="CQ244" s="119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</row>
    <row r="245" ht="22.5" customHeight="1" spans="1:147">
      <c r="A245" s="248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27"/>
      <c r="Y245" s="11"/>
      <c r="Z245" s="119"/>
      <c r="AA245" s="119"/>
      <c r="AB245" s="11"/>
      <c r="AC245" s="119"/>
      <c r="AD245" s="11"/>
      <c r="AE245" s="11"/>
      <c r="AF245" s="119"/>
      <c r="AG245" s="119"/>
      <c r="AH245" s="11"/>
      <c r="AI245" s="11"/>
      <c r="AJ245" s="11"/>
      <c r="AK245" s="11"/>
      <c r="AL245" s="11"/>
      <c r="AM245" s="11"/>
      <c r="AN245" s="119"/>
      <c r="AO245" s="119"/>
      <c r="AP245" s="11"/>
      <c r="AQ245" s="11"/>
      <c r="AR245" s="12"/>
      <c r="AS245" s="119"/>
      <c r="AT245" s="119"/>
      <c r="AU245" s="11"/>
      <c r="AV245" s="11"/>
      <c r="AW245" s="27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9"/>
      <c r="BQ245" s="119"/>
      <c r="BR245" s="11"/>
      <c r="BS245" s="11"/>
      <c r="BT245" s="11"/>
      <c r="BU245" s="11"/>
      <c r="BV245" s="11"/>
      <c r="BW245" s="11"/>
      <c r="BX245" s="119"/>
      <c r="BY245" s="119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9"/>
      <c r="CQ245" s="119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</row>
    <row r="246" ht="22.5" customHeight="1" spans="1:147">
      <c r="A246" s="248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27"/>
      <c r="Y246" s="11"/>
      <c r="Z246" s="119"/>
      <c r="AA246" s="119"/>
      <c r="AB246" s="11"/>
      <c r="AC246" s="119"/>
      <c r="AD246" s="11"/>
      <c r="AE246" s="11"/>
      <c r="AF246" s="119"/>
      <c r="AG246" s="119"/>
      <c r="AH246" s="11"/>
      <c r="AI246" s="11"/>
      <c r="AJ246" s="11"/>
      <c r="AK246" s="11"/>
      <c r="AL246" s="11"/>
      <c r="AM246" s="11"/>
      <c r="AN246" s="119"/>
      <c r="AO246" s="119"/>
      <c r="AP246" s="11"/>
      <c r="AQ246" s="11"/>
      <c r="AR246" s="12"/>
      <c r="AS246" s="119"/>
      <c r="AT246" s="119"/>
      <c r="AU246" s="11"/>
      <c r="AV246" s="11"/>
      <c r="AW246" s="27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9"/>
      <c r="BQ246" s="119"/>
      <c r="BR246" s="11"/>
      <c r="BS246" s="11"/>
      <c r="BT246" s="11"/>
      <c r="BU246" s="11"/>
      <c r="BV246" s="11"/>
      <c r="BW246" s="11"/>
      <c r="BX246" s="119"/>
      <c r="BY246" s="119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9"/>
      <c r="CQ246" s="119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</row>
    <row r="247" ht="22.5" customHeight="1" spans="1:147">
      <c r="A247" s="248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27"/>
      <c r="Y247" s="11"/>
      <c r="Z247" s="119"/>
      <c r="AA247" s="119"/>
      <c r="AB247" s="11"/>
      <c r="AC247" s="119"/>
      <c r="AD247" s="11"/>
      <c r="AE247" s="11"/>
      <c r="AF247" s="119"/>
      <c r="AG247" s="119"/>
      <c r="AH247" s="11"/>
      <c r="AI247" s="11"/>
      <c r="AJ247" s="11"/>
      <c r="AK247" s="11"/>
      <c r="AL247" s="11"/>
      <c r="AM247" s="11"/>
      <c r="AN247" s="119"/>
      <c r="AO247" s="119"/>
      <c r="AP247" s="11"/>
      <c r="AQ247" s="11"/>
      <c r="AR247" s="12"/>
      <c r="AS247" s="119"/>
      <c r="AT247" s="119"/>
      <c r="AU247" s="11"/>
      <c r="AV247" s="11"/>
      <c r="AW247" s="27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9"/>
      <c r="BQ247" s="119"/>
      <c r="BR247" s="11"/>
      <c r="BS247" s="11"/>
      <c r="BT247" s="11"/>
      <c r="BU247" s="11"/>
      <c r="BV247" s="11"/>
      <c r="BW247" s="11"/>
      <c r="BX247" s="119"/>
      <c r="BY247" s="119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9"/>
      <c r="CQ247" s="119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</row>
    <row r="248" ht="22.5" customHeight="1" spans="1:147">
      <c r="A248" s="248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27"/>
      <c r="Y248" s="11"/>
      <c r="Z248" s="119"/>
      <c r="AA248" s="119"/>
      <c r="AB248" s="11"/>
      <c r="AC248" s="119"/>
      <c r="AD248" s="11"/>
      <c r="AE248" s="11"/>
      <c r="AF248" s="119"/>
      <c r="AG248" s="119"/>
      <c r="AH248" s="11"/>
      <c r="AI248" s="11"/>
      <c r="AJ248" s="11"/>
      <c r="AK248" s="11"/>
      <c r="AL248" s="11"/>
      <c r="AM248" s="11"/>
      <c r="AN248" s="119"/>
      <c r="AO248" s="119"/>
      <c r="AP248" s="11"/>
      <c r="AQ248" s="11"/>
      <c r="AR248" s="12"/>
      <c r="AS248" s="119"/>
      <c r="AT248" s="119"/>
      <c r="AU248" s="11"/>
      <c r="AV248" s="11"/>
      <c r="AW248" s="27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9"/>
      <c r="BQ248" s="119"/>
      <c r="BR248" s="11"/>
      <c r="BS248" s="11"/>
      <c r="BT248" s="11"/>
      <c r="BU248" s="11"/>
      <c r="BV248" s="11"/>
      <c r="BW248" s="11"/>
      <c r="BX248" s="119"/>
      <c r="BY248" s="119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9"/>
      <c r="CQ248" s="119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</row>
    <row r="249" ht="22.5" customHeight="1" spans="1:147">
      <c r="A249" s="248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27"/>
      <c r="Y249" s="11"/>
      <c r="Z249" s="119"/>
      <c r="AA249" s="119"/>
      <c r="AB249" s="11"/>
      <c r="AC249" s="119"/>
      <c r="AD249" s="11"/>
      <c r="AE249" s="11"/>
      <c r="AF249" s="119"/>
      <c r="AG249" s="119"/>
      <c r="AH249" s="11"/>
      <c r="AI249" s="11"/>
      <c r="AJ249" s="11"/>
      <c r="AK249" s="11"/>
      <c r="AL249" s="11"/>
      <c r="AM249" s="11"/>
      <c r="AN249" s="119"/>
      <c r="AO249" s="119"/>
      <c r="AP249" s="11"/>
      <c r="AQ249" s="11"/>
      <c r="AR249" s="12"/>
      <c r="AS249" s="119"/>
      <c r="AT249" s="119"/>
      <c r="AU249" s="11"/>
      <c r="AV249" s="11"/>
      <c r="AW249" s="27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9"/>
      <c r="BQ249" s="119"/>
      <c r="BR249" s="11"/>
      <c r="BS249" s="11"/>
      <c r="BT249" s="11"/>
      <c r="BU249" s="11"/>
      <c r="BV249" s="11"/>
      <c r="BW249" s="11"/>
      <c r="BX249" s="119"/>
      <c r="BY249" s="119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9"/>
      <c r="CQ249" s="119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</row>
    <row r="250" ht="22.5" customHeight="1" spans="1:147">
      <c r="A250" s="248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27"/>
      <c r="Y250" s="11"/>
      <c r="Z250" s="119"/>
      <c r="AA250" s="119"/>
      <c r="AB250" s="11"/>
      <c r="AC250" s="119"/>
      <c r="AD250" s="11"/>
      <c r="AE250" s="11"/>
      <c r="AF250" s="119"/>
      <c r="AG250" s="119"/>
      <c r="AH250" s="11"/>
      <c r="AI250" s="11"/>
      <c r="AJ250" s="11"/>
      <c r="AK250" s="11"/>
      <c r="AL250" s="11"/>
      <c r="AM250" s="11"/>
      <c r="AN250" s="119"/>
      <c r="AO250" s="119"/>
      <c r="AP250" s="11"/>
      <c r="AQ250" s="11"/>
      <c r="AR250" s="12"/>
      <c r="AS250" s="119"/>
      <c r="AT250" s="119"/>
      <c r="AU250" s="11"/>
      <c r="AV250" s="11"/>
      <c r="AW250" s="27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9"/>
      <c r="BQ250" s="119"/>
      <c r="BR250" s="11"/>
      <c r="BS250" s="11"/>
      <c r="BT250" s="11"/>
      <c r="BU250" s="11"/>
      <c r="BV250" s="11"/>
      <c r="BW250" s="11"/>
      <c r="BX250" s="119"/>
      <c r="BY250" s="119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9"/>
      <c r="CQ250" s="119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</row>
    <row r="251" ht="22.5" customHeight="1" spans="1:147">
      <c r="A251" s="248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27"/>
      <c r="Y251" s="11"/>
      <c r="Z251" s="119"/>
      <c r="AA251" s="119"/>
      <c r="AB251" s="11"/>
      <c r="AC251" s="119"/>
      <c r="AD251" s="11"/>
      <c r="AE251" s="11"/>
      <c r="AF251" s="119"/>
      <c r="AG251" s="119"/>
      <c r="AH251" s="11"/>
      <c r="AI251" s="11"/>
      <c r="AJ251" s="11"/>
      <c r="AK251" s="11"/>
      <c r="AL251" s="11"/>
      <c r="AM251" s="11"/>
      <c r="AN251" s="119"/>
      <c r="AO251" s="119"/>
      <c r="AP251" s="11"/>
      <c r="AQ251" s="11"/>
      <c r="AR251" s="12"/>
      <c r="AS251" s="119"/>
      <c r="AT251" s="119"/>
      <c r="AU251" s="11"/>
      <c r="AV251" s="11"/>
      <c r="AW251" s="27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9"/>
      <c r="BQ251" s="119"/>
      <c r="BR251" s="11"/>
      <c r="BS251" s="11"/>
      <c r="BT251" s="11"/>
      <c r="BU251" s="11"/>
      <c r="BV251" s="11"/>
      <c r="BW251" s="11"/>
      <c r="BX251" s="119"/>
      <c r="BY251" s="119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9"/>
      <c r="CQ251" s="119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</row>
    <row r="252" ht="22.5" customHeight="1" spans="1:147">
      <c r="A252" s="248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27"/>
      <c r="Y252" s="11"/>
      <c r="Z252" s="119"/>
      <c r="AA252" s="119"/>
      <c r="AB252" s="11"/>
      <c r="AC252" s="119"/>
      <c r="AD252" s="11"/>
      <c r="AE252" s="11"/>
      <c r="AF252" s="119"/>
      <c r="AG252" s="119"/>
      <c r="AH252" s="11"/>
      <c r="AI252" s="11"/>
      <c r="AJ252" s="11"/>
      <c r="AK252" s="11"/>
      <c r="AL252" s="11"/>
      <c r="AM252" s="11"/>
      <c r="AN252" s="119"/>
      <c r="AO252" s="119"/>
      <c r="AP252" s="11"/>
      <c r="AQ252" s="11"/>
      <c r="AR252" s="12"/>
      <c r="AS252" s="119"/>
      <c r="AT252" s="119"/>
      <c r="AU252" s="11"/>
      <c r="AV252" s="11"/>
      <c r="AW252" s="27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9"/>
      <c r="BQ252" s="119"/>
      <c r="BR252" s="11"/>
      <c r="BS252" s="11"/>
      <c r="BT252" s="11"/>
      <c r="BU252" s="11"/>
      <c r="BV252" s="11"/>
      <c r="BW252" s="11"/>
      <c r="BX252" s="119"/>
      <c r="BY252" s="119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9"/>
      <c r="CQ252" s="119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</row>
    <row r="253" ht="22.5" customHeight="1" spans="1:147">
      <c r="A253" s="248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27"/>
      <c r="Y253" s="11"/>
      <c r="Z253" s="119"/>
      <c r="AA253" s="119"/>
      <c r="AB253" s="11"/>
      <c r="AC253" s="119"/>
      <c r="AD253" s="11"/>
      <c r="AE253" s="11"/>
      <c r="AF253" s="119"/>
      <c r="AG253" s="119"/>
      <c r="AH253" s="11"/>
      <c r="AI253" s="11"/>
      <c r="AJ253" s="11"/>
      <c r="AK253" s="11"/>
      <c r="AL253" s="11"/>
      <c r="AM253" s="11"/>
      <c r="AN253" s="119"/>
      <c r="AO253" s="119"/>
      <c r="AP253" s="11"/>
      <c r="AQ253" s="11"/>
      <c r="AR253" s="12"/>
      <c r="AS253" s="119"/>
      <c r="AT253" s="119"/>
      <c r="AU253" s="11"/>
      <c r="AV253" s="11"/>
      <c r="AW253" s="27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9"/>
      <c r="BQ253" s="119"/>
      <c r="BR253" s="11"/>
      <c r="BS253" s="11"/>
      <c r="BT253" s="11"/>
      <c r="BU253" s="11"/>
      <c r="BV253" s="11"/>
      <c r="BW253" s="11"/>
      <c r="BX253" s="119"/>
      <c r="BY253" s="119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9"/>
      <c r="CQ253" s="119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</row>
    <row r="254" ht="22.5" customHeight="1" spans="1:147">
      <c r="A254" s="248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27"/>
      <c r="Y254" s="11"/>
      <c r="Z254" s="119"/>
      <c r="AA254" s="119"/>
      <c r="AB254" s="11"/>
      <c r="AC254" s="119"/>
      <c r="AD254" s="11"/>
      <c r="AE254" s="11"/>
      <c r="AF254" s="119"/>
      <c r="AG254" s="119"/>
      <c r="AH254" s="11"/>
      <c r="AI254" s="11"/>
      <c r="AJ254" s="11"/>
      <c r="AK254" s="11"/>
      <c r="AL254" s="11"/>
      <c r="AM254" s="11"/>
      <c r="AN254" s="119"/>
      <c r="AO254" s="119"/>
      <c r="AP254" s="11"/>
      <c r="AQ254" s="11"/>
      <c r="AR254" s="12"/>
      <c r="AS254" s="119"/>
      <c r="AT254" s="119"/>
      <c r="AU254" s="11"/>
      <c r="AV254" s="11"/>
      <c r="AW254" s="27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9"/>
      <c r="BQ254" s="119"/>
      <c r="BR254" s="11"/>
      <c r="BS254" s="11"/>
      <c r="BT254" s="11"/>
      <c r="BU254" s="11"/>
      <c r="BV254" s="11"/>
      <c r="BW254" s="11"/>
      <c r="BX254" s="119"/>
      <c r="BY254" s="119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9"/>
      <c r="CQ254" s="119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</row>
    <row r="255" ht="22.5" customHeight="1" spans="1:147">
      <c r="A255" s="248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27"/>
      <c r="Y255" s="11"/>
      <c r="Z255" s="119"/>
      <c r="AA255" s="119"/>
      <c r="AB255" s="11"/>
      <c r="AC255" s="119"/>
      <c r="AD255" s="11"/>
      <c r="AE255" s="11"/>
      <c r="AF255" s="119"/>
      <c r="AG255" s="119"/>
      <c r="AH255" s="11"/>
      <c r="AI255" s="11"/>
      <c r="AJ255" s="11"/>
      <c r="AK255" s="11"/>
      <c r="AL255" s="11"/>
      <c r="AM255" s="11"/>
      <c r="AN255" s="119"/>
      <c r="AO255" s="119"/>
      <c r="AP255" s="11"/>
      <c r="AQ255" s="11"/>
      <c r="AR255" s="12"/>
      <c r="AS255" s="119"/>
      <c r="AT255" s="119"/>
      <c r="AU255" s="11"/>
      <c r="AV255" s="11"/>
      <c r="AW255" s="27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9"/>
      <c r="BQ255" s="119"/>
      <c r="BR255" s="11"/>
      <c r="BS255" s="11"/>
      <c r="BT255" s="11"/>
      <c r="BU255" s="11"/>
      <c r="BV255" s="11"/>
      <c r="BW255" s="11"/>
      <c r="BX255" s="119"/>
      <c r="BY255" s="119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9"/>
      <c r="CQ255" s="119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</row>
    <row r="256" ht="22.5" customHeight="1" spans="1:147">
      <c r="A256" s="248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27"/>
      <c r="Y256" s="11"/>
      <c r="Z256" s="119"/>
      <c r="AA256" s="119"/>
      <c r="AB256" s="11"/>
      <c r="AC256" s="119"/>
      <c r="AD256" s="11"/>
      <c r="AE256" s="11"/>
      <c r="AF256" s="119"/>
      <c r="AG256" s="119"/>
      <c r="AH256" s="11"/>
      <c r="AI256" s="11"/>
      <c r="AJ256" s="11"/>
      <c r="AK256" s="11"/>
      <c r="AL256" s="11"/>
      <c r="AM256" s="11"/>
      <c r="AN256" s="119"/>
      <c r="AO256" s="119"/>
      <c r="AP256" s="11"/>
      <c r="AQ256" s="11"/>
      <c r="AR256" s="12"/>
      <c r="AS256" s="119"/>
      <c r="AT256" s="119"/>
      <c r="AU256" s="11"/>
      <c r="AV256" s="11"/>
      <c r="AW256" s="27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9"/>
      <c r="BQ256" s="119"/>
      <c r="BR256" s="11"/>
      <c r="BS256" s="11"/>
      <c r="BT256" s="11"/>
      <c r="BU256" s="11"/>
      <c r="BV256" s="11"/>
      <c r="BW256" s="11"/>
      <c r="BX256" s="119"/>
      <c r="BY256" s="119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9"/>
      <c r="CQ256" s="119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</row>
    <row r="257" ht="22.5" customHeight="1" spans="1:147">
      <c r="A257" s="248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27"/>
      <c r="Y257" s="11"/>
      <c r="Z257" s="119"/>
      <c r="AA257" s="119"/>
      <c r="AB257" s="11"/>
      <c r="AC257" s="119"/>
      <c r="AD257" s="11"/>
      <c r="AE257" s="11"/>
      <c r="AF257" s="119"/>
      <c r="AG257" s="119"/>
      <c r="AH257" s="11"/>
      <c r="AI257" s="11"/>
      <c r="AJ257" s="11"/>
      <c r="AK257" s="11"/>
      <c r="AL257" s="11"/>
      <c r="AM257" s="11"/>
      <c r="AN257" s="119"/>
      <c r="AO257" s="119"/>
      <c r="AP257" s="11"/>
      <c r="AQ257" s="11"/>
      <c r="AR257" s="12"/>
      <c r="AS257" s="119"/>
      <c r="AT257" s="119"/>
      <c r="AU257" s="11"/>
      <c r="AV257" s="11"/>
      <c r="AW257" s="27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9"/>
      <c r="BQ257" s="119"/>
      <c r="BR257" s="11"/>
      <c r="BS257" s="11"/>
      <c r="BT257" s="11"/>
      <c r="BU257" s="11"/>
      <c r="BV257" s="11"/>
      <c r="BW257" s="11"/>
      <c r="BX257" s="119"/>
      <c r="BY257" s="119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9"/>
      <c r="CQ257" s="119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</row>
    <row r="258" ht="22.5" customHeight="1" spans="1:147">
      <c r="A258" s="248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27"/>
      <c r="Y258" s="11"/>
      <c r="Z258" s="119"/>
      <c r="AA258" s="119"/>
      <c r="AB258" s="11"/>
      <c r="AC258" s="119"/>
      <c r="AD258" s="11"/>
      <c r="AE258" s="11"/>
      <c r="AF258" s="119"/>
      <c r="AG258" s="119"/>
      <c r="AH258" s="11"/>
      <c r="AI258" s="11"/>
      <c r="AJ258" s="11"/>
      <c r="AK258" s="11"/>
      <c r="AL258" s="11"/>
      <c r="AM258" s="11"/>
      <c r="AN258" s="119"/>
      <c r="AO258" s="119"/>
      <c r="AP258" s="11"/>
      <c r="AQ258" s="11"/>
      <c r="AR258" s="12"/>
      <c r="AS258" s="119"/>
      <c r="AT258" s="119"/>
      <c r="AU258" s="11"/>
      <c r="AV258" s="11"/>
      <c r="AW258" s="27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9"/>
      <c r="BQ258" s="119"/>
      <c r="BR258" s="11"/>
      <c r="BS258" s="11"/>
      <c r="BT258" s="11"/>
      <c r="BU258" s="11"/>
      <c r="BV258" s="11"/>
      <c r="BW258" s="11"/>
      <c r="BX258" s="119"/>
      <c r="BY258" s="119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9"/>
      <c r="CQ258" s="119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</row>
    <row r="259" ht="22.5" customHeight="1" spans="1:147">
      <c r="A259" s="248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27"/>
      <c r="Y259" s="11"/>
      <c r="Z259" s="119"/>
      <c r="AA259" s="119"/>
      <c r="AB259" s="11"/>
      <c r="AC259" s="119"/>
      <c r="AD259" s="11"/>
      <c r="AE259" s="11"/>
      <c r="AF259" s="119"/>
      <c r="AG259" s="119"/>
      <c r="AH259" s="11"/>
      <c r="AI259" s="11"/>
      <c r="AJ259" s="11"/>
      <c r="AK259" s="11"/>
      <c r="AL259" s="11"/>
      <c r="AM259" s="11"/>
      <c r="AN259" s="119"/>
      <c r="AO259" s="119"/>
      <c r="AP259" s="11"/>
      <c r="AQ259" s="11"/>
      <c r="AR259" s="12"/>
      <c r="AS259" s="119"/>
      <c r="AT259" s="119"/>
      <c r="AU259" s="11"/>
      <c r="AV259" s="11"/>
      <c r="AW259" s="27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9"/>
      <c r="BQ259" s="119"/>
      <c r="BR259" s="11"/>
      <c r="BS259" s="11"/>
      <c r="BT259" s="11"/>
      <c r="BU259" s="11"/>
      <c r="BV259" s="11"/>
      <c r="BW259" s="11"/>
      <c r="BX259" s="119"/>
      <c r="BY259" s="119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9"/>
      <c r="CQ259" s="119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</row>
    <row r="260" ht="22.5" customHeight="1" spans="1:147">
      <c r="A260" s="248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27"/>
      <c r="Y260" s="11"/>
      <c r="Z260" s="119"/>
      <c r="AA260" s="119"/>
      <c r="AB260" s="11"/>
      <c r="AC260" s="119"/>
      <c r="AD260" s="11"/>
      <c r="AE260" s="11"/>
      <c r="AF260" s="119"/>
      <c r="AG260" s="119"/>
      <c r="AH260" s="11"/>
      <c r="AI260" s="11"/>
      <c r="AJ260" s="11"/>
      <c r="AK260" s="11"/>
      <c r="AL260" s="11"/>
      <c r="AM260" s="11"/>
      <c r="AN260" s="119"/>
      <c r="AO260" s="119"/>
      <c r="AP260" s="11"/>
      <c r="AQ260" s="11"/>
      <c r="AR260" s="12"/>
      <c r="AS260" s="119"/>
      <c r="AT260" s="119"/>
      <c r="AU260" s="11"/>
      <c r="AV260" s="11"/>
      <c r="AW260" s="27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9"/>
      <c r="BQ260" s="119"/>
      <c r="BR260" s="11"/>
      <c r="BS260" s="11"/>
      <c r="BT260" s="11"/>
      <c r="BU260" s="11"/>
      <c r="BV260" s="11"/>
      <c r="BW260" s="11"/>
      <c r="BX260" s="119"/>
      <c r="BY260" s="119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9"/>
      <c r="CQ260" s="119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</row>
    <row r="261" ht="22.5" customHeight="1" spans="1:147">
      <c r="A261" s="248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27"/>
      <c r="Y261" s="11"/>
      <c r="Z261" s="119"/>
      <c r="AA261" s="119"/>
      <c r="AB261" s="11"/>
      <c r="AC261" s="119"/>
      <c r="AD261" s="11"/>
      <c r="AE261" s="11"/>
      <c r="AF261" s="119"/>
      <c r="AG261" s="119"/>
      <c r="AH261" s="11"/>
      <c r="AI261" s="11"/>
      <c r="AJ261" s="11"/>
      <c r="AK261" s="11"/>
      <c r="AL261" s="11"/>
      <c r="AM261" s="11"/>
      <c r="AN261" s="119"/>
      <c r="AO261" s="119"/>
      <c r="AP261" s="11"/>
      <c r="AQ261" s="11"/>
      <c r="AR261" s="12"/>
      <c r="AS261" s="119"/>
      <c r="AT261" s="119"/>
      <c r="AU261" s="11"/>
      <c r="AV261" s="11"/>
      <c r="AW261" s="27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9"/>
      <c r="BQ261" s="119"/>
      <c r="BR261" s="11"/>
      <c r="BS261" s="11"/>
      <c r="BT261" s="11"/>
      <c r="BU261" s="11"/>
      <c r="BV261" s="11"/>
      <c r="BW261" s="11"/>
      <c r="BX261" s="119"/>
      <c r="BY261" s="119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9"/>
      <c r="CQ261" s="119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</row>
    <row r="262" ht="22.5" customHeight="1" spans="1:147">
      <c r="A262" s="248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27"/>
      <c r="Y262" s="11"/>
      <c r="Z262" s="119"/>
      <c r="AA262" s="119"/>
      <c r="AB262" s="11"/>
      <c r="AC262" s="119"/>
      <c r="AD262" s="11"/>
      <c r="AE262" s="11"/>
      <c r="AF262" s="119"/>
      <c r="AG262" s="119"/>
      <c r="AH262" s="11"/>
      <c r="AI262" s="11"/>
      <c r="AJ262" s="11"/>
      <c r="AK262" s="11"/>
      <c r="AL262" s="11"/>
      <c r="AM262" s="11"/>
      <c r="AN262" s="119"/>
      <c r="AO262" s="119"/>
      <c r="AP262" s="11"/>
      <c r="AQ262" s="11"/>
      <c r="AR262" s="12"/>
      <c r="AS262" s="119"/>
      <c r="AT262" s="119"/>
      <c r="AU262" s="11"/>
      <c r="AV262" s="11"/>
      <c r="AW262" s="27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9"/>
      <c r="BQ262" s="119"/>
      <c r="BR262" s="11"/>
      <c r="BS262" s="11"/>
      <c r="BT262" s="11"/>
      <c r="BU262" s="11"/>
      <c r="BV262" s="11"/>
      <c r="BW262" s="11"/>
      <c r="BX262" s="119"/>
      <c r="BY262" s="119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9"/>
      <c r="CQ262" s="119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</row>
    <row r="263" ht="22.5" customHeight="1" spans="1:147">
      <c r="A263" s="248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27"/>
      <c r="Y263" s="11"/>
      <c r="Z263" s="119"/>
      <c r="AA263" s="119"/>
      <c r="AB263" s="11"/>
      <c r="AC263" s="119"/>
      <c r="AD263" s="11"/>
      <c r="AE263" s="11"/>
      <c r="AF263" s="119"/>
      <c r="AG263" s="119"/>
      <c r="AH263" s="11"/>
      <c r="AI263" s="11"/>
      <c r="AJ263" s="11"/>
      <c r="AK263" s="11"/>
      <c r="AL263" s="11"/>
      <c r="AM263" s="11"/>
      <c r="AN263" s="119"/>
      <c r="AO263" s="119"/>
      <c r="AP263" s="11"/>
      <c r="AQ263" s="11"/>
      <c r="AR263" s="12"/>
      <c r="AS263" s="119"/>
      <c r="AT263" s="119"/>
      <c r="AU263" s="11"/>
      <c r="AV263" s="11"/>
      <c r="AW263" s="27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9"/>
      <c r="BQ263" s="119"/>
      <c r="BR263" s="11"/>
      <c r="BS263" s="11"/>
      <c r="BT263" s="11"/>
      <c r="BU263" s="11"/>
      <c r="BV263" s="11"/>
      <c r="BW263" s="11"/>
      <c r="BX263" s="119"/>
      <c r="BY263" s="119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9"/>
      <c r="CQ263" s="119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</row>
    <row r="264" ht="22.5" customHeight="1" spans="1:147">
      <c r="A264" s="248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27"/>
      <c r="Y264" s="11"/>
      <c r="Z264" s="119"/>
      <c r="AA264" s="119"/>
      <c r="AB264" s="11"/>
      <c r="AC264" s="119"/>
      <c r="AD264" s="11"/>
      <c r="AE264" s="11"/>
      <c r="AF264" s="119"/>
      <c r="AG264" s="119"/>
      <c r="AH264" s="11"/>
      <c r="AI264" s="11"/>
      <c r="AJ264" s="11"/>
      <c r="AK264" s="11"/>
      <c r="AL264" s="11"/>
      <c r="AM264" s="11"/>
      <c r="AN264" s="119"/>
      <c r="AO264" s="119"/>
      <c r="AP264" s="11"/>
      <c r="AQ264" s="11"/>
      <c r="AR264" s="12"/>
      <c r="AS264" s="119"/>
      <c r="AT264" s="119"/>
      <c r="AU264" s="11"/>
      <c r="AV264" s="11"/>
      <c r="AW264" s="27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9"/>
      <c r="BQ264" s="119"/>
      <c r="BR264" s="11"/>
      <c r="BS264" s="11"/>
      <c r="BT264" s="11"/>
      <c r="BU264" s="11"/>
      <c r="BV264" s="11"/>
      <c r="BW264" s="11"/>
      <c r="BX264" s="119"/>
      <c r="BY264" s="119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9"/>
      <c r="CQ264" s="119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</row>
    <row r="265" ht="22.5" customHeight="1" spans="1:147">
      <c r="A265" s="248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27"/>
      <c r="Y265" s="11"/>
      <c r="Z265" s="119"/>
      <c r="AA265" s="119"/>
      <c r="AB265" s="11"/>
      <c r="AC265" s="119"/>
      <c r="AD265" s="11"/>
      <c r="AE265" s="11"/>
      <c r="AF265" s="119"/>
      <c r="AG265" s="119"/>
      <c r="AH265" s="11"/>
      <c r="AI265" s="11"/>
      <c r="AJ265" s="11"/>
      <c r="AK265" s="11"/>
      <c r="AL265" s="11"/>
      <c r="AM265" s="11"/>
      <c r="AN265" s="119"/>
      <c r="AO265" s="119"/>
      <c r="AP265" s="11"/>
      <c r="AQ265" s="11"/>
      <c r="AR265" s="12"/>
      <c r="AS265" s="119"/>
      <c r="AT265" s="119"/>
      <c r="AU265" s="11"/>
      <c r="AV265" s="11"/>
      <c r="AW265" s="27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9"/>
      <c r="BQ265" s="119"/>
      <c r="BR265" s="11"/>
      <c r="BS265" s="11"/>
      <c r="BT265" s="11"/>
      <c r="BU265" s="11"/>
      <c r="BV265" s="11"/>
      <c r="BW265" s="11"/>
      <c r="BX265" s="119"/>
      <c r="BY265" s="119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9"/>
      <c r="CQ265" s="119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</row>
    <row r="266" ht="22.5" customHeight="1" spans="1:147">
      <c r="A266" s="248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27"/>
      <c r="Y266" s="11"/>
      <c r="Z266" s="119"/>
      <c r="AA266" s="119"/>
      <c r="AB266" s="11"/>
      <c r="AC266" s="119"/>
      <c r="AD266" s="11"/>
      <c r="AE266" s="11"/>
      <c r="AF266" s="119"/>
      <c r="AG266" s="119"/>
      <c r="AH266" s="11"/>
      <c r="AI266" s="11"/>
      <c r="AJ266" s="11"/>
      <c r="AK266" s="11"/>
      <c r="AL266" s="11"/>
      <c r="AM266" s="11"/>
      <c r="AN266" s="119"/>
      <c r="AO266" s="119"/>
      <c r="AP266" s="11"/>
      <c r="AQ266" s="11"/>
      <c r="AR266" s="12"/>
      <c r="AS266" s="119"/>
      <c r="AT266" s="119"/>
      <c r="AU266" s="11"/>
      <c r="AV266" s="11"/>
      <c r="AW266" s="27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9"/>
      <c r="BQ266" s="119"/>
      <c r="BR266" s="11"/>
      <c r="BS266" s="11"/>
      <c r="BT266" s="11"/>
      <c r="BU266" s="11"/>
      <c r="BV266" s="11"/>
      <c r="BW266" s="11"/>
      <c r="BX266" s="119"/>
      <c r="BY266" s="119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9"/>
      <c r="CQ266" s="119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</row>
    <row r="267" ht="22.5" customHeight="1" spans="1:147">
      <c r="A267" s="248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27"/>
      <c r="Y267" s="11"/>
      <c r="Z267" s="119"/>
      <c r="AA267" s="119"/>
      <c r="AB267" s="11"/>
      <c r="AC267" s="119"/>
      <c r="AD267" s="11"/>
      <c r="AE267" s="11"/>
      <c r="AF267" s="119"/>
      <c r="AG267" s="119"/>
      <c r="AH267" s="11"/>
      <c r="AI267" s="11"/>
      <c r="AJ267" s="11"/>
      <c r="AK267" s="11"/>
      <c r="AL267" s="11"/>
      <c r="AM267" s="11"/>
      <c r="AN267" s="119"/>
      <c r="AO267" s="119"/>
      <c r="AP267" s="11"/>
      <c r="AQ267" s="11"/>
      <c r="AR267" s="12"/>
      <c r="AS267" s="119"/>
      <c r="AT267" s="119"/>
      <c r="AU267" s="11"/>
      <c r="AV267" s="11"/>
      <c r="AW267" s="27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9"/>
      <c r="BQ267" s="119"/>
      <c r="BR267" s="11"/>
      <c r="BS267" s="11"/>
      <c r="BT267" s="11"/>
      <c r="BU267" s="11"/>
      <c r="BV267" s="11"/>
      <c r="BW267" s="11"/>
      <c r="BX267" s="119"/>
      <c r="BY267" s="119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9"/>
      <c r="CQ267" s="119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</row>
    <row r="268" ht="22.5" customHeight="1" spans="1:147">
      <c r="A268" s="248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27"/>
      <c r="Y268" s="11"/>
      <c r="Z268" s="119"/>
      <c r="AA268" s="119"/>
      <c r="AB268" s="11"/>
      <c r="AC268" s="119"/>
      <c r="AD268" s="11"/>
      <c r="AE268" s="11"/>
      <c r="AF268" s="119"/>
      <c r="AG268" s="119"/>
      <c r="AH268" s="11"/>
      <c r="AI268" s="11"/>
      <c r="AJ268" s="11"/>
      <c r="AK268" s="11"/>
      <c r="AL268" s="11"/>
      <c r="AM268" s="11"/>
      <c r="AN268" s="119"/>
      <c r="AO268" s="119"/>
      <c r="AP268" s="11"/>
      <c r="AQ268" s="11"/>
      <c r="AR268" s="12"/>
      <c r="AS268" s="119"/>
      <c r="AT268" s="119"/>
      <c r="AU268" s="11"/>
      <c r="AV268" s="11"/>
      <c r="AW268" s="27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9"/>
      <c r="BQ268" s="119"/>
      <c r="BR268" s="11"/>
      <c r="BS268" s="11"/>
      <c r="BT268" s="11"/>
      <c r="BU268" s="11"/>
      <c r="BV268" s="11"/>
      <c r="BW268" s="11"/>
      <c r="BX268" s="119"/>
      <c r="BY268" s="119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9"/>
      <c r="CQ268" s="119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</row>
    <row r="269" ht="22.5" customHeight="1" spans="1:147">
      <c r="A269" s="248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27"/>
      <c r="Y269" s="11"/>
      <c r="Z269" s="119"/>
      <c r="AA269" s="119"/>
      <c r="AB269" s="11"/>
      <c r="AC269" s="119"/>
      <c r="AD269" s="11"/>
      <c r="AE269" s="11"/>
      <c r="AF269" s="119"/>
      <c r="AG269" s="119"/>
      <c r="AH269" s="11"/>
      <c r="AI269" s="11"/>
      <c r="AJ269" s="11"/>
      <c r="AK269" s="11"/>
      <c r="AL269" s="11"/>
      <c r="AM269" s="11"/>
      <c r="AN269" s="119"/>
      <c r="AO269" s="119"/>
      <c r="AP269" s="11"/>
      <c r="AQ269" s="11"/>
      <c r="AR269" s="12"/>
      <c r="AS269" s="119"/>
      <c r="AT269" s="119"/>
      <c r="AU269" s="11"/>
      <c r="AV269" s="11"/>
      <c r="AW269" s="27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9"/>
      <c r="BQ269" s="119"/>
      <c r="BR269" s="11"/>
      <c r="BS269" s="11"/>
      <c r="BT269" s="11"/>
      <c r="BU269" s="11"/>
      <c r="BV269" s="11"/>
      <c r="BW269" s="11"/>
      <c r="BX269" s="119"/>
      <c r="BY269" s="119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9"/>
      <c r="CQ269" s="119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</row>
    <row r="270" ht="22.5" customHeight="1" spans="1:147">
      <c r="A270" s="248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27"/>
      <c r="Y270" s="11"/>
      <c r="Z270" s="119"/>
      <c r="AA270" s="119"/>
      <c r="AB270" s="11"/>
      <c r="AC270" s="119"/>
      <c r="AD270" s="11"/>
      <c r="AE270" s="11"/>
      <c r="AF270" s="119"/>
      <c r="AG270" s="119"/>
      <c r="AH270" s="11"/>
      <c r="AI270" s="11"/>
      <c r="AJ270" s="11"/>
      <c r="AK270" s="11"/>
      <c r="AL270" s="11"/>
      <c r="AM270" s="11"/>
      <c r="AN270" s="119"/>
      <c r="AO270" s="119"/>
      <c r="AP270" s="11"/>
      <c r="AQ270" s="11"/>
      <c r="AR270" s="12"/>
      <c r="AS270" s="119"/>
      <c r="AT270" s="119"/>
      <c r="AU270" s="11"/>
      <c r="AV270" s="11"/>
      <c r="AW270" s="27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9"/>
      <c r="BQ270" s="119"/>
      <c r="BR270" s="11"/>
      <c r="BS270" s="11"/>
      <c r="BT270" s="11"/>
      <c r="BU270" s="11"/>
      <c r="BV270" s="11"/>
      <c r="BW270" s="11"/>
      <c r="BX270" s="119"/>
      <c r="BY270" s="119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9"/>
      <c r="CQ270" s="119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</row>
    <row r="271" ht="22.5" customHeight="1" spans="1:147">
      <c r="A271" s="248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27"/>
      <c r="Y271" s="11"/>
      <c r="Z271" s="119"/>
      <c r="AA271" s="119"/>
      <c r="AB271" s="11"/>
      <c r="AC271" s="119"/>
      <c r="AD271" s="11"/>
      <c r="AE271" s="11"/>
      <c r="AF271" s="119"/>
      <c r="AG271" s="119"/>
      <c r="AH271" s="11"/>
      <c r="AI271" s="11"/>
      <c r="AJ271" s="11"/>
      <c r="AK271" s="11"/>
      <c r="AL271" s="11"/>
      <c r="AM271" s="11"/>
      <c r="AN271" s="119"/>
      <c r="AO271" s="119"/>
      <c r="AP271" s="11"/>
      <c r="AQ271" s="11"/>
      <c r="AR271" s="12"/>
      <c r="AS271" s="119"/>
      <c r="AT271" s="119"/>
      <c r="AU271" s="11"/>
      <c r="AV271" s="11"/>
      <c r="AW271" s="27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9"/>
      <c r="BQ271" s="119"/>
      <c r="BR271" s="11"/>
      <c r="BS271" s="11"/>
      <c r="BT271" s="11"/>
      <c r="BU271" s="11"/>
      <c r="BV271" s="11"/>
      <c r="BW271" s="11"/>
      <c r="BX271" s="119"/>
      <c r="BY271" s="119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9"/>
      <c r="CQ271" s="119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</row>
    <row r="272" ht="22.5" customHeight="1" spans="1:147">
      <c r="A272" s="248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27"/>
      <c r="Y272" s="11"/>
      <c r="Z272" s="119"/>
      <c r="AA272" s="119"/>
      <c r="AB272" s="11"/>
      <c r="AC272" s="119"/>
      <c r="AD272" s="11"/>
      <c r="AE272" s="11"/>
      <c r="AF272" s="119"/>
      <c r="AG272" s="119"/>
      <c r="AH272" s="11"/>
      <c r="AI272" s="11"/>
      <c r="AJ272" s="11"/>
      <c r="AK272" s="11"/>
      <c r="AL272" s="11"/>
      <c r="AM272" s="11"/>
      <c r="AN272" s="119"/>
      <c r="AO272" s="119"/>
      <c r="AP272" s="11"/>
      <c r="AQ272" s="11"/>
      <c r="AR272" s="12"/>
      <c r="AS272" s="119"/>
      <c r="AT272" s="119"/>
      <c r="AU272" s="11"/>
      <c r="AV272" s="11"/>
      <c r="AW272" s="27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9"/>
      <c r="BQ272" s="119"/>
      <c r="BR272" s="11"/>
      <c r="BS272" s="11"/>
      <c r="BT272" s="11"/>
      <c r="BU272" s="11"/>
      <c r="BV272" s="11"/>
      <c r="BW272" s="11"/>
      <c r="BX272" s="119"/>
      <c r="BY272" s="119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9"/>
      <c r="CQ272" s="119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</row>
    <row r="273" ht="22.5" customHeight="1" spans="1:147">
      <c r="A273" s="248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27"/>
      <c r="Y273" s="11"/>
      <c r="Z273" s="119"/>
      <c r="AA273" s="119"/>
      <c r="AB273" s="11"/>
      <c r="AC273" s="119"/>
      <c r="AD273" s="11"/>
      <c r="AE273" s="11"/>
      <c r="AF273" s="119"/>
      <c r="AG273" s="119"/>
      <c r="AH273" s="11"/>
      <c r="AI273" s="11"/>
      <c r="AJ273" s="11"/>
      <c r="AK273" s="11"/>
      <c r="AL273" s="11"/>
      <c r="AM273" s="11"/>
      <c r="AN273" s="119"/>
      <c r="AO273" s="119"/>
      <c r="AP273" s="11"/>
      <c r="AQ273" s="11"/>
      <c r="AR273" s="12"/>
      <c r="AS273" s="119"/>
      <c r="AT273" s="119"/>
      <c r="AU273" s="11"/>
      <c r="AV273" s="11"/>
      <c r="AW273" s="27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9"/>
      <c r="BQ273" s="119"/>
      <c r="BR273" s="11"/>
      <c r="BS273" s="11"/>
      <c r="BT273" s="11"/>
      <c r="BU273" s="11"/>
      <c r="BV273" s="11"/>
      <c r="BW273" s="11"/>
      <c r="BX273" s="119"/>
      <c r="BY273" s="119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9"/>
      <c r="CQ273" s="119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</row>
    <row r="274" ht="22.5" customHeight="1" spans="1:147">
      <c r="A274" s="248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27"/>
      <c r="Y274" s="11"/>
      <c r="Z274" s="119"/>
      <c r="AA274" s="119"/>
      <c r="AB274" s="11"/>
      <c r="AC274" s="119"/>
      <c r="AD274" s="11"/>
      <c r="AE274" s="11"/>
      <c r="AF274" s="119"/>
      <c r="AG274" s="119"/>
      <c r="AH274" s="11"/>
      <c r="AI274" s="11"/>
      <c r="AJ274" s="11"/>
      <c r="AK274" s="11"/>
      <c r="AL274" s="11"/>
      <c r="AM274" s="11"/>
      <c r="AN274" s="119"/>
      <c r="AO274" s="119"/>
      <c r="AP274" s="11"/>
      <c r="AQ274" s="11"/>
      <c r="AR274" s="12"/>
      <c r="AS274" s="119"/>
      <c r="AT274" s="119"/>
      <c r="AU274" s="11"/>
      <c r="AV274" s="11"/>
      <c r="AW274" s="27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9"/>
      <c r="BQ274" s="119"/>
      <c r="BR274" s="11"/>
      <c r="BS274" s="11"/>
      <c r="BT274" s="11"/>
      <c r="BU274" s="11"/>
      <c r="BV274" s="11"/>
      <c r="BW274" s="11"/>
      <c r="BX274" s="119"/>
      <c r="BY274" s="119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9"/>
      <c r="CQ274" s="119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</row>
    <row r="275" ht="22.5" customHeight="1" spans="1:147">
      <c r="A275" s="248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27"/>
      <c r="Y275" s="11"/>
      <c r="Z275" s="119"/>
      <c r="AA275" s="119"/>
      <c r="AB275" s="11"/>
      <c r="AC275" s="119"/>
      <c r="AD275" s="11"/>
      <c r="AE275" s="11"/>
      <c r="AF275" s="119"/>
      <c r="AG275" s="119"/>
      <c r="AH275" s="11"/>
      <c r="AI275" s="11"/>
      <c r="AJ275" s="11"/>
      <c r="AK275" s="11"/>
      <c r="AL275" s="11"/>
      <c r="AM275" s="11"/>
      <c r="AN275" s="119"/>
      <c r="AO275" s="119"/>
      <c r="AP275" s="11"/>
      <c r="AQ275" s="11"/>
      <c r="AR275" s="12"/>
      <c r="AS275" s="119"/>
      <c r="AT275" s="119"/>
      <c r="AU275" s="11"/>
      <c r="AV275" s="11"/>
      <c r="AW275" s="27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9"/>
      <c r="BQ275" s="119"/>
      <c r="BR275" s="11"/>
      <c r="BS275" s="11"/>
      <c r="BT275" s="11"/>
      <c r="BU275" s="11"/>
      <c r="BV275" s="11"/>
      <c r="BW275" s="11"/>
      <c r="BX275" s="119"/>
      <c r="BY275" s="119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9"/>
      <c r="CQ275" s="119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</row>
    <row r="276" ht="22.5" customHeight="1" spans="1:147">
      <c r="A276" s="248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27"/>
      <c r="Y276" s="11"/>
      <c r="Z276" s="119"/>
      <c r="AA276" s="119"/>
      <c r="AB276" s="11"/>
      <c r="AC276" s="119"/>
      <c r="AD276" s="11"/>
      <c r="AE276" s="11"/>
      <c r="AF276" s="119"/>
      <c r="AG276" s="119"/>
      <c r="AH276" s="11"/>
      <c r="AI276" s="11"/>
      <c r="AJ276" s="11"/>
      <c r="AK276" s="11"/>
      <c r="AL276" s="11"/>
      <c r="AM276" s="11"/>
      <c r="AN276" s="119"/>
      <c r="AO276" s="119"/>
      <c r="AP276" s="11"/>
      <c r="AQ276" s="11"/>
      <c r="AR276" s="12"/>
      <c r="AS276" s="119"/>
      <c r="AT276" s="119"/>
      <c r="AU276" s="11"/>
      <c r="AV276" s="11"/>
      <c r="AW276" s="27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9"/>
      <c r="BQ276" s="119"/>
      <c r="BR276" s="11"/>
      <c r="BS276" s="11"/>
      <c r="BT276" s="11"/>
      <c r="BU276" s="11"/>
      <c r="BV276" s="11"/>
      <c r="BW276" s="11"/>
      <c r="BX276" s="119"/>
      <c r="BY276" s="119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9"/>
      <c r="CQ276" s="119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</row>
    <row r="277" ht="22.5" customHeight="1" spans="1:147">
      <c r="A277" s="248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27"/>
      <c r="Y277" s="11"/>
      <c r="Z277" s="119"/>
      <c r="AA277" s="119"/>
      <c r="AB277" s="11"/>
      <c r="AC277" s="119"/>
      <c r="AD277" s="11"/>
      <c r="AE277" s="11"/>
      <c r="AF277" s="119"/>
      <c r="AG277" s="119"/>
      <c r="AH277" s="11"/>
      <c r="AI277" s="11"/>
      <c r="AJ277" s="11"/>
      <c r="AK277" s="11"/>
      <c r="AL277" s="11"/>
      <c r="AM277" s="11"/>
      <c r="AN277" s="119"/>
      <c r="AO277" s="119"/>
      <c r="AP277" s="11"/>
      <c r="AQ277" s="11"/>
      <c r="AR277" s="12"/>
      <c r="AS277" s="119"/>
      <c r="AT277" s="119"/>
      <c r="AU277" s="11"/>
      <c r="AV277" s="11"/>
      <c r="AW277" s="27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9"/>
      <c r="BQ277" s="119"/>
      <c r="BR277" s="11"/>
      <c r="BS277" s="11"/>
      <c r="BT277" s="11"/>
      <c r="BU277" s="11"/>
      <c r="BV277" s="11"/>
      <c r="BW277" s="11"/>
      <c r="BX277" s="119"/>
      <c r="BY277" s="119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9"/>
      <c r="CQ277" s="119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</row>
    <row r="278" ht="22.5" customHeight="1" spans="1:147">
      <c r="A278" s="248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27"/>
      <c r="Y278" s="11"/>
      <c r="Z278" s="119"/>
      <c r="AA278" s="119"/>
      <c r="AB278" s="11"/>
      <c r="AC278" s="119"/>
      <c r="AD278" s="11"/>
      <c r="AE278" s="11"/>
      <c r="AF278" s="119"/>
      <c r="AG278" s="119"/>
      <c r="AH278" s="11"/>
      <c r="AI278" s="11"/>
      <c r="AJ278" s="11"/>
      <c r="AK278" s="11"/>
      <c r="AL278" s="11"/>
      <c r="AM278" s="11"/>
      <c r="AN278" s="119"/>
      <c r="AO278" s="119"/>
      <c r="AP278" s="11"/>
      <c r="AQ278" s="11"/>
      <c r="AR278" s="12"/>
      <c r="AS278" s="119"/>
      <c r="AT278" s="119"/>
      <c r="AU278" s="11"/>
      <c r="AV278" s="11"/>
      <c r="AW278" s="27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9"/>
      <c r="BQ278" s="119"/>
      <c r="BR278" s="11"/>
      <c r="BS278" s="11"/>
      <c r="BT278" s="11"/>
      <c r="BU278" s="11"/>
      <c r="BV278" s="11"/>
      <c r="BW278" s="11"/>
      <c r="BX278" s="119"/>
      <c r="BY278" s="119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9"/>
      <c r="CQ278" s="119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</row>
    <row r="279" ht="22.5" customHeight="1" spans="1:147">
      <c r="A279" s="248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27"/>
      <c r="Y279" s="11"/>
      <c r="Z279" s="119"/>
      <c r="AA279" s="119"/>
      <c r="AB279" s="11"/>
      <c r="AC279" s="119"/>
      <c r="AD279" s="11"/>
      <c r="AE279" s="11"/>
      <c r="AF279" s="119"/>
      <c r="AG279" s="119"/>
      <c r="AH279" s="11"/>
      <c r="AI279" s="11"/>
      <c r="AJ279" s="11"/>
      <c r="AK279" s="11"/>
      <c r="AL279" s="11"/>
      <c r="AM279" s="11"/>
      <c r="AN279" s="119"/>
      <c r="AO279" s="119"/>
      <c r="AP279" s="11"/>
      <c r="AQ279" s="11"/>
      <c r="AR279" s="12"/>
      <c r="AS279" s="119"/>
      <c r="AT279" s="119"/>
      <c r="AU279" s="11"/>
      <c r="AV279" s="11"/>
      <c r="AW279" s="27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9"/>
      <c r="BQ279" s="119"/>
      <c r="BR279" s="11"/>
      <c r="BS279" s="11"/>
      <c r="BT279" s="11"/>
      <c r="BU279" s="11"/>
      <c r="BV279" s="11"/>
      <c r="BW279" s="11"/>
      <c r="BX279" s="119"/>
      <c r="BY279" s="119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9"/>
      <c r="CQ279" s="119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</row>
    <row r="280" ht="22.5" customHeight="1" spans="1:147">
      <c r="A280" s="248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27"/>
      <c r="Y280" s="11"/>
      <c r="Z280" s="119"/>
      <c r="AA280" s="119"/>
      <c r="AB280" s="11"/>
      <c r="AC280" s="119"/>
      <c r="AD280" s="11"/>
      <c r="AE280" s="11"/>
      <c r="AF280" s="119"/>
      <c r="AG280" s="119"/>
      <c r="AH280" s="11"/>
      <c r="AI280" s="11"/>
      <c r="AJ280" s="11"/>
      <c r="AK280" s="11"/>
      <c r="AL280" s="11"/>
      <c r="AM280" s="11"/>
      <c r="AN280" s="119"/>
      <c r="AO280" s="119"/>
      <c r="AP280" s="11"/>
      <c r="AQ280" s="11"/>
      <c r="AR280" s="12"/>
      <c r="AS280" s="119"/>
      <c r="AT280" s="119"/>
      <c r="AU280" s="11"/>
      <c r="AV280" s="11"/>
      <c r="AW280" s="27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9"/>
      <c r="BQ280" s="119"/>
      <c r="BR280" s="11"/>
      <c r="BS280" s="11"/>
      <c r="BT280" s="11"/>
      <c r="BU280" s="11"/>
      <c r="BV280" s="11"/>
      <c r="BW280" s="11"/>
      <c r="BX280" s="119"/>
      <c r="BY280" s="119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9"/>
      <c r="CQ280" s="119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</row>
    <row r="281" ht="22.5" customHeight="1" spans="1:147">
      <c r="A281" s="248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27"/>
      <c r="Y281" s="11"/>
      <c r="Z281" s="119"/>
      <c r="AA281" s="119"/>
      <c r="AB281" s="11"/>
      <c r="AC281" s="119"/>
      <c r="AD281" s="11"/>
      <c r="AE281" s="11"/>
      <c r="AF281" s="119"/>
      <c r="AG281" s="119"/>
      <c r="AH281" s="11"/>
      <c r="AI281" s="11"/>
      <c r="AJ281" s="11"/>
      <c r="AK281" s="11"/>
      <c r="AL281" s="11"/>
      <c r="AM281" s="11"/>
      <c r="AN281" s="119"/>
      <c r="AO281" s="119"/>
      <c r="AP281" s="11"/>
      <c r="AQ281" s="11"/>
      <c r="AR281" s="12"/>
      <c r="AS281" s="119"/>
      <c r="AT281" s="119"/>
      <c r="AU281" s="11"/>
      <c r="AV281" s="11"/>
      <c r="AW281" s="27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9"/>
      <c r="BQ281" s="119"/>
      <c r="BR281" s="11"/>
      <c r="BS281" s="11"/>
      <c r="BT281" s="11"/>
      <c r="BU281" s="11"/>
      <c r="BV281" s="11"/>
      <c r="BW281" s="11"/>
      <c r="BX281" s="119"/>
      <c r="BY281" s="119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9"/>
      <c r="CQ281" s="119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</row>
    <row r="282" ht="22.5" customHeight="1" spans="1:147">
      <c r="A282" s="248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27"/>
      <c r="Y282" s="11"/>
      <c r="Z282" s="119"/>
      <c r="AA282" s="119"/>
      <c r="AB282" s="11"/>
      <c r="AC282" s="119"/>
      <c r="AD282" s="11"/>
      <c r="AE282" s="11"/>
      <c r="AF282" s="119"/>
      <c r="AG282" s="119"/>
      <c r="AH282" s="11"/>
      <c r="AI282" s="11"/>
      <c r="AJ282" s="11"/>
      <c r="AK282" s="11"/>
      <c r="AL282" s="11"/>
      <c r="AM282" s="11"/>
      <c r="AN282" s="119"/>
      <c r="AO282" s="119"/>
      <c r="AP282" s="11"/>
      <c r="AQ282" s="11"/>
      <c r="AR282" s="12"/>
      <c r="AS282" s="119"/>
      <c r="AT282" s="119"/>
      <c r="AU282" s="11"/>
      <c r="AV282" s="11"/>
      <c r="AW282" s="27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9"/>
      <c r="BQ282" s="119"/>
      <c r="BR282" s="11"/>
      <c r="BS282" s="11"/>
      <c r="BT282" s="11"/>
      <c r="BU282" s="11"/>
      <c r="BV282" s="11"/>
      <c r="BW282" s="11"/>
      <c r="BX282" s="119"/>
      <c r="BY282" s="119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9"/>
      <c r="CQ282" s="119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</row>
    <row r="283" ht="22.5" customHeight="1" spans="1:147">
      <c r="A283" s="248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27"/>
      <c r="Y283" s="11"/>
      <c r="Z283" s="119"/>
      <c r="AA283" s="119"/>
      <c r="AB283" s="11"/>
      <c r="AC283" s="119"/>
      <c r="AD283" s="11"/>
      <c r="AE283" s="11"/>
      <c r="AF283" s="119"/>
      <c r="AG283" s="119"/>
      <c r="AH283" s="11"/>
      <c r="AI283" s="11"/>
      <c r="AJ283" s="11"/>
      <c r="AK283" s="11"/>
      <c r="AL283" s="11"/>
      <c r="AM283" s="11"/>
      <c r="AN283" s="119"/>
      <c r="AO283" s="119"/>
      <c r="AP283" s="11"/>
      <c r="AQ283" s="11"/>
      <c r="AR283" s="12"/>
      <c r="AS283" s="119"/>
      <c r="AT283" s="119"/>
      <c r="AU283" s="11"/>
      <c r="AV283" s="11"/>
      <c r="AW283" s="27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9"/>
      <c r="BQ283" s="119"/>
      <c r="BR283" s="11"/>
      <c r="BS283" s="11"/>
      <c r="BT283" s="11"/>
      <c r="BU283" s="11"/>
      <c r="BV283" s="11"/>
      <c r="BW283" s="11"/>
      <c r="BX283" s="119"/>
      <c r="BY283" s="119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9"/>
      <c r="CQ283" s="119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</row>
    <row r="284" ht="22.5" customHeight="1" spans="1:147">
      <c r="A284" s="248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27"/>
      <c r="Y284" s="11"/>
      <c r="Z284" s="119"/>
      <c r="AA284" s="119"/>
      <c r="AB284" s="11"/>
      <c r="AC284" s="119"/>
      <c r="AD284" s="11"/>
      <c r="AE284" s="11"/>
      <c r="AF284" s="119"/>
      <c r="AG284" s="119"/>
      <c r="AH284" s="11"/>
      <c r="AI284" s="11"/>
      <c r="AJ284" s="11"/>
      <c r="AK284" s="11"/>
      <c r="AL284" s="11"/>
      <c r="AM284" s="11"/>
      <c r="AN284" s="119"/>
      <c r="AO284" s="119"/>
      <c r="AP284" s="11"/>
      <c r="AQ284" s="11"/>
      <c r="AR284" s="12"/>
      <c r="AS284" s="119"/>
      <c r="AT284" s="119"/>
      <c r="AU284" s="11"/>
      <c r="AV284" s="11"/>
      <c r="AW284" s="27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9"/>
      <c r="BQ284" s="119"/>
      <c r="BR284" s="11"/>
      <c r="BS284" s="11"/>
      <c r="BT284" s="11"/>
      <c r="BU284" s="11"/>
      <c r="BV284" s="11"/>
      <c r="BW284" s="11"/>
      <c r="BX284" s="119"/>
      <c r="BY284" s="119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9"/>
      <c r="CQ284" s="119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</row>
    <row r="285" ht="22.5" customHeight="1" spans="1:147">
      <c r="A285" s="248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27"/>
      <c r="Y285" s="11"/>
      <c r="Z285" s="119"/>
      <c r="AA285" s="119"/>
      <c r="AB285" s="11"/>
      <c r="AC285" s="119"/>
      <c r="AD285" s="11"/>
      <c r="AE285" s="11"/>
      <c r="AF285" s="119"/>
      <c r="AG285" s="119"/>
      <c r="AH285" s="11"/>
      <c r="AI285" s="11"/>
      <c r="AJ285" s="11"/>
      <c r="AK285" s="11"/>
      <c r="AL285" s="11"/>
      <c r="AM285" s="11"/>
      <c r="AN285" s="119"/>
      <c r="AO285" s="119"/>
      <c r="AP285" s="11"/>
      <c r="AQ285" s="11"/>
      <c r="AR285" s="12"/>
      <c r="AS285" s="119"/>
      <c r="AT285" s="119"/>
      <c r="AU285" s="11"/>
      <c r="AV285" s="11"/>
      <c r="AW285" s="27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9"/>
      <c r="BQ285" s="119"/>
      <c r="BR285" s="11"/>
      <c r="BS285" s="11"/>
      <c r="BT285" s="11"/>
      <c r="BU285" s="11"/>
      <c r="BV285" s="11"/>
      <c r="BW285" s="11"/>
      <c r="BX285" s="119"/>
      <c r="BY285" s="119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9"/>
      <c r="CQ285" s="119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</row>
    <row r="286" ht="22.5" customHeight="1" spans="1:147">
      <c r="A286" s="248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27"/>
      <c r="Y286" s="11"/>
      <c r="Z286" s="119"/>
      <c r="AA286" s="119"/>
      <c r="AB286" s="11"/>
      <c r="AC286" s="119"/>
      <c r="AD286" s="11"/>
      <c r="AE286" s="11"/>
      <c r="AF286" s="119"/>
      <c r="AG286" s="119"/>
      <c r="AH286" s="11"/>
      <c r="AI286" s="11"/>
      <c r="AJ286" s="11"/>
      <c r="AK286" s="11"/>
      <c r="AL286" s="11"/>
      <c r="AM286" s="11"/>
      <c r="AN286" s="119"/>
      <c r="AO286" s="119"/>
      <c r="AP286" s="11"/>
      <c r="AQ286" s="11"/>
      <c r="AR286" s="12"/>
      <c r="AS286" s="119"/>
      <c r="AT286" s="119"/>
      <c r="AU286" s="11"/>
      <c r="AV286" s="11"/>
      <c r="AW286" s="27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9"/>
      <c r="BQ286" s="119"/>
      <c r="BR286" s="11"/>
      <c r="BS286" s="11"/>
      <c r="BT286" s="11"/>
      <c r="BU286" s="11"/>
      <c r="BV286" s="11"/>
      <c r="BW286" s="11"/>
      <c r="BX286" s="119"/>
      <c r="BY286" s="119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9"/>
      <c r="CQ286" s="119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</row>
    <row r="287" ht="22.5" customHeight="1" spans="1:147">
      <c r="A287" s="248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27"/>
      <c r="Y287" s="11"/>
      <c r="Z287" s="119"/>
      <c r="AA287" s="119"/>
      <c r="AB287" s="11"/>
      <c r="AC287" s="119"/>
      <c r="AD287" s="11"/>
      <c r="AE287" s="11"/>
      <c r="AF287" s="119"/>
      <c r="AG287" s="119"/>
      <c r="AH287" s="11"/>
      <c r="AI287" s="11"/>
      <c r="AJ287" s="11"/>
      <c r="AK287" s="11"/>
      <c r="AL287" s="11"/>
      <c r="AM287" s="11"/>
      <c r="AN287" s="119"/>
      <c r="AO287" s="119"/>
      <c r="AP287" s="11"/>
      <c r="AQ287" s="11"/>
      <c r="AR287" s="12"/>
      <c r="AS287" s="119"/>
      <c r="AT287" s="119"/>
      <c r="AU287" s="11"/>
      <c r="AV287" s="11"/>
      <c r="AW287" s="27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9"/>
      <c r="BQ287" s="119"/>
      <c r="BR287" s="11"/>
      <c r="BS287" s="11"/>
      <c r="BT287" s="11"/>
      <c r="BU287" s="11"/>
      <c r="BV287" s="11"/>
      <c r="BW287" s="11"/>
      <c r="BX287" s="119"/>
      <c r="BY287" s="119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9"/>
      <c r="CQ287" s="119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</row>
    <row r="288" ht="22.5" customHeight="1" spans="1:147">
      <c r="A288" s="248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27"/>
      <c r="Y288" s="11"/>
      <c r="Z288" s="119"/>
      <c r="AA288" s="119"/>
      <c r="AB288" s="11"/>
      <c r="AC288" s="119"/>
      <c r="AD288" s="11"/>
      <c r="AE288" s="11"/>
      <c r="AF288" s="119"/>
      <c r="AG288" s="119"/>
      <c r="AH288" s="11"/>
      <c r="AI288" s="11"/>
      <c r="AJ288" s="11"/>
      <c r="AK288" s="11"/>
      <c r="AL288" s="11"/>
      <c r="AM288" s="11"/>
      <c r="AN288" s="119"/>
      <c r="AO288" s="119"/>
      <c r="AP288" s="11"/>
      <c r="AQ288" s="11"/>
      <c r="AR288" s="12"/>
      <c r="AS288" s="119"/>
      <c r="AT288" s="119"/>
      <c r="AU288" s="11"/>
      <c r="AV288" s="11"/>
      <c r="AW288" s="27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9"/>
      <c r="BQ288" s="119"/>
      <c r="BR288" s="11"/>
      <c r="BS288" s="11"/>
      <c r="BT288" s="11"/>
      <c r="BU288" s="11"/>
      <c r="BV288" s="11"/>
      <c r="BW288" s="11"/>
      <c r="BX288" s="119"/>
      <c r="BY288" s="119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9"/>
      <c r="CQ288" s="119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</row>
    <row r="289" ht="22.5" customHeight="1" spans="1:147">
      <c r="A289" s="248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27"/>
      <c r="Y289" s="11"/>
      <c r="Z289" s="119"/>
      <c r="AA289" s="119"/>
      <c r="AB289" s="11"/>
      <c r="AC289" s="119"/>
      <c r="AD289" s="11"/>
      <c r="AE289" s="11"/>
      <c r="AF289" s="119"/>
      <c r="AG289" s="119"/>
      <c r="AH289" s="11"/>
      <c r="AI289" s="11"/>
      <c r="AJ289" s="11"/>
      <c r="AK289" s="11"/>
      <c r="AL289" s="11"/>
      <c r="AM289" s="11"/>
      <c r="AN289" s="119"/>
      <c r="AO289" s="119"/>
      <c r="AP289" s="11"/>
      <c r="AQ289" s="11"/>
      <c r="AR289" s="12"/>
      <c r="AS289" s="119"/>
      <c r="AT289" s="119"/>
      <c r="AU289" s="11"/>
      <c r="AV289" s="11"/>
      <c r="AW289" s="27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9"/>
      <c r="BQ289" s="119"/>
      <c r="BR289" s="11"/>
      <c r="BS289" s="11"/>
      <c r="BT289" s="11"/>
      <c r="BU289" s="11"/>
      <c r="BV289" s="11"/>
      <c r="BW289" s="11"/>
      <c r="BX289" s="119"/>
      <c r="BY289" s="119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9"/>
      <c r="CQ289" s="119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</row>
    <row r="290" ht="22.5" customHeight="1" spans="1:147">
      <c r="A290" s="248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27"/>
      <c r="Y290" s="11"/>
      <c r="Z290" s="119"/>
      <c r="AA290" s="119"/>
      <c r="AB290" s="11"/>
      <c r="AC290" s="119"/>
      <c r="AD290" s="11"/>
      <c r="AE290" s="11"/>
      <c r="AF290" s="119"/>
      <c r="AG290" s="119"/>
      <c r="AH290" s="11"/>
      <c r="AI290" s="11"/>
      <c r="AJ290" s="11"/>
      <c r="AK290" s="11"/>
      <c r="AL290" s="11"/>
      <c r="AM290" s="11"/>
      <c r="AN290" s="119"/>
      <c r="AO290" s="119"/>
      <c r="AP290" s="11"/>
      <c r="AQ290" s="11"/>
      <c r="AR290" s="12"/>
      <c r="AS290" s="119"/>
      <c r="AT290" s="119"/>
      <c r="AU290" s="11"/>
      <c r="AV290" s="11"/>
      <c r="AW290" s="27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9"/>
      <c r="BQ290" s="119"/>
      <c r="BR290" s="11"/>
      <c r="BS290" s="11"/>
      <c r="BT290" s="11"/>
      <c r="BU290" s="11"/>
      <c r="BV290" s="11"/>
      <c r="BW290" s="11"/>
      <c r="BX290" s="119"/>
      <c r="BY290" s="119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9"/>
      <c r="CQ290" s="119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</row>
    <row r="291" ht="22.5" customHeight="1" spans="1:147">
      <c r="A291" s="248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27"/>
      <c r="Y291" s="11"/>
      <c r="Z291" s="119"/>
      <c r="AA291" s="119"/>
      <c r="AB291" s="11"/>
      <c r="AC291" s="119"/>
      <c r="AD291" s="11"/>
      <c r="AE291" s="11"/>
      <c r="AF291" s="119"/>
      <c r="AG291" s="119"/>
      <c r="AH291" s="11"/>
      <c r="AI291" s="11"/>
      <c r="AJ291" s="11"/>
      <c r="AK291" s="11"/>
      <c r="AL291" s="11"/>
      <c r="AM291" s="11"/>
      <c r="AN291" s="119"/>
      <c r="AO291" s="119"/>
      <c r="AP291" s="11"/>
      <c r="AQ291" s="11"/>
      <c r="AR291" s="12"/>
      <c r="AS291" s="119"/>
      <c r="AT291" s="119"/>
      <c r="AU291" s="11"/>
      <c r="AV291" s="11"/>
      <c r="AW291" s="27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9"/>
      <c r="BQ291" s="119"/>
      <c r="BR291" s="11"/>
      <c r="BS291" s="11"/>
      <c r="BT291" s="11"/>
      <c r="BU291" s="11"/>
      <c r="BV291" s="11"/>
      <c r="BW291" s="11"/>
      <c r="BX291" s="119"/>
      <c r="BY291" s="119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9"/>
      <c r="CQ291" s="119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</row>
    <row r="292" ht="22.5" customHeight="1" spans="1:147">
      <c r="A292" s="248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27"/>
      <c r="Y292" s="11"/>
      <c r="Z292" s="119"/>
      <c r="AA292" s="119"/>
      <c r="AB292" s="11"/>
      <c r="AC292" s="119"/>
      <c r="AD292" s="11"/>
      <c r="AE292" s="11"/>
      <c r="AF292" s="119"/>
      <c r="AG292" s="119"/>
      <c r="AH292" s="11"/>
      <c r="AI292" s="11"/>
      <c r="AJ292" s="11"/>
      <c r="AK292" s="11"/>
      <c r="AL292" s="11"/>
      <c r="AM292" s="11"/>
      <c r="AN292" s="119"/>
      <c r="AO292" s="119"/>
      <c r="AP292" s="11"/>
      <c r="AQ292" s="11"/>
      <c r="AR292" s="12"/>
      <c r="AS292" s="119"/>
      <c r="AT292" s="119"/>
      <c r="AU292" s="11"/>
      <c r="AV292" s="11"/>
      <c r="AW292" s="27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9"/>
      <c r="BQ292" s="119"/>
      <c r="BR292" s="11"/>
      <c r="BS292" s="11"/>
      <c r="BT292" s="11"/>
      <c r="BU292" s="11"/>
      <c r="BV292" s="11"/>
      <c r="BW292" s="11"/>
      <c r="BX292" s="119"/>
      <c r="BY292" s="119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9"/>
      <c r="CQ292" s="119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</row>
    <row r="293" ht="22.5" customHeight="1" spans="1:147">
      <c r="A293" s="248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27"/>
      <c r="Y293" s="11"/>
      <c r="Z293" s="119"/>
      <c r="AA293" s="119"/>
      <c r="AB293" s="11"/>
      <c r="AC293" s="119"/>
      <c r="AD293" s="11"/>
      <c r="AE293" s="11"/>
      <c r="AF293" s="119"/>
      <c r="AG293" s="119"/>
      <c r="AH293" s="11"/>
      <c r="AI293" s="11"/>
      <c r="AJ293" s="11"/>
      <c r="AK293" s="11"/>
      <c r="AL293" s="11"/>
      <c r="AM293" s="11"/>
      <c r="AN293" s="119"/>
      <c r="AO293" s="119"/>
      <c r="AP293" s="11"/>
      <c r="AQ293" s="11"/>
      <c r="AR293" s="12"/>
      <c r="AS293" s="119"/>
      <c r="AT293" s="119"/>
      <c r="AU293" s="11"/>
      <c r="AV293" s="11"/>
      <c r="AW293" s="27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9"/>
      <c r="BQ293" s="119"/>
      <c r="BR293" s="11"/>
      <c r="BS293" s="11"/>
      <c r="BT293" s="11"/>
      <c r="BU293" s="11"/>
      <c r="BV293" s="11"/>
      <c r="BW293" s="11"/>
      <c r="BX293" s="119"/>
      <c r="BY293" s="119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9"/>
      <c r="CQ293" s="119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</row>
    <row r="294" ht="22.5" customHeight="1" spans="1:147">
      <c r="A294" s="248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27"/>
      <c r="Y294" s="11"/>
      <c r="Z294" s="119"/>
      <c r="AA294" s="119"/>
      <c r="AB294" s="11"/>
      <c r="AC294" s="119"/>
      <c r="AD294" s="11"/>
      <c r="AE294" s="11"/>
      <c r="AF294" s="119"/>
      <c r="AG294" s="119"/>
      <c r="AH294" s="11"/>
      <c r="AI294" s="11"/>
      <c r="AJ294" s="11"/>
      <c r="AK294" s="11"/>
      <c r="AL294" s="11"/>
      <c r="AM294" s="11"/>
      <c r="AN294" s="119"/>
      <c r="AO294" s="119"/>
      <c r="AP294" s="11"/>
      <c r="AQ294" s="11"/>
      <c r="AR294" s="12"/>
      <c r="AS294" s="119"/>
      <c r="AT294" s="119"/>
      <c r="AU294" s="11"/>
      <c r="AV294" s="11"/>
      <c r="AW294" s="27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9"/>
      <c r="BQ294" s="119"/>
      <c r="BR294" s="11"/>
      <c r="BS294" s="11"/>
      <c r="BT294" s="11"/>
      <c r="BU294" s="11"/>
      <c r="BV294" s="11"/>
      <c r="BW294" s="11"/>
      <c r="BX294" s="119"/>
      <c r="BY294" s="119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9"/>
      <c r="CQ294" s="119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</row>
    <row r="295" ht="22.5" customHeight="1" spans="1:147">
      <c r="A295" s="248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27"/>
      <c r="Y295" s="11"/>
      <c r="Z295" s="119"/>
      <c r="AA295" s="119"/>
      <c r="AB295" s="11"/>
      <c r="AC295" s="119"/>
      <c r="AD295" s="11"/>
      <c r="AE295" s="11"/>
      <c r="AF295" s="119"/>
      <c r="AG295" s="119"/>
      <c r="AH295" s="11"/>
      <c r="AI295" s="11"/>
      <c r="AJ295" s="11"/>
      <c r="AK295" s="11"/>
      <c r="AL295" s="11"/>
      <c r="AM295" s="11"/>
      <c r="AN295" s="119"/>
      <c r="AO295" s="119"/>
      <c r="AP295" s="11"/>
      <c r="AQ295" s="11"/>
      <c r="AR295" s="12"/>
      <c r="AS295" s="119"/>
      <c r="AT295" s="119"/>
      <c r="AU295" s="11"/>
      <c r="AV295" s="11"/>
      <c r="AW295" s="27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9"/>
      <c r="BQ295" s="119"/>
      <c r="BR295" s="11"/>
      <c r="BS295" s="11"/>
      <c r="BT295" s="11"/>
      <c r="BU295" s="11"/>
      <c r="BV295" s="11"/>
      <c r="BW295" s="11"/>
      <c r="BX295" s="119"/>
      <c r="BY295" s="119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9"/>
      <c r="CQ295" s="119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</row>
    <row r="296" ht="22.5" customHeight="1" spans="1:147">
      <c r="A296" s="248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27"/>
      <c r="Y296" s="11"/>
      <c r="Z296" s="119"/>
      <c r="AA296" s="119"/>
      <c r="AB296" s="11"/>
      <c r="AC296" s="119"/>
      <c r="AD296" s="11"/>
      <c r="AE296" s="11"/>
      <c r="AF296" s="119"/>
      <c r="AG296" s="119"/>
      <c r="AH296" s="11"/>
      <c r="AI296" s="11"/>
      <c r="AJ296" s="11"/>
      <c r="AK296" s="11"/>
      <c r="AL296" s="11"/>
      <c r="AM296" s="11"/>
      <c r="AN296" s="119"/>
      <c r="AO296" s="119"/>
      <c r="AP296" s="11"/>
      <c r="AQ296" s="11"/>
      <c r="AR296" s="12"/>
      <c r="AS296" s="119"/>
      <c r="AT296" s="119"/>
      <c r="AU296" s="11"/>
      <c r="AV296" s="11"/>
      <c r="AW296" s="27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9"/>
      <c r="BQ296" s="119"/>
      <c r="BR296" s="11"/>
      <c r="BS296" s="11"/>
      <c r="BT296" s="11"/>
      <c r="BU296" s="11"/>
      <c r="BV296" s="11"/>
      <c r="BW296" s="11"/>
      <c r="BX296" s="119"/>
      <c r="BY296" s="119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9"/>
      <c r="CQ296" s="119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</row>
    <row r="297" ht="22.5" customHeight="1" spans="1:147">
      <c r="A297" s="248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27"/>
      <c r="Y297" s="11"/>
      <c r="Z297" s="119"/>
      <c r="AA297" s="119"/>
      <c r="AB297" s="11"/>
      <c r="AC297" s="119"/>
      <c r="AD297" s="11"/>
      <c r="AE297" s="11"/>
      <c r="AF297" s="119"/>
      <c r="AG297" s="119"/>
      <c r="AH297" s="11"/>
      <c r="AI297" s="11"/>
      <c r="AJ297" s="11"/>
      <c r="AK297" s="11"/>
      <c r="AL297" s="11"/>
      <c r="AM297" s="11"/>
      <c r="AN297" s="119"/>
      <c r="AO297" s="119"/>
      <c r="AP297" s="11"/>
      <c r="AQ297" s="11"/>
      <c r="AR297" s="12"/>
      <c r="AS297" s="119"/>
      <c r="AT297" s="119"/>
      <c r="AU297" s="11"/>
      <c r="AV297" s="11"/>
      <c r="AW297" s="27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9"/>
      <c r="BQ297" s="119"/>
      <c r="BR297" s="11"/>
      <c r="BS297" s="11"/>
      <c r="BT297" s="11"/>
      <c r="BU297" s="11"/>
      <c r="BV297" s="11"/>
      <c r="BW297" s="11"/>
      <c r="BX297" s="119"/>
      <c r="BY297" s="119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9"/>
      <c r="CQ297" s="119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</row>
    <row r="298" ht="22.5" customHeight="1" spans="1:147">
      <c r="A298" s="248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27"/>
      <c r="Y298" s="11"/>
      <c r="Z298" s="119"/>
      <c r="AA298" s="119"/>
      <c r="AB298" s="11"/>
      <c r="AC298" s="119"/>
      <c r="AD298" s="11"/>
      <c r="AE298" s="11"/>
      <c r="AF298" s="119"/>
      <c r="AG298" s="119"/>
      <c r="AH298" s="11"/>
      <c r="AI298" s="11"/>
      <c r="AJ298" s="11"/>
      <c r="AK298" s="11"/>
      <c r="AL298" s="11"/>
      <c r="AM298" s="11"/>
      <c r="AN298" s="119"/>
      <c r="AO298" s="119"/>
      <c r="AP298" s="11"/>
      <c r="AQ298" s="11"/>
      <c r="AR298" s="12"/>
      <c r="AS298" s="119"/>
      <c r="AT298" s="119"/>
      <c r="AU298" s="11"/>
      <c r="AV298" s="11"/>
      <c r="AW298" s="27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9"/>
      <c r="BQ298" s="119"/>
      <c r="BR298" s="11"/>
      <c r="BS298" s="11"/>
      <c r="BT298" s="11"/>
      <c r="BU298" s="11"/>
      <c r="BV298" s="11"/>
      <c r="BW298" s="11"/>
      <c r="BX298" s="119"/>
      <c r="BY298" s="119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9"/>
      <c r="CQ298" s="119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</row>
    <row r="299" ht="22.5" customHeight="1" spans="1:147">
      <c r="A299" s="248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27"/>
      <c r="Y299" s="11"/>
      <c r="Z299" s="119"/>
      <c r="AA299" s="119"/>
      <c r="AB299" s="11"/>
      <c r="AC299" s="119"/>
      <c r="AD299" s="11"/>
      <c r="AE299" s="11"/>
      <c r="AF299" s="119"/>
      <c r="AG299" s="119"/>
      <c r="AH299" s="11"/>
      <c r="AI299" s="11"/>
      <c r="AJ299" s="11"/>
      <c r="AK299" s="11"/>
      <c r="AL299" s="11"/>
      <c r="AM299" s="11"/>
      <c r="AN299" s="119"/>
      <c r="AO299" s="119"/>
      <c r="AP299" s="11"/>
      <c r="AQ299" s="11"/>
      <c r="AR299" s="12"/>
      <c r="AS299" s="119"/>
      <c r="AT299" s="119"/>
      <c r="AU299" s="11"/>
      <c r="AV299" s="11"/>
      <c r="AW299" s="27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9"/>
      <c r="BQ299" s="119"/>
      <c r="BR299" s="11"/>
      <c r="BS299" s="11"/>
      <c r="BT299" s="11"/>
      <c r="BU299" s="11"/>
      <c r="BV299" s="11"/>
      <c r="BW299" s="11"/>
      <c r="BX299" s="119"/>
      <c r="BY299" s="119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9"/>
      <c r="CQ299" s="119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</row>
    <row r="300" ht="22.5" customHeight="1" spans="1:147">
      <c r="A300" s="248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27"/>
      <c r="Y300" s="11"/>
      <c r="Z300" s="119"/>
      <c r="AA300" s="119"/>
      <c r="AB300" s="11"/>
      <c r="AC300" s="119"/>
      <c r="AD300" s="11"/>
      <c r="AE300" s="11"/>
      <c r="AF300" s="119"/>
      <c r="AG300" s="119"/>
      <c r="AH300" s="11"/>
      <c r="AI300" s="11"/>
      <c r="AJ300" s="11"/>
      <c r="AK300" s="11"/>
      <c r="AL300" s="11"/>
      <c r="AM300" s="11"/>
      <c r="AN300" s="119"/>
      <c r="AO300" s="119"/>
      <c r="AP300" s="11"/>
      <c r="AQ300" s="11"/>
      <c r="AR300" s="12"/>
      <c r="AS300" s="119"/>
      <c r="AT300" s="119"/>
      <c r="AU300" s="11"/>
      <c r="AV300" s="11"/>
      <c r="AW300" s="27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9"/>
      <c r="BQ300" s="119"/>
      <c r="BR300" s="11"/>
      <c r="BS300" s="11"/>
      <c r="BT300" s="11"/>
      <c r="BU300" s="11"/>
      <c r="BV300" s="11"/>
      <c r="BW300" s="11"/>
      <c r="BX300" s="119"/>
      <c r="BY300" s="119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9"/>
      <c r="CQ300" s="119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</row>
    <row r="301" ht="22.5" customHeight="1" spans="1:147">
      <c r="A301" s="248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27"/>
      <c r="Y301" s="11"/>
      <c r="Z301" s="119"/>
      <c r="AA301" s="119"/>
      <c r="AB301" s="11"/>
      <c r="AC301" s="119"/>
      <c r="AD301" s="11"/>
      <c r="AE301" s="11"/>
      <c r="AF301" s="119"/>
      <c r="AG301" s="119"/>
      <c r="AH301" s="11"/>
      <c r="AI301" s="11"/>
      <c r="AJ301" s="11"/>
      <c r="AK301" s="11"/>
      <c r="AL301" s="11"/>
      <c r="AM301" s="11"/>
      <c r="AN301" s="119"/>
      <c r="AO301" s="119"/>
      <c r="AP301" s="11"/>
      <c r="AQ301" s="11"/>
      <c r="AR301" s="12"/>
      <c r="AS301" s="119"/>
      <c r="AT301" s="119"/>
      <c r="AU301" s="11"/>
      <c r="AV301" s="11"/>
      <c r="AW301" s="27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9"/>
      <c r="BQ301" s="119"/>
      <c r="BR301" s="11"/>
      <c r="BS301" s="11"/>
      <c r="BT301" s="11"/>
      <c r="BU301" s="11"/>
      <c r="BV301" s="11"/>
      <c r="BW301" s="11"/>
      <c r="BX301" s="119"/>
      <c r="BY301" s="119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9"/>
      <c r="CQ301" s="119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</row>
    <row r="302" ht="22.5" customHeight="1" spans="1:147">
      <c r="A302" s="248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27"/>
      <c r="Y302" s="11"/>
      <c r="Z302" s="119"/>
      <c r="AA302" s="119"/>
      <c r="AB302" s="11"/>
      <c r="AC302" s="119"/>
      <c r="AD302" s="11"/>
      <c r="AE302" s="11"/>
      <c r="AF302" s="119"/>
      <c r="AG302" s="119"/>
      <c r="AH302" s="11"/>
      <c r="AI302" s="11"/>
      <c r="AJ302" s="11"/>
      <c r="AK302" s="11"/>
      <c r="AL302" s="11"/>
      <c r="AM302" s="11"/>
      <c r="AN302" s="119"/>
      <c r="AO302" s="119"/>
      <c r="AP302" s="11"/>
      <c r="AQ302" s="11"/>
      <c r="AR302" s="12"/>
      <c r="AS302" s="119"/>
      <c r="AT302" s="119"/>
      <c r="AU302" s="11"/>
      <c r="AV302" s="11"/>
      <c r="AW302" s="27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9"/>
      <c r="BQ302" s="119"/>
      <c r="BR302" s="11"/>
      <c r="BS302" s="11"/>
      <c r="BT302" s="11"/>
      <c r="BU302" s="11"/>
      <c r="BV302" s="11"/>
      <c r="BW302" s="11"/>
      <c r="BX302" s="119"/>
      <c r="BY302" s="119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9"/>
      <c r="CQ302" s="119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</row>
    <row r="303" ht="22.5" customHeight="1" spans="1:147">
      <c r="A303" s="248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27"/>
      <c r="Y303" s="11"/>
      <c r="Z303" s="119"/>
      <c r="AA303" s="119"/>
      <c r="AB303" s="11"/>
      <c r="AC303" s="119"/>
      <c r="AD303" s="11"/>
      <c r="AE303" s="11"/>
      <c r="AF303" s="119"/>
      <c r="AG303" s="119"/>
      <c r="AH303" s="11"/>
      <c r="AI303" s="11"/>
      <c r="AJ303" s="11"/>
      <c r="AK303" s="11"/>
      <c r="AL303" s="11"/>
      <c r="AM303" s="11"/>
      <c r="AN303" s="119"/>
      <c r="AO303" s="119"/>
      <c r="AP303" s="11"/>
      <c r="AQ303" s="11"/>
      <c r="AR303" s="12"/>
      <c r="AS303" s="119"/>
      <c r="AT303" s="119"/>
      <c r="AU303" s="11"/>
      <c r="AV303" s="11"/>
      <c r="AW303" s="27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9"/>
      <c r="BQ303" s="119"/>
      <c r="BR303" s="11"/>
      <c r="BS303" s="11"/>
      <c r="BT303" s="11"/>
      <c r="BU303" s="11"/>
      <c r="BV303" s="11"/>
      <c r="BW303" s="11"/>
      <c r="BX303" s="119"/>
      <c r="BY303" s="119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9"/>
      <c r="CQ303" s="119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</row>
    <row r="304" ht="22.5" customHeight="1" spans="1:147">
      <c r="A304" s="248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27"/>
      <c r="Y304" s="11"/>
      <c r="Z304" s="119"/>
      <c r="AA304" s="119"/>
      <c r="AB304" s="11"/>
      <c r="AC304" s="119"/>
      <c r="AD304" s="11"/>
      <c r="AE304" s="11"/>
      <c r="AF304" s="119"/>
      <c r="AG304" s="119"/>
      <c r="AH304" s="11"/>
      <c r="AI304" s="11"/>
      <c r="AJ304" s="11"/>
      <c r="AK304" s="11"/>
      <c r="AL304" s="11"/>
      <c r="AM304" s="11"/>
      <c r="AN304" s="119"/>
      <c r="AO304" s="119"/>
      <c r="AP304" s="11"/>
      <c r="AQ304" s="11"/>
      <c r="AR304" s="12"/>
      <c r="AS304" s="119"/>
      <c r="AT304" s="119"/>
      <c r="AU304" s="11"/>
      <c r="AV304" s="11"/>
      <c r="AW304" s="27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9"/>
      <c r="BQ304" s="119"/>
      <c r="BR304" s="11"/>
      <c r="BS304" s="11"/>
      <c r="BT304" s="11"/>
      <c r="BU304" s="11"/>
      <c r="BV304" s="11"/>
      <c r="BW304" s="11"/>
      <c r="BX304" s="119"/>
      <c r="BY304" s="119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9"/>
      <c r="CQ304" s="119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</row>
    <row r="305" ht="22.5" customHeight="1" spans="1:147">
      <c r="A305" s="248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27"/>
      <c r="Y305" s="11"/>
      <c r="Z305" s="119"/>
      <c r="AA305" s="119"/>
      <c r="AB305" s="11"/>
      <c r="AC305" s="119"/>
      <c r="AD305" s="11"/>
      <c r="AE305" s="11"/>
      <c r="AF305" s="119"/>
      <c r="AG305" s="119"/>
      <c r="AH305" s="11"/>
      <c r="AI305" s="11"/>
      <c r="AJ305" s="11"/>
      <c r="AK305" s="11"/>
      <c r="AL305" s="11"/>
      <c r="AM305" s="11"/>
      <c r="AN305" s="119"/>
      <c r="AO305" s="119"/>
      <c r="AP305" s="11"/>
      <c r="AQ305" s="11"/>
      <c r="AR305" s="12"/>
      <c r="AS305" s="119"/>
      <c r="AT305" s="119"/>
      <c r="AU305" s="11"/>
      <c r="AV305" s="11"/>
      <c r="AW305" s="27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9"/>
      <c r="BQ305" s="119"/>
      <c r="BR305" s="11"/>
      <c r="BS305" s="11"/>
      <c r="BT305" s="11"/>
      <c r="BU305" s="11"/>
      <c r="BV305" s="11"/>
      <c r="BW305" s="11"/>
      <c r="BX305" s="119"/>
      <c r="BY305" s="119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9"/>
      <c r="CQ305" s="119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</row>
    <row r="306" ht="22.5" customHeight="1" spans="1:147">
      <c r="A306" s="248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27"/>
      <c r="Y306" s="11"/>
      <c r="Z306" s="119"/>
      <c r="AA306" s="119"/>
      <c r="AB306" s="11"/>
      <c r="AC306" s="119"/>
      <c r="AD306" s="11"/>
      <c r="AE306" s="11"/>
      <c r="AF306" s="119"/>
      <c r="AG306" s="119"/>
      <c r="AH306" s="11"/>
      <c r="AI306" s="11"/>
      <c r="AJ306" s="11"/>
      <c r="AK306" s="11"/>
      <c r="AL306" s="11"/>
      <c r="AM306" s="11"/>
      <c r="AN306" s="119"/>
      <c r="AO306" s="119"/>
      <c r="AP306" s="11"/>
      <c r="AQ306" s="11"/>
      <c r="AR306" s="12"/>
      <c r="AS306" s="119"/>
      <c r="AT306" s="119"/>
      <c r="AU306" s="11"/>
      <c r="AV306" s="11"/>
      <c r="AW306" s="27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9"/>
      <c r="BQ306" s="119"/>
      <c r="BR306" s="11"/>
      <c r="BS306" s="11"/>
      <c r="BT306" s="11"/>
      <c r="BU306" s="11"/>
      <c r="BV306" s="11"/>
      <c r="BW306" s="11"/>
      <c r="BX306" s="119"/>
      <c r="BY306" s="119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9"/>
      <c r="CQ306" s="119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</row>
    <row r="307" ht="22.5" customHeight="1" spans="1:147">
      <c r="A307" s="248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27"/>
      <c r="Y307" s="11"/>
      <c r="Z307" s="119"/>
      <c r="AA307" s="119"/>
      <c r="AB307" s="11"/>
      <c r="AC307" s="119"/>
      <c r="AD307" s="11"/>
      <c r="AE307" s="11"/>
      <c r="AF307" s="119"/>
      <c r="AG307" s="119"/>
      <c r="AH307" s="11"/>
      <c r="AI307" s="11"/>
      <c r="AJ307" s="11"/>
      <c r="AK307" s="11"/>
      <c r="AL307" s="11"/>
      <c r="AM307" s="11"/>
      <c r="AN307" s="119"/>
      <c r="AO307" s="119"/>
      <c r="AP307" s="11"/>
      <c r="AQ307" s="11"/>
      <c r="AR307" s="12"/>
      <c r="AS307" s="119"/>
      <c r="AT307" s="119"/>
      <c r="AU307" s="11"/>
      <c r="AV307" s="11"/>
      <c r="AW307" s="27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9"/>
      <c r="BQ307" s="119"/>
      <c r="BR307" s="11"/>
      <c r="BS307" s="11"/>
      <c r="BT307" s="11"/>
      <c r="BU307" s="11"/>
      <c r="BV307" s="11"/>
      <c r="BW307" s="11"/>
      <c r="BX307" s="119"/>
      <c r="BY307" s="119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9"/>
      <c r="CQ307" s="119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</row>
    <row r="308" ht="22.5" customHeight="1" spans="1:147">
      <c r="A308" s="248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27"/>
      <c r="Y308" s="11"/>
      <c r="Z308" s="119"/>
      <c r="AA308" s="119"/>
      <c r="AB308" s="11"/>
      <c r="AC308" s="119"/>
      <c r="AD308" s="11"/>
      <c r="AE308" s="11"/>
      <c r="AF308" s="119"/>
      <c r="AG308" s="119"/>
      <c r="AH308" s="11"/>
      <c r="AI308" s="11"/>
      <c r="AJ308" s="11"/>
      <c r="AK308" s="11"/>
      <c r="AL308" s="11"/>
      <c r="AM308" s="11"/>
      <c r="AN308" s="119"/>
      <c r="AO308" s="119"/>
      <c r="AP308" s="11"/>
      <c r="AQ308" s="11"/>
      <c r="AR308" s="12"/>
      <c r="AS308" s="119"/>
      <c r="AT308" s="119"/>
      <c r="AU308" s="11"/>
      <c r="AV308" s="11"/>
      <c r="AW308" s="27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9"/>
      <c r="BQ308" s="119"/>
      <c r="BR308" s="11"/>
      <c r="BS308" s="11"/>
      <c r="BT308" s="11"/>
      <c r="BU308" s="11"/>
      <c r="BV308" s="11"/>
      <c r="BW308" s="11"/>
      <c r="BX308" s="119"/>
      <c r="BY308" s="119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9"/>
      <c r="CQ308" s="119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</row>
    <row r="309" ht="22.5" customHeight="1" spans="1:147">
      <c r="A309" s="248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27"/>
      <c r="Y309" s="11"/>
      <c r="Z309" s="119"/>
      <c r="AA309" s="119"/>
      <c r="AB309" s="11"/>
      <c r="AC309" s="119"/>
      <c r="AD309" s="11"/>
      <c r="AE309" s="11"/>
      <c r="AF309" s="119"/>
      <c r="AG309" s="119"/>
      <c r="AH309" s="11"/>
      <c r="AI309" s="11"/>
      <c r="AJ309" s="11"/>
      <c r="AK309" s="11"/>
      <c r="AL309" s="11"/>
      <c r="AM309" s="11"/>
      <c r="AN309" s="119"/>
      <c r="AO309" s="119"/>
      <c r="AP309" s="11"/>
      <c r="AQ309" s="11"/>
      <c r="AR309" s="12"/>
      <c r="AS309" s="119"/>
      <c r="AT309" s="119"/>
      <c r="AU309" s="11"/>
      <c r="AV309" s="11"/>
      <c r="AW309" s="27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9"/>
      <c r="BQ309" s="119"/>
      <c r="BR309" s="11"/>
      <c r="BS309" s="11"/>
      <c r="BT309" s="11"/>
      <c r="BU309" s="11"/>
      <c r="BV309" s="11"/>
      <c r="BW309" s="11"/>
      <c r="BX309" s="119"/>
      <c r="BY309" s="119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9"/>
      <c r="CQ309" s="119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</row>
    <row r="310" ht="22.5" customHeight="1" spans="1:147">
      <c r="A310" s="248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27"/>
      <c r="Y310" s="11"/>
      <c r="Z310" s="119"/>
      <c r="AA310" s="119"/>
      <c r="AB310" s="11"/>
      <c r="AC310" s="119"/>
      <c r="AD310" s="11"/>
      <c r="AE310" s="11"/>
      <c r="AF310" s="119"/>
      <c r="AG310" s="119"/>
      <c r="AH310" s="11"/>
      <c r="AI310" s="11"/>
      <c r="AJ310" s="11"/>
      <c r="AK310" s="11"/>
      <c r="AL310" s="11"/>
      <c r="AM310" s="11"/>
      <c r="AN310" s="119"/>
      <c r="AO310" s="119"/>
      <c r="AP310" s="11"/>
      <c r="AQ310" s="11"/>
      <c r="AR310" s="12"/>
      <c r="AS310" s="119"/>
      <c r="AT310" s="119"/>
      <c r="AU310" s="11"/>
      <c r="AV310" s="11"/>
      <c r="AW310" s="27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9"/>
      <c r="BQ310" s="119"/>
      <c r="BR310" s="11"/>
      <c r="BS310" s="11"/>
      <c r="BT310" s="11"/>
      <c r="BU310" s="11"/>
      <c r="BV310" s="11"/>
      <c r="BW310" s="11"/>
      <c r="BX310" s="119"/>
      <c r="BY310" s="119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9"/>
      <c r="CQ310" s="119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</row>
    <row r="311" ht="22.5" customHeight="1" spans="1:147">
      <c r="A311" s="248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27"/>
      <c r="Y311" s="11"/>
      <c r="Z311" s="119"/>
      <c r="AA311" s="119"/>
      <c r="AB311" s="11"/>
      <c r="AC311" s="119"/>
      <c r="AD311" s="11"/>
      <c r="AE311" s="11"/>
      <c r="AF311" s="119"/>
      <c r="AG311" s="119"/>
      <c r="AH311" s="11"/>
      <c r="AI311" s="11"/>
      <c r="AJ311" s="11"/>
      <c r="AK311" s="11"/>
      <c r="AL311" s="11"/>
      <c r="AM311" s="11"/>
      <c r="AN311" s="119"/>
      <c r="AO311" s="119"/>
      <c r="AP311" s="11"/>
      <c r="AQ311" s="11"/>
      <c r="AR311" s="12"/>
      <c r="AS311" s="119"/>
      <c r="AT311" s="119"/>
      <c r="AU311" s="11"/>
      <c r="AV311" s="11"/>
      <c r="AW311" s="27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9"/>
      <c r="BQ311" s="119"/>
      <c r="BR311" s="11"/>
      <c r="BS311" s="11"/>
      <c r="BT311" s="11"/>
      <c r="BU311" s="11"/>
      <c r="BV311" s="11"/>
      <c r="BW311" s="11"/>
      <c r="BX311" s="119"/>
      <c r="BY311" s="119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9"/>
      <c r="CQ311" s="119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</row>
    <row r="312" ht="22.5" customHeight="1" spans="1:147">
      <c r="A312" s="248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27"/>
      <c r="Y312" s="11"/>
      <c r="Z312" s="119"/>
      <c r="AA312" s="119"/>
      <c r="AB312" s="11"/>
      <c r="AC312" s="119"/>
      <c r="AD312" s="11"/>
      <c r="AE312" s="11"/>
      <c r="AF312" s="119"/>
      <c r="AG312" s="119"/>
      <c r="AH312" s="11"/>
      <c r="AI312" s="11"/>
      <c r="AJ312" s="11"/>
      <c r="AK312" s="11"/>
      <c r="AL312" s="11"/>
      <c r="AM312" s="11"/>
      <c r="AN312" s="119"/>
      <c r="AO312" s="119"/>
      <c r="AP312" s="11"/>
      <c r="AQ312" s="11"/>
      <c r="AR312" s="12"/>
      <c r="AS312" s="119"/>
      <c r="AT312" s="119"/>
      <c r="AU312" s="11"/>
      <c r="AV312" s="11"/>
      <c r="AW312" s="27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9"/>
      <c r="BQ312" s="119"/>
      <c r="BR312" s="11"/>
      <c r="BS312" s="11"/>
      <c r="BT312" s="11"/>
      <c r="BU312" s="11"/>
      <c r="BV312" s="11"/>
      <c r="BW312" s="11"/>
      <c r="BX312" s="119"/>
      <c r="BY312" s="119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9"/>
      <c r="CQ312" s="119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</row>
    <row r="313" ht="22.5" customHeight="1" spans="1:147">
      <c r="A313" s="248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27"/>
      <c r="Y313" s="11"/>
      <c r="Z313" s="119"/>
      <c r="AA313" s="119"/>
      <c r="AB313" s="11"/>
      <c r="AC313" s="119"/>
      <c r="AD313" s="11"/>
      <c r="AE313" s="11"/>
      <c r="AF313" s="119"/>
      <c r="AG313" s="119"/>
      <c r="AH313" s="11"/>
      <c r="AI313" s="11"/>
      <c r="AJ313" s="11"/>
      <c r="AK313" s="11"/>
      <c r="AL313" s="11"/>
      <c r="AM313" s="11"/>
      <c r="AN313" s="119"/>
      <c r="AO313" s="119"/>
      <c r="AP313" s="11"/>
      <c r="AQ313" s="11"/>
      <c r="AR313" s="12"/>
      <c r="AS313" s="119"/>
      <c r="AT313" s="119"/>
      <c r="AU313" s="11"/>
      <c r="AV313" s="11"/>
      <c r="AW313" s="27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9"/>
      <c r="BQ313" s="119"/>
      <c r="BR313" s="11"/>
      <c r="BS313" s="11"/>
      <c r="BT313" s="11"/>
      <c r="BU313" s="11"/>
      <c r="BV313" s="11"/>
      <c r="BW313" s="11"/>
      <c r="BX313" s="119"/>
      <c r="BY313" s="119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9"/>
      <c r="CQ313" s="119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</row>
    <row r="314" ht="22.5" customHeight="1" spans="1:147">
      <c r="A314" s="248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27"/>
      <c r="Y314" s="11"/>
      <c r="Z314" s="119"/>
      <c r="AA314" s="119"/>
      <c r="AB314" s="11"/>
      <c r="AC314" s="119"/>
      <c r="AD314" s="11"/>
      <c r="AE314" s="11"/>
      <c r="AF314" s="119"/>
      <c r="AG314" s="119"/>
      <c r="AH314" s="11"/>
      <c r="AI314" s="11"/>
      <c r="AJ314" s="11"/>
      <c r="AK314" s="11"/>
      <c r="AL314" s="11"/>
      <c r="AM314" s="11"/>
      <c r="AN314" s="119"/>
      <c r="AO314" s="119"/>
      <c r="AP314" s="11"/>
      <c r="AQ314" s="11"/>
      <c r="AR314" s="12"/>
      <c r="AS314" s="119"/>
      <c r="AT314" s="119"/>
      <c r="AU314" s="11"/>
      <c r="AV314" s="11"/>
      <c r="AW314" s="27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9"/>
      <c r="BQ314" s="119"/>
      <c r="BR314" s="11"/>
      <c r="BS314" s="11"/>
      <c r="BT314" s="11"/>
      <c r="BU314" s="11"/>
      <c r="BV314" s="11"/>
      <c r="BW314" s="11"/>
      <c r="BX314" s="119"/>
      <c r="BY314" s="119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9"/>
      <c r="CQ314" s="119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</row>
    <row r="315" ht="22.5" customHeight="1" spans="1:147">
      <c r="A315" s="248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27"/>
      <c r="Y315" s="11"/>
      <c r="Z315" s="119"/>
      <c r="AA315" s="119"/>
      <c r="AB315" s="11"/>
      <c r="AC315" s="119"/>
      <c r="AD315" s="11"/>
      <c r="AE315" s="11"/>
      <c r="AF315" s="119"/>
      <c r="AG315" s="119"/>
      <c r="AH315" s="11"/>
      <c r="AI315" s="11"/>
      <c r="AJ315" s="11"/>
      <c r="AK315" s="11"/>
      <c r="AL315" s="11"/>
      <c r="AM315" s="11"/>
      <c r="AN315" s="119"/>
      <c r="AO315" s="119"/>
      <c r="AP315" s="11"/>
      <c r="AQ315" s="11"/>
      <c r="AR315" s="12"/>
      <c r="AS315" s="119"/>
      <c r="AT315" s="119"/>
      <c r="AU315" s="11"/>
      <c r="AV315" s="11"/>
      <c r="AW315" s="27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9"/>
      <c r="BQ315" s="119"/>
      <c r="BR315" s="11"/>
      <c r="BS315" s="11"/>
      <c r="BT315" s="11"/>
      <c r="BU315" s="11"/>
      <c r="BV315" s="11"/>
      <c r="BW315" s="11"/>
      <c r="BX315" s="119"/>
      <c r="BY315" s="119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9"/>
      <c r="CQ315" s="119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</row>
    <row r="316" ht="22.5" customHeight="1" spans="1:147">
      <c r="A316" s="248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27"/>
      <c r="Y316" s="11"/>
      <c r="Z316" s="119"/>
      <c r="AA316" s="119"/>
      <c r="AB316" s="11"/>
      <c r="AC316" s="119"/>
      <c r="AD316" s="11"/>
      <c r="AE316" s="11"/>
      <c r="AF316" s="119"/>
      <c r="AG316" s="119"/>
      <c r="AH316" s="11"/>
      <c r="AI316" s="11"/>
      <c r="AJ316" s="11"/>
      <c r="AK316" s="11"/>
      <c r="AL316" s="11"/>
      <c r="AM316" s="11"/>
      <c r="AN316" s="119"/>
      <c r="AO316" s="119"/>
      <c r="AP316" s="11"/>
      <c r="AQ316" s="11"/>
      <c r="AR316" s="12"/>
      <c r="AS316" s="119"/>
      <c r="AT316" s="119"/>
      <c r="AU316" s="11"/>
      <c r="AV316" s="11"/>
      <c r="AW316" s="27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9"/>
      <c r="BQ316" s="119"/>
      <c r="BR316" s="11"/>
      <c r="BS316" s="11"/>
      <c r="BT316" s="11"/>
      <c r="BU316" s="11"/>
      <c r="BV316" s="11"/>
      <c r="BW316" s="11"/>
      <c r="BX316" s="119"/>
      <c r="BY316" s="119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9"/>
      <c r="CQ316" s="119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</row>
    <row r="317" ht="22.5" customHeight="1" spans="1:147">
      <c r="A317" s="248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27"/>
      <c r="Y317" s="11"/>
      <c r="Z317" s="119"/>
      <c r="AA317" s="119"/>
      <c r="AB317" s="11"/>
      <c r="AC317" s="119"/>
      <c r="AD317" s="11"/>
      <c r="AE317" s="11"/>
      <c r="AF317" s="119"/>
      <c r="AG317" s="119"/>
      <c r="AH317" s="11"/>
      <c r="AI317" s="11"/>
      <c r="AJ317" s="11"/>
      <c r="AK317" s="11"/>
      <c r="AL317" s="11"/>
      <c r="AM317" s="11"/>
      <c r="AN317" s="119"/>
      <c r="AO317" s="119"/>
      <c r="AP317" s="11"/>
      <c r="AQ317" s="11"/>
      <c r="AR317" s="12"/>
      <c r="AS317" s="119"/>
      <c r="AT317" s="119"/>
      <c r="AU317" s="11"/>
      <c r="AV317" s="11"/>
      <c r="AW317" s="27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9"/>
      <c r="BQ317" s="119"/>
      <c r="BR317" s="11"/>
      <c r="BS317" s="11"/>
      <c r="BT317" s="11"/>
      <c r="BU317" s="11"/>
      <c r="BV317" s="11"/>
      <c r="BW317" s="11"/>
      <c r="BX317" s="119"/>
      <c r="BY317" s="119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9"/>
      <c r="CQ317" s="119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</row>
    <row r="318" ht="22.5" customHeight="1" spans="1:147">
      <c r="A318" s="248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27"/>
      <c r="Y318" s="11"/>
      <c r="Z318" s="119"/>
      <c r="AA318" s="119"/>
      <c r="AB318" s="11"/>
      <c r="AC318" s="119"/>
      <c r="AD318" s="11"/>
      <c r="AE318" s="11"/>
      <c r="AF318" s="119"/>
      <c r="AG318" s="119"/>
      <c r="AH318" s="11"/>
      <c r="AI318" s="11"/>
      <c r="AJ318" s="11"/>
      <c r="AK318" s="11"/>
      <c r="AL318" s="11"/>
      <c r="AM318" s="11"/>
      <c r="AN318" s="119"/>
      <c r="AO318" s="119"/>
      <c r="AP318" s="11"/>
      <c r="AQ318" s="11"/>
      <c r="AR318" s="12"/>
      <c r="AS318" s="119"/>
      <c r="AT318" s="119"/>
      <c r="AU318" s="11"/>
      <c r="AV318" s="11"/>
      <c r="AW318" s="27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9"/>
      <c r="BQ318" s="119"/>
      <c r="BR318" s="11"/>
      <c r="BS318" s="11"/>
      <c r="BT318" s="11"/>
      <c r="BU318" s="11"/>
      <c r="BV318" s="11"/>
      <c r="BW318" s="11"/>
      <c r="BX318" s="119"/>
      <c r="BY318" s="119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9"/>
      <c r="CQ318" s="119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</row>
    <row r="319" ht="22.5" customHeight="1" spans="1:147">
      <c r="A319" s="248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27"/>
      <c r="Y319" s="11"/>
      <c r="Z319" s="119"/>
      <c r="AA319" s="119"/>
      <c r="AB319" s="11"/>
      <c r="AC319" s="119"/>
      <c r="AD319" s="11"/>
      <c r="AE319" s="11"/>
      <c r="AF319" s="119"/>
      <c r="AG319" s="119"/>
      <c r="AH319" s="11"/>
      <c r="AI319" s="11"/>
      <c r="AJ319" s="11"/>
      <c r="AK319" s="11"/>
      <c r="AL319" s="11"/>
      <c r="AM319" s="11"/>
      <c r="AN319" s="119"/>
      <c r="AO319" s="119"/>
      <c r="AP319" s="11"/>
      <c r="AQ319" s="11"/>
      <c r="AR319" s="12"/>
      <c r="AS319" s="119"/>
      <c r="AT319" s="119"/>
      <c r="AU319" s="11"/>
      <c r="AV319" s="11"/>
      <c r="AW319" s="27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9"/>
      <c r="BQ319" s="119"/>
      <c r="BR319" s="11"/>
      <c r="BS319" s="11"/>
      <c r="BT319" s="11"/>
      <c r="BU319" s="11"/>
      <c r="BV319" s="11"/>
      <c r="BW319" s="11"/>
      <c r="BX319" s="119"/>
      <c r="BY319" s="119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9"/>
      <c r="CQ319" s="119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</row>
    <row r="320" ht="22.5" customHeight="1" spans="1:147">
      <c r="A320" s="248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27"/>
      <c r="Y320" s="11"/>
      <c r="Z320" s="119"/>
      <c r="AA320" s="119"/>
      <c r="AB320" s="11"/>
      <c r="AC320" s="119"/>
      <c r="AD320" s="11"/>
      <c r="AE320" s="11"/>
      <c r="AF320" s="119"/>
      <c r="AG320" s="119"/>
      <c r="AH320" s="11"/>
      <c r="AI320" s="11"/>
      <c r="AJ320" s="11"/>
      <c r="AK320" s="11"/>
      <c r="AL320" s="11"/>
      <c r="AM320" s="11"/>
      <c r="AN320" s="119"/>
      <c r="AO320" s="119"/>
      <c r="AP320" s="11"/>
      <c r="AQ320" s="11"/>
      <c r="AR320" s="12"/>
      <c r="AS320" s="119"/>
      <c r="AT320" s="119"/>
      <c r="AU320" s="11"/>
      <c r="AV320" s="11"/>
      <c r="AW320" s="27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9"/>
      <c r="BQ320" s="119"/>
      <c r="BR320" s="11"/>
      <c r="BS320" s="11"/>
      <c r="BT320" s="11"/>
      <c r="BU320" s="11"/>
      <c r="BV320" s="11"/>
      <c r="BW320" s="11"/>
      <c r="BX320" s="119"/>
      <c r="BY320" s="119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9"/>
      <c r="CQ320" s="119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</row>
    <row r="321" ht="22.5" customHeight="1" spans="1:147">
      <c r="A321" s="248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27"/>
      <c r="Y321" s="11"/>
      <c r="Z321" s="119"/>
      <c r="AA321" s="119"/>
      <c r="AB321" s="11"/>
      <c r="AC321" s="119"/>
      <c r="AD321" s="11"/>
      <c r="AE321" s="11"/>
      <c r="AF321" s="119"/>
      <c r="AG321" s="119"/>
      <c r="AH321" s="11"/>
      <c r="AI321" s="11"/>
      <c r="AJ321" s="11"/>
      <c r="AK321" s="11"/>
      <c r="AL321" s="11"/>
      <c r="AM321" s="11"/>
      <c r="AN321" s="119"/>
      <c r="AO321" s="119"/>
      <c r="AP321" s="11"/>
      <c r="AQ321" s="11"/>
      <c r="AR321" s="12"/>
      <c r="AS321" s="119"/>
      <c r="AT321" s="119"/>
      <c r="AU321" s="11"/>
      <c r="AV321" s="11"/>
      <c r="AW321" s="27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9"/>
      <c r="BQ321" s="119"/>
      <c r="BR321" s="11"/>
      <c r="BS321" s="11"/>
      <c r="BT321" s="11"/>
      <c r="BU321" s="11"/>
      <c r="BV321" s="11"/>
      <c r="BW321" s="11"/>
      <c r="BX321" s="119"/>
      <c r="BY321" s="119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9"/>
      <c r="CQ321" s="119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</row>
    <row r="322" ht="22.5" customHeight="1" spans="1:147">
      <c r="A322" s="248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27"/>
      <c r="Y322" s="11"/>
      <c r="Z322" s="119"/>
      <c r="AA322" s="119"/>
      <c r="AB322" s="11"/>
      <c r="AC322" s="119"/>
      <c r="AD322" s="11"/>
      <c r="AE322" s="11"/>
      <c r="AF322" s="119"/>
      <c r="AG322" s="119"/>
      <c r="AH322" s="11"/>
      <c r="AI322" s="11"/>
      <c r="AJ322" s="11"/>
      <c r="AK322" s="11"/>
      <c r="AL322" s="11"/>
      <c r="AM322" s="11"/>
      <c r="AN322" s="119"/>
      <c r="AO322" s="119"/>
      <c r="AP322" s="11"/>
      <c r="AQ322" s="11"/>
      <c r="AR322" s="12"/>
      <c r="AS322" s="119"/>
      <c r="AT322" s="119"/>
      <c r="AU322" s="11"/>
      <c r="AV322" s="11"/>
      <c r="AW322" s="27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9"/>
      <c r="BQ322" s="119"/>
      <c r="BR322" s="11"/>
      <c r="BS322" s="11"/>
      <c r="BT322" s="11"/>
      <c r="BU322" s="11"/>
      <c r="BV322" s="11"/>
      <c r="BW322" s="11"/>
      <c r="BX322" s="119"/>
      <c r="BY322" s="119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9"/>
      <c r="CQ322" s="119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</row>
    <row r="323" ht="22.5" customHeight="1" spans="1:147">
      <c r="A323" s="248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27"/>
      <c r="Y323" s="11"/>
      <c r="Z323" s="119"/>
      <c r="AA323" s="119"/>
      <c r="AB323" s="11"/>
      <c r="AC323" s="119"/>
      <c r="AD323" s="11"/>
      <c r="AE323" s="11"/>
      <c r="AF323" s="119"/>
      <c r="AG323" s="119"/>
      <c r="AH323" s="11"/>
      <c r="AI323" s="11"/>
      <c r="AJ323" s="11"/>
      <c r="AK323" s="11"/>
      <c r="AL323" s="11"/>
      <c r="AM323" s="11"/>
      <c r="AN323" s="119"/>
      <c r="AO323" s="119"/>
      <c r="AP323" s="11"/>
      <c r="AQ323" s="11"/>
      <c r="AR323" s="12"/>
      <c r="AS323" s="119"/>
      <c r="AT323" s="119"/>
      <c r="AU323" s="11"/>
      <c r="AV323" s="11"/>
      <c r="AW323" s="27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9"/>
      <c r="BQ323" s="119"/>
      <c r="BR323" s="11"/>
      <c r="BS323" s="11"/>
      <c r="BT323" s="11"/>
      <c r="BU323" s="11"/>
      <c r="BV323" s="11"/>
      <c r="BW323" s="11"/>
      <c r="BX323" s="119"/>
      <c r="BY323" s="119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9"/>
      <c r="CQ323" s="119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</row>
    <row r="324" ht="22.5" customHeight="1" spans="1:147">
      <c r="A324" s="248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27"/>
      <c r="Y324" s="11"/>
      <c r="Z324" s="119"/>
      <c r="AA324" s="119"/>
      <c r="AB324" s="11"/>
      <c r="AC324" s="119"/>
      <c r="AD324" s="11"/>
      <c r="AE324" s="11"/>
      <c r="AF324" s="119"/>
      <c r="AG324" s="119"/>
      <c r="AH324" s="11"/>
      <c r="AI324" s="11"/>
      <c r="AJ324" s="11"/>
      <c r="AK324" s="11"/>
      <c r="AL324" s="11"/>
      <c r="AM324" s="11"/>
      <c r="AN324" s="119"/>
      <c r="AO324" s="119"/>
      <c r="AP324" s="11"/>
      <c r="AQ324" s="11"/>
      <c r="AR324" s="12"/>
      <c r="AS324" s="119"/>
      <c r="AT324" s="119"/>
      <c r="AU324" s="11"/>
      <c r="AV324" s="11"/>
      <c r="AW324" s="27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9"/>
      <c r="BQ324" s="119"/>
      <c r="BR324" s="11"/>
      <c r="BS324" s="11"/>
      <c r="BT324" s="11"/>
      <c r="BU324" s="11"/>
      <c r="BV324" s="11"/>
      <c r="BW324" s="11"/>
      <c r="BX324" s="119"/>
      <c r="BY324" s="119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9"/>
      <c r="CQ324" s="119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</row>
    <row r="325" ht="22.5" customHeight="1" spans="1:147">
      <c r="A325" s="248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27"/>
      <c r="Y325" s="11"/>
      <c r="Z325" s="119"/>
      <c r="AA325" s="119"/>
      <c r="AB325" s="11"/>
      <c r="AC325" s="119"/>
      <c r="AD325" s="11"/>
      <c r="AE325" s="11"/>
      <c r="AF325" s="119"/>
      <c r="AG325" s="119"/>
      <c r="AH325" s="11"/>
      <c r="AI325" s="11"/>
      <c r="AJ325" s="11"/>
      <c r="AK325" s="11"/>
      <c r="AL325" s="11"/>
      <c r="AM325" s="11"/>
      <c r="AN325" s="119"/>
      <c r="AO325" s="119"/>
      <c r="AP325" s="11"/>
      <c r="AQ325" s="11"/>
      <c r="AR325" s="12"/>
      <c r="AS325" s="119"/>
      <c r="AT325" s="119"/>
      <c r="AU325" s="11"/>
      <c r="AV325" s="11"/>
      <c r="AW325" s="27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9"/>
      <c r="BQ325" s="119"/>
      <c r="BR325" s="11"/>
      <c r="BS325" s="11"/>
      <c r="BT325" s="11"/>
      <c r="BU325" s="11"/>
      <c r="BV325" s="11"/>
      <c r="BW325" s="11"/>
      <c r="BX325" s="119"/>
      <c r="BY325" s="119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9"/>
      <c r="CQ325" s="119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</row>
    <row r="326" ht="22.5" customHeight="1" spans="1:147">
      <c r="A326" s="248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27"/>
      <c r="Y326" s="11"/>
      <c r="Z326" s="119"/>
      <c r="AA326" s="119"/>
      <c r="AB326" s="11"/>
      <c r="AC326" s="119"/>
      <c r="AD326" s="11"/>
      <c r="AE326" s="11"/>
      <c r="AF326" s="119"/>
      <c r="AG326" s="119"/>
      <c r="AH326" s="11"/>
      <c r="AI326" s="11"/>
      <c r="AJ326" s="11"/>
      <c r="AK326" s="11"/>
      <c r="AL326" s="11"/>
      <c r="AM326" s="11"/>
      <c r="AN326" s="119"/>
      <c r="AO326" s="119"/>
      <c r="AP326" s="11"/>
      <c r="AQ326" s="11"/>
      <c r="AR326" s="12"/>
      <c r="AS326" s="119"/>
      <c r="AT326" s="119"/>
      <c r="AU326" s="11"/>
      <c r="AV326" s="11"/>
      <c r="AW326" s="27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9"/>
      <c r="BQ326" s="119"/>
      <c r="BR326" s="11"/>
      <c r="BS326" s="11"/>
      <c r="BT326" s="11"/>
      <c r="BU326" s="11"/>
      <c r="BV326" s="11"/>
      <c r="BW326" s="11"/>
      <c r="BX326" s="119"/>
      <c r="BY326" s="119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9"/>
      <c r="CQ326" s="119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</row>
    <row r="327" ht="22.5" customHeight="1" spans="1:147">
      <c r="A327" s="248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27"/>
      <c r="Y327" s="11"/>
      <c r="Z327" s="119"/>
      <c r="AA327" s="119"/>
      <c r="AB327" s="11"/>
      <c r="AC327" s="119"/>
      <c r="AD327" s="11"/>
      <c r="AE327" s="11"/>
      <c r="AF327" s="119"/>
      <c r="AG327" s="119"/>
      <c r="AH327" s="11"/>
      <c r="AI327" s="11"/>
      <c r="AJ327" s="11"/>
      <c r="AK327" s="11"/>
      <c r="AL327" s="11"/>
      <c r="AM327" s="11"/>
      <c r="AN327" s="119"/>
      <c r="AO327" s="119"/>
      <c r="AP327" s="11"/>
      <c r="AQ327" s="11"/>
      <c r="AR327" s="12"/>
      <c r="AS327" s="119"/>
      <c r="AT327" s="119"/>
      <c r="AU327" s="11"/>
      <c r="AV327" s="11"/>
      <c r="AW327" s="27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9"/>
      <c r="BQ327" s="119"/>
      <c r="BR327" s="11"/>
      <c r="BS327" s="11"/>
      <c r="BT327" s="11"/>
      <c r="BU327" s="11"/>
      <c r="BV327" s="11"/>
      <c r="BW327" s="11"/>
      <c r="BX327" s="119"/>
      <c r="BY327" s="119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9"/>
      <c r="CQ327" s="119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</row>
    <row r="328" ht="22.5" customHeight="1" spans="1:147">
      <c r="A328" s="248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27"/>
      <c r="Y328" s="11"/>
      <c r="Z328" s="119"/>
      <c r="AA328" s="119"/>
      <c r="AB328" s="11"/>
      <c r="AC328" s="119"/>
      <c r="AD328" s="11"/>
      <c r="AE328" s="11"/>
      <c r="AF328" s="119"/>
      <c r="AG328" s="119"/>
      <c r="AH328" s="11"/>
      <c r="AI328" s="11"/>
      <c r="AJ328" s="11"/>
      <c r="AK328" s="11"/>
      <c r="AL328" s="11"/>
      <c r="AM328" s="11"/>
      <c r="AN328" s="119"/>
      <c r="AO328" s="119"/>
      <c r="AP328" s="11"/>
      <c r="AQ328" s="11"/>
      <c r="AR328" s="12"/>
      <c r="AS328" s="119"/>
      <c r="AT328" s="119"/>
      <c r="AU328" s="11"/>
      <c r="AV328" s="11"/>
      <c r="AW328" s="27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9"/>
      <c r="BQ328" s="119"/>
      <c r="BR328" s="11"/>
      <c r="BS328" s="11"/>
      <c r="BT328" s="11"/>
      <c r="BU328" s="11"/>
      <c r="BV328" s="11"/>
      <c r="BW328" s="11"/>
      <c r="BX328" s="119"/>
      <c r="BY328" s="119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9"/>
      <c r="CQ328" s="119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</row>
    <row r="329" ht="22.5" customHeight="1" spans="1:147">
      <c r="A329" s="248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27"/>
      <c r="Y329" s="11"/>
      <c r="Z329" s="119"/>
      <c r="AA329" s="119"/>
      <c r="AB329" s="11"/>
      <c r="AC329" s="119"/>
      <c r="AD329" s="11"/>
      <c r="AE329" s="11"/>
      <c r="AF329" s="119"/>
      <c r="AG329" s="119"/>
      <c r="AH329" s="11"/>
      <c r="AI329" s="11"/>
      <c r="AJ329" s="11"/>
      <c r="AK329" s="11"/>
      <c r="AL329" s="11"/>
      <c r="AM329" s="11"/>
      <c r="AN329" s="119"/>
      <c r="AO329" s="119"/>
      <c r="AP329" s="11"/>
      <c r="AQ329" s="11"/>
      <c r="AR329" s="12"/>
      <c r="AS329" s="119"/>
      <c r="AT329" s="119"/>
      <c r="AU329" s="11"/>
      <c r="AV329" s="11"/>
      <c r="AW329" s="27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9"/>
      <c r="BQ329" s="119"/>
      <c r="BR329" s="11"/>
      <c r="BS329" s="11"/>
      <c r="BT329" s="11"/>
      <c r="BU329" s="11"/>
      <c r="BV329" s="11"/>
      <c r="BW329" s="11"/>
      <c r="BX329" s="119"/>
      <c r="BY329" s="119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9"/>
      <c r="CQ329" s="119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</row>
    <row r="330" ht="22.5" customHeight="1" spans="1:147">
      <c r="A330" s="248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27"/>
      <c r="Y330" s="11"/>
      <c r="Z330" s="119"/>
      <c r="AA330" s="119"/>
      <c r="AB330" s="11"/>
      <c r="AC330" s="119"/>
      <c r="AD330" s="11"/>
      <c r="AE330" s="11"/>
      <c r="AF330" s="119"/>
      <c r="AG330" s="119"/>
      <c r="AH330" s="11"/>
      <c r="AI330" s="11"/>
      <c r="AJ330" s="11"/>
      <c r="AK330" s="11"/>
      <c r="AL330" s="11"/>
      <c r="AM330" s="11"/>
      <c r="AN330" s="119"/>
      <c r="AO330" s="119"/>
      <c r="AP330" s="11"/>
      <c r="AQ330" s="11"/>
      <c r="AR330" s="12"/>
      <c r="AS330" s="119"/>
      <c r="AT330" s="119"/>
      <c r="AU330" s="11"/>
      <c r="AV330" s="11"/>
      <c r="AW330" s="27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9"/>
      <c r="BQ330" s="119"/>
      <c r="BR330" s="11"/>
      <c r="BS330" s="11"/>
      <c r="BT330" s="11"/>
      <c r="BU330" s="11"/>
      <c r="BV330" s="11"/>
      <c r="BW330" s="11"/>
      <c r="BX330" s="119"/>
      <c r="BY330" s="119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9"/>
      <c r="CQ330" s="119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</row>
    <row r="331" ht="22.5" customHeight="1" spans="1:147">
      <c r="A331" s="248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27"/>
      <c r="Y331" s="11"/>
      <c r="Z331" s="119"/>
      <c r="AA331" s="119"/>
      <c r="AB331" s="11"/>
      <c r="AC331" s="119"/>
      <c r="AD331" s="11"/>
      <c r="AE331" s="11"/>
      <c r="AF331" s="119"/>
      <c r="AG331" s="119"/>
      <c r="AH331" s="11"/>
      <c r="AI331" s="11"/>
      <c r="AJ331" s="11"/>
      <c r="AK331" s="11"/>
      <c r="AL331" s="11"/>
      <c r="AM331" s="11"/>
      <c r="AN331" s="119"/>
      <c r="AO331" s="119"/>
      <c r="AP331" s="11"/>
      <c r="AQ331" s="11"/>
      <c r="AR331" s="12"/>
      <c r="AS331" s="119"/>
      <c r="AT331" s="119"/>
      <c r="AU331" s="11"/>
      <c r="AV331" s="11"/>
      <c r="AW331" s="27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9"/>
      <c r="BQ331" s="119"/>
      <c r="BR331" s="11"/>
      <c r="BS331" s="11"/>
      <c r="BT331" s="11"/>
      <c r="BU331" s="11"/>
      <c r="BV331" s="11"/>
      <c r="BW331" s="11"/>
      <c r="BX331" s="119"/>
      <c r="BY331" s="119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9"/>
      <c r="CQ331" s="119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</row>
    <row r="332" ht="22.5" customHeight="1" spans="1:147">
      <c r="A332" s="248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27"/>
      <c r="Y332" s="11"/>
      <c r="Z332" s="119"/>
      <c r="AA332" s="119"/>
      <c r="AB332" s="11"/>
      <c r="AC332" s="119"/>
      <c r="AD332" s="11"/>
      <c r="AE332" s="11"/>
      <c r="AF332" s="119"/>
      <c r="AG332" s="119"/>
      <c r="AH332" s="11"/>
      <c r="AI332" s="11"/>
      <c r="AJ332" s="11"/>
      <c r="AK332" s="11"/>
      <c r="AL332" s="11"/>
      <c r="AM332" s="11"/>
      <c r="AN332" s="119"/>
      <c r="AO332" s="119"/>
      <c r="AP332" s="11"/>
      <c r="AQ332" s="11"/>
      <c r="AR332" s="12"/>
      <c r="AS332" s="119"/>
      <c r="AT332" s="119"/>
      <c r="AU332" s="11"/>
      <c r="AV332" s="11"/>
      <c r="AW332" s="27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9"/>
      <c r="BQ332" s="119"/>
      <c r="BR332" s="11"/>
      <c r="BS332" s="11"/>
      <c r="BT332" s="11"/>
      <c r="BU332" s="11"/>
      <c r="BV332" s="11"/>
      <c r="BW332" s="11"/>
      <c r="BX332" s="119"/>
      <c r="BY332" s="119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9"/>
      <c r="CQ332" s="119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</row>
    <row r="333" ht="22.5" customHeight="1" spans="1:147">
      <c r="A333" s="248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27"/>
      <c r="Y333" s="11"/>
      <c r="Z333" s="119"/>
      <c r="AA333" s="119"/>
      <c r="AB333" s="11"/>
      <c r="AC333" s="119"/>
      <c r="AD333" s="11"/>
      <c r="AE333" s="11"/>
      <c r="AF333" s="119"/>
      <c r="AG333" s="119"/>
      <c r="AH333" s="11"/>
      <c r="AI333" s="11"/>
      <c r="AJ333" s="11"/>
      <c r="AK333" s="11"/>
      <c r="AL333" s="11"/>
      <c r="AM333" s="11"/>
      <c r="AN333" s="119"/>
      <c r="AO333" s="119"/>
      <c r="AP333" s="11"/>
      <c r="AQ333" s="11"/>
      <c r="AR333" s="12"/>
      <c r="AS333" s="119"/>
      <c r="AT333" s="119"/>
      <c r="AU333" s="11"/>
      <c r="AV333" s="11"/>
      <c r="AW333" s="27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9"/>
      <c r="BQ333" s="119"/>
      <c r="BR333" s="11"/>
      <c r="BS333" s="11"/>
      <c r="BT333" s="11"/>
      <c r="BU333" s="11"/>
      <c r="BV333" s="11"/>
      <c r="BW333" s="11"/>
      <c r="BX333" s="119"/>
      <c r="BY333" s="119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9"/>
      <c r="CQ333" s="119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</row>
    <row r="334" ht="22.5" customHeight="1" spans="1:147">
      <c r="A334" s="248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27"/>
      <c r="Y334" s="11"/>
      <c r="Z334" s="119"/>
      <c r="AA334" s="119"/>
      <c r="AB334" s="11"/>
      <c r="AC334" s="119"/>
      <c r="AD334" s="11"/>
      <c r="AE334" s="11"/>
      <c r="AF334" s="119"/>
      <c r="AG334" s="119"/>
      <c r="AH334" s="11"/>
      <c r="AI334" s="11"/>
      <c r="AJ334" s="11"/>
      <c r="AK334" s="11"/>
      <c r="AL334" s="11"/>
      <c r="AM334" s="11"/>
      <c r="AN334" s="119"/>
      <c r="AO334" s="119"/>
      <c r="AP334" s="11"/>
      <c r="AQ334" s="11"/>
      <c r="AR334" s="12"/>
      <c r="AS334" s="119"/>
      <c r="AT334" s="119"/>
      <c r="AU334" s="11"/>
      <c r="AV334" s="11"/>
      <c r="AW334" s="27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9"/>
      <c r="BQ334" s="119"/>
      <c r="BR334" s="11"/>
      <c r="BS334" s="11"/>
      <c r="BT334" s="11"/>
      <c r="BU334" s="11"/>
      <c r="BV334" s="11"/>
      <c r="BW334" s="11"/>
      <c r="BX334" s="119"/>
      <c r="BY334" s="119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9"/>
      <c r="CQ334" s="119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</row>
    <row r="335" ht="22.5" customHeight="1" spans="1:147">
      <c r="A335" s="248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27"/>
      <c r="Y335" s="11"/>
      <c r="Z335" s="119"/>
      <c r="AA335" s="119"/>
      <c r="AB335" s="11"/>
      <c r="AC335" s="119"/>
      <c r="AD335" s="11"/>
      <c r="AE335" s="11"/>
      <c r="AF335" s="119"/>
      <c r="AG335" s="119"/>
      <c r="AH335" s="11"/>
      <c r="AI335" s="11"/>
      <c r="AJ335" s="11"/>
      <c r="AK335" s="11"/>
      <c r="AL335" s="11"/>
      <c r="AM335" s="11"/>
      <c r="AN335" s="119"/>
      <c r="AO335" s="119"/>
      <c r="AP335" s="11"/>
      <c r="AQ335" s="11"/>
      <c r="AR335" s="12"/>
      <c r="AS335" s="119"/>
      <c r="AT335" s="119"/>
      <c r="AU335" s="11"/>
      <c r="AV335" s="11"/>
      <c r="AW335" s="27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9"/>
      <c r="BQ335" s="119"/>
      <c r="BR335" s="11"/>
      <c r="BS335" s="11"/>
      <c r="BT335" s="11"/>
      <c r="BU335" s="11"/>
      <c r="BV335" s="11"/>
      <c r="BW335" s="11"/>
      <c r="BX335" s="119"/>
      <c r="BY335" s="119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9"/>
      <c r="CQ335" s="119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</row>
    <row r="336" ht="22.5" customHeight="1" spans="1:147">
      <c r="A336" s="248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27"/>
      <c r="Y336" s="11"/>
      <c r="Z336" s="119"/>
      <c r="AA336" s="119"/>
      <c r="AB336" s="11"/>
      <c r="AC336" s="119"/>
      <c r="AD336" s="11"/>
      <c r="AE336" s="11"/>
      <c r="AF336" s="119"/>
      <c r="AG336" s="119"/>
      <c r="AH336" s="11"/>
      <c r="AI336" s="11"/>
      <c r="AJ336" s="11"/>
      <c r="AK336" s="11"/>
      <c r="AL336" s="11"/>
      <c r="AM336" s="11"/>
      <c r="AN336" s="119"/>
      <c r="AO336" s="119"/>
      <c r="AP336" s="11"/>
      <c r="AQ336" s="11"/>
      <c r="AR336" s="12"/>
      <c r="AS336" s="119"/>
      <c r="AT336" s="119"/>
      <c r="AU336" s="11"/>
      <c r="AV336" s="11"/>
      <c r="AW336" s="27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9"/>
      <c r="BQ336" s="119"/>
      <c r="BR336" s="11"/>
      <c r="BS336" s="11"/>
      <c r="BT336" s="11"/>
      <c r="BU336" s="11"/>
      <c r="BV336" s="11"/>
      <c r="BW336" s="11"/>
      <c r="BX336" s="119"/>
      <c r="BY336" s="119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9"/>
      <c r="CQ336" s="119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</row>
    <row r="337" ht="22.5" customHeight="1" spans="1:147">
      <c r="A337" s="248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27"/>
      <c r="Y337" s="11"/>
      <c r="Z337" s="119"/>
      <c r="AA337" s="119"/>
      <c r="AB337" s="11"/>
      <c r="AC337" s="119"/>
      <c r="AD337" s="11"/>
      <c r="AE337" s="11"/>
      <c r="AF337" s="119"/>
      <c r="AG337" s="119"/>
      <c r="AH337" s="11"/>
      <c r="AI337" s="11"/>
      <c r="AJ337" s="11"/>
      <c r="AK337" s="11"/>
      <c r="AL337" s="11"/>
      <c r="AM337" s="11"/>
      <c r="AN337" s="119"/>
      <c r="AO337" s="119"/>
      <c r="AP337" s="11"/>
      <c r="AQ337" s="11"/>
      <c r="AR337" s="12"/>
      <c r="AS337" s="119"/>
      <c r="AT337" s="119"/>
      <c r="AU337" s="11"/>
      <c r="AV337" s="11"/>
      <c r="AW337" s="27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9"/>
      <c r="BQ337" s="119"/>
      <c r="BR337" s="11"/>
      <c r="BS337" s="11"/>
      <c r="BT337" s="11"/>
      <c r="BU337" s="11"/>
      <c r="BV337" s="11"/>
      <c r="BW337" s="11"/>
      <c r="BX337" s="119"/>
      <c r="BY337" s="119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9"/>
      <c r="CQ337" s="119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</row>
    <row r="338" ht="22.5" customHeight="1" spans="1:147">
      <c r="A338" s="248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27"/>
      <c r="Y338" s="11"/>
      <c r="Z338" s="119"/>
      <c r="AA338" s="119"/>
      <c r="AB338" s="11"/>
      <c r="AC338" s="119"/>
      <c r="AD338" s="11"/>
      <c r="AE338" s="11"/>
      <c r="AF338" s="119"/>
      <c r="AG338" s="119"/>
      <c r="AH338" s="11"/>
      <c r="AI338" s="11"/>
      <c r="AJ338" s="11"/>
      <c r="AK338" s="11"/>
      <c r="AL338" s="11"/>
      <c r="AM338" s="11"/>
      <c r="AN338" s="119"/>
      <c r="AO338" s="119"/>
      <c r="AP338" s="11"/>
      <c r="AQ338" s="11"/>
      <c r="AR338" s="12"/>
      <c r="AS338" s="119"/>
      <c r="AT338" s="119"/>
      <c r="AU338" s="11"/>
      <c r="AV338" s="11"/>
      <c r="AW338" s="27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9"/>
      <c r="BQ338" s="119"/>
      <c r="BR338" s="11"/>
      <c r="BS338" s="11"/>
      <c r="BT338" s="11"/>
      <c r="BU338" s="11"/>
      <c r="BV338" s="11"/>
      <c r="BW338" s="11"/>
      <c r="BX338" s="119"/>
      <c r="BY338" s="119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9"/>
      <c r="CQ338" s="119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</row>
    <row r="339" ht="22.5" customHeight="1" spans="1:147">
      <c r="A339" s="248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27"/>
      <c r="Y339" s="11"/>
      <c r="Z339" s="119"/>
      <c r="AA339" s="119"/>
      <c r="AB339" s="11"/>
      <c r="AC339" s="119"/>
      <c r="AD339" s="11"/>
      <c r="AE339" s="11"/>
      <c r="AF339" s="119"/>
      <c r="AG339" s="119"/>
      <c r="AH339" s="11"/>
      <c r="AI339" s="11"/>
      <c r="AJ339" s="11"/>
      <c r="AK339" s="11"/>
      <c r="AL339" s="11"/>
      <c r="AM339" s="11"/>
      <c r="AN339" s="119"/>
      <c r="AO339" s="119"/>
      <c r="AP339" s="11"/>
      <c r="AQ339" s="11"/>
      <c r="AR339" s="12"/>
      <c r="AS339" s="119"/>
      <c r="AT339" s="119"/>
      <c r="AU339" s="11"/>
      <c r="AV339" s="11"/>
      <c r="AW339" s="27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9"/>
      <c r="BQ339" s="119"/>
      <c r="BR339" s="11"/>
      <c r="BS339" s="11"/>
      <c r="BT339" s="11"/>
      <c r="BU339" s="11"/>
      <c r="BV339" s="11"/>
      <c r="BW339" s="11"/>
      <c r="BX339" s="119"/>
      <c r="BY339" s="119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9"/>
      <c r="CQ339" s="119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</row>
    <row r="340" ht="22.5" customHeight="1" spans="1:147">
      <c r="A340" s="248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27"/>
      <c r="Y340" s="11"/>
      <c r="Z340" s="119"/>
      <c r="AA340" s="119"/>
      <c r="AB340" s="11"/>
      <c r="AC340" s="119"/>
      <c r="AD340" s="11"/>
      <c r="AE340" s="11"/>
      <c r="AF340" s="119"/>
      <c r="AG340" s="119"/>
      <c r="AH340" s="11"/>
      <c r="AI340" s="11"/>
      <c r="AJ340" s="11"/>
      <c r="AK340" s="11"/>
      <c r="AL340" s="11"/>
      <c r="AM340" s="11"/>
      <c r="AN340" s="119"/>
      <c r="AO340" s="119"/>
      <c r="AP340" s="11"/>
      <c r="AQ340" s="11"/>
      <c r="AR340" s="12"/>
      <c r="AS340" s="119"/>
      <c r="AT340" s="119"/>
      <c r="AU340" s="11"/>
      <c r="AV340" s="11"/>
      <c r="AW340" s="27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9"/>
      <c r="BQ340" s="119"/>
      <c r="BR340" s="11"/>
      <c r="BS340" s="11"/>
      <c r="BT340" s="11"/>
      <c r="BU340" s="11"/>
      <c r="BV340" s="11"/>
      <c r="BW340" s="11"/>
      <c r="BX340" s="119"/>
      <c r="BY340" s="119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9"/>
      <c r="CQ340" s="119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</row>
    <row r="341" ht="22.5" customHeight="1" spans="1:147">
      <c r="A341" s="248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27"/>
      <c r="Y341" s="11"/>
      <c r="Z341" s="119"/>
      <c r="AA341" s="119"/>
      <c r="AB341" s="11"/>
      <c r="AC341" s="119"/>
      <c r="AD341" s="11"/>
      <c r="AE341" s="11"/>
      <c r="AF341" s="119"/>
      <c r="AG341" s="119"/>
      <c r="AH341" s="11"/>
      <c r="AI341" s="11"/>
      <c r="AJ341" s="11"/>
      <c r="AK341" s="11"/>
      <c r="AL341" s="11"/>
      <c r="AM341" s="11"/>
      <c r="AN341" s="119"/>
      <c r="AO341" s="119"/>
      <c r="AP341" s="11"/>
      <c r="AQ341" s="11"/>
      <c r="AR341" s="12"/>
      <c r="AS341" s="119"/>
      <c r="AT341" s="119"/>
      <c r="AU341" s="11"/>
      <c r="AV341" s="11"/>
      <c r="AW341" s="27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9"/>
      <c r="BQ341" s="119"/>
      <c r="BR341" s="11"/>
      <c r="BS341" s="11"/>
      <c r="BT341" s="11"/>
      <c r="BU341" s="11"/>
      <c r="BV341" s="11"/>
      <c r="BW341" s="11"/>
      <c r="BX341" s="119"/>
      <c r="BY341" s="119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9"/>
      <c r="CQ341" s="119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</row>
    <row r="342" ht="22.5" customHeight="1" spans="1:147">
      <c r="A342" s="248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27"/>
      <c r="Y342" s="11"/>
      <c r="Z342" s="119"/>
      <c r="AA342" s="119"/>
      <c r="AB342" s="11"/>
      <c r="AC342" s="119"/>
      <c r="AD342" s="11"/>
      <c r="AE342" s="11"/>
      <c r="AF342" s="119"/>
      <c r="AG342" s="119"/>
      <c r="AH342" s="11"/>
      <c r="AI342" s="11"/>
      <c r="AJ342" s="11"/>
      <c r="AK342" s="11"/>
      <c r="AL342" s="11"/>
      <c r="AM342" s="11"/>
      <c r="AN342" s="119"/>
      <c r="AO342" s="119"/>
      <c r="AP342" s="11"/>
      <c r="AQ342" s="11"/>
      <c r="AR342" s="12"/>
      <c r="AS342" s="119"/>
      <c r="AT342" s="119"/>
      <c r="AU342" s="11"/>
      <c r="AV342" s="11"/>
      <c r="AW342" s="27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9"/>
      <c r="BQ342" s="119"/>
      <c r="BR342" s="11"/>
      <c r="BS342" s="11"/>
      <c r="BT342" s="11"/>
      <c r="BU342" s="11"/>
      <c r="BV342" s="11"/>
      <c r="BW342" s="11"/>
      <c r="BX342" s="119"/>
      <c r="BY342" s="119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9"/>
      <c r="CQ342" s="119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</row>
    <row r="343" ht="22.5" customHeight="1" spans="1:147">
      <c r="A343" s="248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27"/>
      <c r="Y343" s="11"/>
      <c r="Z343" s="119"/>
      <c r="AA343" s="119"/>
      <c r="AB343" s="11"/>
      <c r="AC343" s="119"/>
      <c r="AD343" s="11"/>
      <c r="AE343" s="11"/>
      <c r="AF343" s="119"/>
      <c r="AG343" s="119"/>
      <c r="AH343" s="11"/>
      <c r="AI343" s="11"/>
      <c r="AJ343" s="11"/>
      <c r="AK343" s="11"/>
      <c r="AL343" s="11"/>
      <c r="AM343" s="11"/>
      <c r="AN343" s="119"/>
      <c r="AO343" s="119"/>
      <c r="AP343" s="11"/>
      <c r="AQ343" s="11"/>
      <c r="AR343" s="12"/>
      <c r="AS343" s="119"/>
      <c r="AT343" s="119"/>
      <c r="AU343" s="11"/>
      <c r="AV343" s="11"/>
      <c r="AW343" s="27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9"/>
      <c r="BQ343" s="119"/>
      <c r="BR343" s="11"/>
      <c r="BS343" s="11"/>
      <c r="BT343" s="11"/>
      <c r="BU343" s="11"/>
      <c r="BV343" s="11"/>
      <c r="BW343" s="11"/>
      <c r="BX343" s="119"/>
      <c r="BY343" s="119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9"/>
      <c r="CQ343" s="119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</row>
    <row r="344" ht="22.5" customHeight="1" spans="1:147">
      <c r="A344" s="248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27"/>
      <c r="Y344" s="11"/>
      <c r="Z344" s="119"/>
      <c r="AA344" s="119"/>
      <c r="AB344" s="11"/>
      <c r="AC344" s="119"/>
      <c r="AD344" s="11"/>
      <c r="AE344" s="11"/>
      <c r="AF344" s="119"/>
      <c r="AG344" s="119"/>
      <c r="AH344" s="11"/>
      <c r="AI344" s="11"/>
      <c r="AJ344" s="11"/>
      <c r="AK344" s="11"/>
      <c r="AL344" s="11"/>
      <c r="AM344" s="11"/>
      <c r="AN344" s="119"/>
      <c r="AO344" s="119"/>
      <c r="AP344" s="11"/>
      <c r="AQ344" s="11"/>
      <c r="AR344" s="12"/>
      <c r="AS344" s="119"/>
      <c r="AT344" s="119"/>
      <c r="AU344" s="11"/>
      <c r="AV344" s="11"/>
      <c r="AW344" s="27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9"/>
      <c r="BQ344" s="119"/>
      <c r="BR344" s="11"/>
      <c r="BS344" s="11"/>
      <c r="BT344" s="11"/>
      <c r="BU344" s="11"/>
      <c r="BV344" s="11"/>
      <c r="BW344" s="11"/>
      <c r="BX344" s="119"/>
      <c r="BY344" s="119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9"/>
      <c r="CQ344" s="119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</row>
    <row r="345" ht="22.5" customHeight="1" spans="1:147">
      <c r="A345" s="248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27"/>
      <c r="Y345" s="11"/>
      <c r="Z345" s="119"/>
      <c r="AA345" s="119"/>
      <c r="AB345" s="11"/>
      <c r="AC345" s="119"/>
      <c r="AD345" s="11"/>
      <c r="AE345" s="11"/>
      <c r="AF345" s="119"/>
      <c r="AG345" s="119"/>
      <c r="AH345" s="11"/>
      <c r="AI345" s="11"/>
      <c r="AJ345" s="11"/>
      <c r="AK345" s="11"/>
      <c r="AL345" s="11"/>
      <c r="AM345" s="11"/>
      <c r="AN345" s="119"/>
      <c r="AO345" s="119"/>
      <c r="AP345" s="11"/>
      <c r="AQ345" s="11"/>
      <c r="AR345" s="12"/>
      <c r="AS345" s="119"/>
      <c r="AT345" s="119"/>
      <c r="AU345" s="11"/>
      <c r="AV345" s="11"/>
      <c r="AW345" s="27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9"/>
      <c r="BQ345" s="119"/>
      <c r="BR345" s="11"/>
      <c r="BS345" s="11"/>
      <c r="BT345" s="11"/>
      <c r="BU345" s="11"/>
      <c r="BV345" s="11"/>
      <c r="BW345" s="11"/>
      <c r="BX345" s="119"/>
      <c r="BY345" s="119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9"/>
      <c r="CQ345" s="119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</row>
    <row r="346" ht="22.5" customHeight="1" spans="1:147">
      <c r="A346" s="248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27"/>
      <c r="Y346" s="11"/>
      <c r="Z346" s="119"/>
      <c r="AA346" s="119"/>
      <c r="AB346" s="11"/>
      <c r="AC346" s="119"/>
      <c r="AD346" s="11"/>
      <c r="AE346" s="11"/>
      <c r="AF346" s="119"/>
      <c r="AG346" s="119"/>
      <c r="AH346" s="11"/>
      <c r="AI346" s="11"/>
      <c r="AJ346" s="11"/>
      <c r="AK346" s="11"/>
      <c r="AL346" s="11"/>
      <c r="AM346" s="11"/>
      <c r="AN346" s="119"/>
      <c r="AO346" s="119"/>
      <c r="AP346" s="11"/>
      <c r="AQ346" s="11"/>
      <c r="AR346" s="12"/>
      <c r="AS346" s="119"/>
      <c r="AT346" s="119"/>
      <c r="AU346" s="11"/>
      <c r="AV346" s="11"/>
      <c r="AW346" s="27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9"/>
      <c r="BQ346" s="119"/>
      <c r="BR346" s="11"/>
      <c r="BS346" s="11"/>
      <c r="BT346" s="11"/>
      <c r="BU346" s="11"/>
      <c r="BV346" s="11"/>
      <c r="BW346" s="11"/>
      <c r="BX346" s="119"/>
      <c r="BY346" s="119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9"/>
      <c r="CQ346" s="119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</row>
    <row r="347" ht="22.5" customHeight="1" spans="1:147">
      <c r="A347" s="248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27"/>
      <c r="Y347" s="11"/>
      <c r="Z347" s="119"/>
      <c r="AA347" s="119"/>
      <c r="AB347" s="11"/>
      <c r="AC347" s="119"/>
      <c r="AD347" s="11"/>
      <c r="AE347" s="11"/>
      <c r="AF347" s="119"/>
      <c r="AG347" s="119"/>
      <c r="AH347" s="11"/>
      <c r="AI347" s="11"/>
      <c r="AJ347" s="11"/>
      <c r="AK347" s="11"/>
      <c r="AL347" s="11"/>
      <c r="AM347" s="11"/>
      <c r="AN347" s="119"/>
      <c r="AO347" s="119"/>
      <c r="AP347" s="11"/>
      <c r="AQ347" s="11"/>
      <c r="AR347" s="12"/>
      <c r="AS347" s="119"/>
      <c r="AT347" s="119"/>
      <c r="AU347" s="11"/>
      <c r="AV347" s="11"/>
      <c r="AW347" s="27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9"/>
      <c r="BQ347" s="119"/>
      <c r="BR347" s="11"/>
      <c r="BS347" s="11"/>
      <c r="BT347" s="11"/>
      <c r="BU347" s="11"/>
      <c r="BV347" s="11"/>
      <c r="BW347" s="11"/>
      <c r="BX347" s="119"/>
      <c r="BY347" s="119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9"/>
      <c r="CQ347" s="119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</row>
    <row r="348" ht="22.5" customHeight="1" spans="1:147">
      <c r="A348" s="248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27"/>
      <c r="Y348" s="11"/>
      <c r="Z348" s="119"/>
      <c r="AA348" s="119"/>
      <c r="AB348" s="11"/>
      <c r="AC348" s="119"/>
      <c r="AD348" s="11"/>
      <c r="AE348" s="11"/>
      <c r="AF348" s="119"/>
      <c r="AG348" s="119"/>
      <c r="AH348" s="11"/>
      <c r="AI348" s="11"/>
      <c r="AJ348" s="11"/>
      <c r="AK348" s="11"/>
      <c r="AL348" s="11"/>
      <c r="AM348" s="11"/>
      <c r="AN348" s="119"/>
      <c r="AO348" s="119"/>
      <c r="AP348" s="11"/>
      <c r="AQ348" s="11"/>
      <c r="AR348" s="12"/>
      <c r="AS348" s="119"/>
      <c r="AT348" s="119"/>
      <c r="AU348" s="11"/>
      <c r="AV348" s="11"/>
      <c r="AW348" s="27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9"/>
      <c r="BQ348" s="119"/>
      <c r="BR348" s="11"/>
      <c r="BS348" s="11"/>
      <c r="BT348" s="11"/>
      <c r="BU348" s="11"/>
      <c r="BV348" s="11"/>
      <c r="BW348" s="11"/>
      <c r="BX348" s="119"/>
      <c r="BY348" s="119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9"/>
      <c r="CQ348" s="119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</row>
    <row r="349" ht="22.5" customHeight="1" spans="1:147">
      <c r="A349" s="248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27"/>
      <c r="Y349" s="11"/>
      <c r="Z349" s="119"/>
      <c r="AA349" s="119"/>
      <c r="AB349" s="11"/>
      <c r="AC349" s="119"/>
      <c r="AD349" s="11"/>
      <c r="AE349" s="11"/>
      <c r="AF349" s="119"/>
      <c r="AG349" s="119"/>
      <c r="AH349" s="11"/>
      <c r="AI349" s="11"/>
      <c r="AJ349" s="11"/>
      <c r="AK349" s="11"/>
      <c r="AL349" s="11"/>
      <c r="AM349" s="11"/>
      <c r="AN349" s="119"/>
      <c r="AO349" s="119"/>
      <c r="AP349" s="11"/>
      <c r="AQ349" s="11"/>
      <c r="AR349" s="12"/>
      <c r="AS349" s="119"/>
      <c r="AT349" s="119"/>
      <c r="AU349" s="11"/>
      <c r="AV349" s="11"/>
      <c r="AW349" s="27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9"/>
      <c r="BQ349" s="119"/>
      <c r="BR349" s="11"/>
      <c r="BS349" s="11"/>
      <c r="BT349" s="11"/>
      <c r="BU349" s="11"/>
      <c r="BV349" s="11"/>
      <c r="BW349" s="11"/>
      <c r="BX349" s="119"/>
      <c r="BY349" s="119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9"/>
      <c r="CQ349" s="119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</row>
    <row r="350" ht="22.5" customHeight="1" spans="1:147">
      <c r="A350" s="248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27"/>
      <c r="Y350" s="11"/>
      <c r="Z350" s="119"/>
      <c r="AA350" s="119"/>
      <c r="AB350" s="11"/>
      <c r="AC350" s="119"/>
      <c r="AD350" s="11"/>
      <c r="AE350" s="11"/>
      <c r="AF350" s="119"/>
      <c r="AG350" s="119"/>
      <c r="AH350" s="11"/>
      <c r="AI350" s="11"/>
      <c r="AJ350" s="11"/>
      <c r="AK350" s="11"/>
      <c r="AL350" s="11"/>
      <c r="AM350" s="11"/>
      <c r="AN350" s="119"/>
      <c r="AO350" s="119"/>
      <c r="AP350" s="11"/>
      <c r="AQ350" s="11"/>
      <c r="AR350" s="12"/>
      <c r="AS350" s="119"/>
      <c r="AT350" s="119"/>
      <c r="AU350" s="11"/>
      <c r="AV350" s="11"/>
      <c r="AW350" s="27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9"/>
      <c r="BQ350" s="119"/>
      <c r="BR350" s="11"/>
      <c r="BS350" s="11"/>
      <c r="BT350" s="11"/>
      <c r="BU350" s="11"/>
      <c r="BV350" s="11"/>
      <c r="BW350" s="11"/>
      <c r="BX350" s="119"/>
      <c r="BY350" s="119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9"/>
      <c r="CQ350" s="119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</row>
    <row r="351" ht="22.5" customHeight="1" spans="1:147">
      <c r="A351" s="248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27"/>
      <c r="Y351" s="11"/>
      <c r="Z351" s="119"/>
      <c r="AA351" s="119"/>
      <c r="AB351" s="11"/>
      <c r="AC351" s="119"/>
      <c r="AD351" s="11"/>
      <c r="AE351" s="11"/>
      <c r="AF351" s="119"/>
      <c r="AG351" s="119"/>
      <c r="AH351" s="11"/>
      <c r="AI351" s="11"/>
      <c r="AJ351" s="11"/>
      <c r="AK351" s="11"/>
      <c r="AL351" s="11"/>
      <c r="AM351" s="11"/>
      <c r="AN351" s="119"/>
      <c r="AO351" s="119"/>
      <c r="AP351" s="11"/>
      <c r="AQ351" s="11"/>
      <c r="AR351" s="12"/>
      <c r="AS351" s="119"/>
      <c r="AT351" s="119"/>
      <c r="AU351" s="11"/>
      <c r="AV351" s="11"/>
      <c r="AW351" s="27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9"/>
      <c r="BQ351" s="119"/>
      <c r="BR351" s="11"/>
      <c r="BS351" s="11"/>
      <c r="BT351" s="11"/>
      <c r="BU351" s="11"/>
      <c r="BV351" s="11"/>
      <c r="BW351" s="11"/>
      <c r="BX351" s="119"/>
      <c r="BY351" s="119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9"/>
      <c r="CQ351" s="119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</row>
    <row r="352" ht="22.5" customHeight="1" spans="1:147">
      <c r="A352" s="248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27"/>
      <c r="Y352" s="11"/>
      <c r="Z352" s="119"/>
      <c r="AA352" s="119"/>
      <c r="AB352" s="11"/>
      <c r="AC352" s="119"/>
      <c r="AD352" s="11"/>
      <c r="AE352" s="11"/>
      <c r="AF352" s="119"/>
      <c r="AG352" s="119"/>
      <c r="AH352" s="11"/>
      <c r="AI352" s="11"/>
      <c r="AJ352" s="11"/>
      <c r="AK352" s="11"/>
      <c r="AL352" s="11"/>
      <c r="AM352" s="11"/>
      <c r="AN352" s="119"/>
      <c r="AO352" s="119"/>
      <c r="AP352" s="11"/>
      <c r="AQ352" s="11"/>
      <c r="AR352" s="12"/>
      <c r="AS352" s="119"/>
      <c r="AT352" s="119"/>
      <c r="AU352" s="11"/>
      <c r="AV352" s="11"/>
      <c r="AW352" s="27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9"/>
      <c r="BQ352" s="119"/>
      <c r="BR352" s="11"/>
      <c r="BS352" s="11"/>
      <c r="BT352" s="11"/>
      <c r="BU352" s="11"/>
      <c r="BV352" s="11"/>
      <c r="BW352" s="11"/>
      <c r="BX352" s="119"/>
      <c r="BY352" s="119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9"/>
      <c r="CQ352" s="119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</row>
    <row r="353" ht="22.5" customHeight="1" spans="1:147">
      <c r="A353" s="248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27"/>
      <c r="Y353" s="11"/>
      <c r="Z353" s="119"/>
      <c r="AA353" s="119"/>
      <c r="AB353" s="11"/>
      <c r="AC353" s="119"/>
      <c r="AD353" s="11"/>
      <c r="AE353" s="11"/>
      <c r="AF353" s="119"/>
      <c r="AG353" s="119"/>
      <c r="AH353" s="11"/>
      <c r="AI353" s="11"/>
      <c r="AJ353" s="11"/>
      <c r="AK353" s="11"/>
      <c r="AL353" s="11"/>
      <c r="AM353" s="11"/>
      <c r="AN353" s="119"/>
      <c r="AO353" s="119"/>
      <c r="AP353" s="11"/>
      <c r="AQ353" s="11"/>
      <c r="AR353" s="12"/>
      <c r="AS353" s="119"/>
      <c r="AT353" s="119"/>
      <c r="AU353" s="11"/>
      <c r="AV353" s="11"/>
      <c r="AW353" s="27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9"/>
      <c r="BQ353" s="119"/>
      <c r="BR353" s="11"/>
      <c r="BS353" s="11"/>
      <c r="BT353" s="11"/>
      <c r="BU353" s="11"/>
      <c r="BV353" s="11"/>
      <c r="BW353" s="11"/>
      <c r="BX353" s="119"/>
      <c r="BY353" s="119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9"/>
      <c r="CQ353" s="119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</row>
    <row r="354" ht="22.5" customHeight="1" spans="1:147">
      <c r="A354" s="248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27"/>
      <c r="Y354" s="11"/>
      <c r="Z354" s="119"/>
      <c r="AA354" s="119"/>
      <c r="AB354" s="11"/>
      <c r="AC354" s="119"/>
      <c r="AD354" s="11"/>
      <c r="AE354" s="11"/>
      <c r="AF354" s="119"/>
      <c r="AG354" s="119"/>
      <c r="AH354" s="11"/>
      <c r="AI354" s="11"/>
      <c r="AJ354" s="11"/>
      <c r="AK354" s="11"/>
      <c r="AL354" s="11"/>
      <c r="AM354" s="11"/>
      <c r="AN354" s="119"/>
      <c r="AO354" s="119"/>
      <c r="AP354" s="11"/>
      <c r="AQ354" s="11"/>
      <c r="AR354" s="12"/>
      <c r="AS354" s="119"/>
      <c r="AT354" s="119"/>
      <c r="AU354" s="11"/>
      <c r="AV354" s="11"/>
      <c r="AW354" s="27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9"/>
      <c r="BQ354" s="119"/>
      <c r="BR354" s="11"/>
      <c r="BS354" s="11"/>
      <c r="BT354" s="11"/>
      <c r="BU354" s="11"/>
      <c r="BV354" s="11"/>
      <c r="BW354" s="11"/>
      <c r="BX354" s="119"/>
      <c r="BY354" s="119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9"/>
      <c r="CQ354" s="119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</row>
    <row r="355" ht="22.5" customHeight="1" spans="1:147">
      <c r="A355" s="248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27"/>
      <c r="Y355" s="11"/>
      <c r="Z355" s="119"/>
      <c r="AA355" s="119"/>
      <c r="AB355" s="11"/>
      <c r="AC355" s="119"/>
      <c r="AD355" s="11"/>
      <c r="AE355" s="11"/>
      <c r="AF355" s="119"/>
      <c r="AG355" s="119"/>
      <c r="AH355" s="11"/>
      <c r="AI355" s="11"/>
      <c r="AJ355" s="11"/>
      <c r="AK355" s="11"/>
      <c r="AL355" s="11"/>
      <c r="AM355" s="11"/>
      <c r="AN355" s="119"/>
      <c r="AO355" s="119"/>
      <c r="AP355" s="11"/>
      <c r="AQ355" s="11"/>
      <c r="AR355" s="12"/>
      <c r="AS355" s="119"/>
      <c r="AT355" s="119"/>
      <c r="AU355" s="11"/>
      <c r="AV355" s="11"/>
      <c r="AW355" s="27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9"/>
      <c r="BQ355" s="119"/>
      <c r="BR355" s="11"/>
      <c r="BS355" s="11"/>
      <c r="BT355" s="11"/>
      <c r="BU355" s="11"/>
      <c r="BV355" s="11"/>
      <c r="BW355" s="11"/>
      <c r="BX355" s="119"/>
      <c r="BY355" s="119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9"/>
      <c r="CQ355" s="119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</row>
    <row r="356" ht="22.5" customHeight="1" spans="1:147">
      <c r="A356" s="248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27"/>
      <c r="Y356" s="11"/>
      <c r="Z356" s="119"/>
      <c r="AA356" s="119"/>
      <c r="AB356" s="11"/>
      <c r="AC356" s="119"/>
      <c r="AD356" s="11"/>
      <c r="AE356" s="11"/>
      <c r="AF356" s="119"/>
      <c r="AG356" s="119"/>
      <c r="AH356" s="11"/>
      <c r="AI356" s="11"/>
      <c r="AJ356" s="11"/>
      <c r="AK356" s="11"/>
      <c r="AL356" s="11"/>
      <c r="AM356" s="11"/>
      <c r="AN356" s="119"/>
      <c r="AO356" s="119"/>
      <c r="AP356" s="11"/>
      <c r="AQ356" s="11"/>
      <c r="AR356" s="12"/>
      <c r="AS356" s="119"/>
      <c r="AT356" s="119"/>
      <c r="AU356" s="11"/>
      <c r="AV356" s="11"/>
      <c r="AW356" s="27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9"/>
      <c r="BQ356" s="119"/>
      <c r="BR356" s="11"/>
      <c r="BS356" s="11"/>
      <c r="BT356" s="11"/>
      <c r="BU356" s="11"/>
      <c r="BV356" s="11"/>
      <c r="BW356" s="11"/>
      <c r="BX356" s="119"/>
      <c r="BY356" s="119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9"/>
      <c r="CQ356" s="119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</row>
    <row r="357" ht="22.5" customHeight="1" spans="1:147">
      <c r="A357" s="248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27"/>
      <c r="Y357" s="11"/>
      <c r="Z357" s="119"/>
      <c r="AA357" s="119"/>
      <c r="AB357" s="11"/>
      <c r="AC357" s="119"/>
      <c r="AD357" s="11"/>
      <c r="AE357" s="11"/>
      <c r="AF357" s="119"/>
      <c r="AG357" s="119"/>
      <c r="AH357" s="11"/>
      <c r="AI357" s="11"/>
      <c r="AJ357" s="11"/>
      <c r="AK357" s="11"/>
      <c r="AL357" s="11"/>
      <c r="AM357" s="11"/>
      <c r="AN357" s="119"/>
      <c r="AO357" s="119"/>
      <c r="AP357" s="11"/>
      <c r="AQ357" s="11"/>
      <c r="AR357" s="12"/>
      <c r="AS357" s="119"/>
      <c r="AT357" s="119"/>
      <c r="AU357" s="11"/>
      <c r="AV357" s="11"/>
      <c r="AW357" s="27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9"/>
      <c r="BQ357" s="119"/>
      <c r="BR357" s="11"/>
      <c r="BS357" s="11"/>
      <c r="BT357" s="11"/>
      <c r="BU357" s="11"/>
      <c r="BV357" s="11"/>
      <c r="BW357" s="11"/>
      <c r="BX357" s="119"/>
      <c r="BY357" s="119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9"/>
      <c r="CQ357" s="119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</row>
    <row r="358" ht="22.5" customHeight="1" spans="1:147">
      <c r="A358" s="248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27"/>
      <c r="Y358" s="11"/>
      <c r="Z358" s="119"/>
      <c r="AA358" s="119"/>
      <c r="AB358" s="11"/>
      <c r="AC358" s="119"/>
      <c r="AD358" s="11"/>
      <c r="AE358" s="11"/>
      <c r="AF358" s="119"/>
      <c r="AG358" s="119"/>
      <c r="AH358" s="11"/>
      <c r="AI358" s="11"/>
      <c r="AJ358" s="11"/>
      <c r="AK358" s="11"/>
      <c r="AL358" s="11"/>
      <c r="AM358" s="11"/>
      <c r="AN358" s="119"/>
      <c r="AO358" s="119"/>
      <c r="AP358" s="11"/>
      <c r="AQ358" s="11"/>
      <c r="AR358" s="12"/>
      <c r="AS358" s="119"/>
      <c r="AT358" s="119"/>
      <c r="AU358" s="11"/>
      <c r="AV358" s="11"/>
      <c r="AW358" s="27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9"/>
      <c r="BQ358" s="119"/>
      <c r="BR358" s="11"/>
      <c r="BS358" s="11"/>
      <c r="BT358" s="11"/>
      <c r="BU358" s="11"/>
      <c r="BV358" s="11"/>
      <c r="BW358" s="11"/>
      <c r="BX358" s="119"/>
      <c r="BY358" s="119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9"/>
      <c r="CQ358" s="119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</row>
    <row r="359" ht="22.5" customHeight="1" spans="1:147">
      <c r="A359" s="248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27"/>
      <c r="Y359" s="11"/>
      <c r="Z359" s="119"/>
      <c r="AA359" s="119"/>
      <c r="AB359" s="11"/>
      <c r="AC359" s="119"/>
      <c r="AD359" s="11"/>
      <c r="AE359" s="11"/>
      <c r="AF359" s="119"/>
      <c r="AG359" s="119"/>
      <c r="AH359" s="11"/>
      <c r="AI359" s="11"/>
      <c r="AJ359" s="11"/>
      <c r="AK359" s="11"/>
      <c r="AL359" s="11"/>
      <c r="AM359" s="11"/>
      <c r="AN359" s="119"/>
      <c r="AO359" s="119"/>
      <c r="AP359" s="11"/>
      <c r="AQ359" s="11"/>
      <c r="AR359" s="12"/>
      <c r="AS359" s="119"/>
      <c r="AT359" s="119"/>
      <c r="AU359" s="11"/>
      <c r="AV359" s="11"/>
      <c r="AW359" s="27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9"/>
      <c r="BQ359" s="119"/>
      <c r="BR359" s="11"/>
      <c r="BS359" s="11"/>
      <c r="BT359" s="11"/>
      <c r="BU359" s="11"/>
      <c r="BV359" s="11"/>
      <c r="BW359" s="11"/>
      <c r="BX359" s="119"/>
      <c r="BY359" s="119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9"/>
      <c r="CQ359" s="119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</row>
    <row r="360" ht="22.5" customHeight="1" spans="1:147">
      <c r="A360" s="248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27"/>
      <c r="Y360" s="11"/>
      <c r="Z360" s="119"/>
      <c r="AA360" s="119"/>
      <c r="AB360" s="11"/>
      <c r="AC360" s="119"/>
      <c r="AD360" s="11"/>
      <c r="AE360" s="11"/>
      <c r="AF360" s="119"/>
      <c r="AG360" s="119"/>
      <c r="AH360" s="11"/>
      <c r="AI360" s="11"/>
      <c r="AJ360" s="11"/>
      <c r="AK360" s="11"/>
      <c r="AL360" s="11"/>
      <c r="AM360" s="11"/>
      <c r="AN360" s="119"/>
      <c r="AO360" s="119"/>
      <c r="AP360" s="11"/>
      <c r="AQ360" s="11"/>
      <c r="AR360" s="12"/>
      <c r="AS360" s="119"/>
      <c r="AT360" s="119"/>
      <c r="AU360" s="11"/>
      <c r="AV360" s="11"/>
      <c r="AW360" s="27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9"/>
      <c r="BQ360" s="119"/>
      <c r="BR360" s="11"/>
      <c r="BS360" s="11"/>
      <c r="BT360" s="11"/>
      <c r="BU360" s="11"/>
      <c r="BV360" s="11"/>
      <c r="BW360" s="11"/>
      <c r="BX360" s="119"/>
      <c r="BY360" s="119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9"/>
      <c r="CQ360" s="119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</row>
    <row r="361" ht="22.5" customHeight="1" spans="1:147">
      <c r="A361" s="248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27"/>
      <c r="Y361" s="11"/>
      <c r="Z361" s="119"/>
      <c r="AA361" s="119"/>
      <c r="AB361" s="11"/>
      <c r="AC361" s="119"/>
      <c r="AD361" s="11"/>
      <c r="AE361" s="11"/>
      <c r="AF361" s="119"/>
      <c r="AG361" s="119"/>
      <c r="AH361" s="11"/>
      <c r="AI361" s="11"/>
      <c r="AJ361" s="11"/>
      <c r="AK361" s="11"/>
      <c r="AL361" s="11"/>
      <c r="AM361" s="11"/>
      <c r="AN361" s="119"/>
      <c r="AO361" s="119"/>
      <c r="AP361" s="11"/>
      <c r="AQ361" s="11"/>
      <c r="AR361" s="12"/>
      <c r="AS361" s="119"/>
      <c r="AT361" s="119"/>
      <c r="AU361" s="11"/>
      <c r="AV361" s="11"/>
      <c r="AW361" s="27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9"/>
      <c r="BQ361" s="119"/>
      <c r="BR361" s="11"/>
      <c r="BS361" s="11"/>
      <c r="BT361" s="11"/>
      <c r="BU361" s="11"/>
      <c r="BV361" s="11"/>
      <c r="BW361" s="11"/>
      <c r="BX361" s="119"/>
      <c r="BY361" s="119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9"/>
      <c r="CQ361" s="119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</row>
    <row r="362" ht="22.5" customHeight="1" spans="1:147">
      <c r="A362" s="248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27"/>
      <c r="Y362" s="11"/>
      <c r="Z362" s="119"/>
      <c r="AA362" s="119"/>
      <c r="AB362" s="11"/>
      <c r="AC362" s="119"/>
      <c r="AD362" s="11"/>
      <c r="AE362" s="11"/>
      <c r="AF362" s="119"/>
      <c r="AG362" s="119"/>
      <c r="AH362" s="11"/>
      <c r="AI362" s="11"/>
      <c r="AJ362" s="11"/>
      <c r="AK362" s="11"/>
      <c r="AL362" s="11"/>
      <c r="AM362" s="11"/>
      <c r="AN362" s="119"/>
      <c r="AO362" s="119"/>
      <c r="AP362" s="11"/>
      <c r="AQ362" s="11"/>
      <c r="AR362" s="12"/>
      <c r="AS362" s="119"/>
      <c r="AT362" s="119"/>
      <c r="AU362" s="11"/>
      <c r="AV362" s="11"/>
      <c r="AW362" s="27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9"/>
      <c r="BQ362" s="119"/>
      <c r="BR362" s="11"/>
      <c r="BS362" s="11"/>
      <c r="BT362" s="11"/>
      <c r="BU362" s="11"/>
      <c r="BV362" s="11"/>
      <c r="BW362" s="11"/>
      <c r="BX362" s="119"/>
      <c r="BY362" s="119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9"/>
      <c r="CQ362" s="119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</row>
    <row r="363" ht="22.5" customHeight="1" spans="1:147">
      <c r="A363" s="248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27"/>
      <c r="Y363" s="11"/>
      <c r="Z363" s="119"/>
      <c r="AA363" s="119"/>
      <c r="AB363" s="11"/>
      <c r="AC363" s="119"/>
      <c r="AD363" s="11"/>
      <c r="AE363" s="11"/>
      <c r="AF363" s="119"/>
      <c r="AG363" s="119"/>
      <c r="AH363" s="11"/>
      <c r="AI363" s="11"/>
      <c r="AJ363" s="11"/>
      <c r="AK363" s="11"/>
      <c r="AL363" s="11"/>
      <c r="AM363" s="11"/>
      <c r="AN363" s="119"/>
      <c r="AO363" s="119"/>
      <c r="AP363" s="11"/>
      <c r="AQ363" s="11"/>
      <c r="AR363" s="12"/>
      <c r="AS363" s="119"/>
      <c r="AT363" s="119"/>
      <c r="AU363" s="11"/>
      <c r="AV363" s="11"/>
      <c r="AW363" s="27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9"/>
      <c r="BQ363" s="119"/>
      <c r="BR363" s="11"/>
      <c r="BS363" s="11"/>
      <c r="BT363" s="11"/>
      <c r="BU363" s="11"/>
      <c r="BV363" s="11"/>
      <c r="BW363" s="11"/>
      <c r="BX363" s="119"/>
      <c r="BY363" s="119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9"/>
      <c r="CQ363" s="119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</row>
    <row r="364" ht="22.5" customHeight="1" spans="1:147">
      <c r="A364" s="248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27"/>
      <c r="Y364" s="11"/>
      <c r="Z364" s="119"/>
      <c r="AA364" s="119"/>
      <c r="AB364" s="11"/>
      <c r="AC364" s="119"/>
      <c r="AD364" s="11"/>
      <c r="AE364" s="11"/>
      <c r="AF364" s="119"/>
      <c r="AG364" s="119"/>
      <c r="AH364" s="11"/>
      <c r="AI364" s="11"/>
      <c r="AJ364" s="11"/>
      <c r="AK364" s="11"/>
      <c r="AL364" s="11"/>
      <c r="AM364" s="11"/>
      <c r="AN364" s="119"/>
      <c r="AO364" s="119"/>
      <c r="AP364" s="11"/>
      <c r="AQ364" s="11"/>
      <c r="AR364" s="12"/>
      <c r="AS364" s="119"/>
      <c r="AT364" s="119"/>
      <c r="AU364" s="11"/>
      <c r="AV364" s="11"/>
      <c r="AW364" s="27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9"/>
      <c r="BQ364" s="119"/>
      <c r="BR364" s="11"/>
      <c r="BS364" s="11"/>
      <c r="BT364" s="11"/>
      <c r="BU364" s="11"/>
      <c r="BV364" s="11"/>
      <c r="BW364" s="11"/>
      <c r="BX364" s="119"/>
      <c r="BY364" s="119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9"/>
      <c r="CQ364" s="119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</row>
    <row r="365" ht="22.5" customHeight="1" spans="1:147">
      <c r="A365" s="248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27"/>
      <c r="Y365" s="11"/>
      <c r="Z365" s="119"/>
      <c r="AA365" s="119"/>
      <c r="AB365" s="11"/>
      <c r="AC365" s="119"/>
      <c r="AD365" s="11"/>
      <c r="AE365" s="11"/>
      <c r="AF365" s="119"/>
      <c r="AG365" s="119"/>
      <c r="AH365" s="11"/>
      <c r="AI365" s="11"/>
      <c r="AJ365" s="11"/>
      <c r="AK365" s="11"/>
      <c r="AL365" s="11"/>
      <c r="AM365" s="11"/>
      <c r="AN365" s="119"/>
      <c r="AO365" s="119"/>
      <c r="AP365" s="11"/>
      <c r="AQ365" s="11"/>
      <c r="AR365" s="12"/>
      <c r="AS365" s="119"/>
      <c r="AT365" s="119"/>
      <c r="AU365" s="11"/>
      <c r="AV365" s="11"/>
      <c r="AW365" s="27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9"/>
      <c r="BQ365" s="119"/>
      <c r="BR365" s="11"/>
      <c r="BS365" s="11"/>
      <c r="BT365" s="11"/>
      <c r="BU365" s="11"/>
      <c r="BV365" s="11"/>
      <c r="BW365" s="11"/>
      <c r="BX365" s="119"/>
      <c r="BY365" s="119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9"/>
      <c r="CQ365" s="119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</row>
    <row r="366" ht="22.5" customHeight="1" spans="1:147">
      <c r="A366" s="248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27"/>
      <c r="Y366" s="11"/>
      <c r="Z366" s="119"/>
      <c r="AA366" s="119"/>
      <c r="AB366" s="11"/>
      <c r="AC366" s="119"/>
      <c r="AD366" s="11"/>
      <c r="AE366" s="11"/>
      <c r="AF366" s="119"/>
      <c r="AG366" s="119"/>
      <c r="AH366" s="11"/>
      <c r="AI366" s="11"/>
      <c r="AJ366" s="11"/>
      <c r="AK366" s="11"/>
      <c r="AL366" s="11"/>
      <c r="AM366" s="11"/>
      <c r="AN366" s="119"/>
      <c r="AO366" s="119"/>
      <c r="AP366" s="11"/>
      <c r="AQ366" s="11"/>
      <c r="AR366" s="12"/>
      <c r="AS366" s="119"/>
      <c r="AT366" s="119"/>
      <c r="AU366" s="11"/>
      <c r="AV366" s="11"/>
      <c r="AW366" s="27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9"/>
      <c r="BQ366" s="119"/>
      <c r="BR366" s="11"/>
      <c r="BS366" s="11"/>
      <c r="BT366" s="11"/>
      <c r="BU366" s="11"/>
      <c r="BV366" s="11"/>
      <c r="BW366" s="11"/>
      <c r="BX366" s="119"/>
      <c r="BY366" s="119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9"/>
      <c r="CQ366" s="119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</row>
    <row r="367" ht="22.5" customHeight="1" spans="1:147">
      <c r="A367" s="248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27"/>
      <c r="Y367" s="11"/>
      <c r="Z367" s="119"/>
      <c r="AA367" s="119"/>
      <c r="AB367" s="11"/>
      <c r="AC367" s="119"/>
      <c r="AD367" s="11"/>
      <c r="AE367" s="11"/>
      <c r="AF367" s="119"/>
      <c r="AG367" s="119"/>
      <c r="AH367" s="11"/>
      <c r="AI367" s="11"/>
      <c r="AJ367" s="11"/>
      <c r="AK367" s="11"/>
      <c r="AL367" s="11"/>
      <c r="AM367" s="11"/>
      <c r="AN367" s="119"/>
      <c r="AO367" s="119"/>
      <c r="AP367" s="11"/>
      <c r="AQ367" s="11"/>
      <c r="AR367" s="12"/>
      <c r="AS367" s="119"/>
      <c r="AT367" s="119"/>
      <c r="AU367" s="11"/>
      <c r="AV367" s="11"/>
      <c r="AW367" s="27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9"/>
      <c r="BQ367" s="119"/>
      <c r="BR367" s="11"/>
      <c r="BS367" s="11"/>
      <c r="BT367" s="11"/>
      <c r="BU367" s="11"/>
      <c r="BV367" s="11"/>
      <c r="BW367" s="11"/>
      <c r="BX367" s="119"/>
      <c r="BY367" s="119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9"/>
      <c r="CQ367" s="119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</row>
    <row r="368" ht="22.5" customHeight="1" spans="1:147">
      <c r="A368" s="248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27"/>
      <c r="Y368" s="11"/>
      <c r="Z368" s="119"/>
      <c r="AA368" s="119"/>
      <c r="AB368" s="11"/>
      <c r="AC368" s="119"/>
      <c r="AD368" s="11"/>
      <c r="AE368" s="11"/>
      <c r="AF368" s="119"/>
      <c r="AG368" s="119"/>
      <c r="AH368" s="11"/>
      <c r="AI368" s="11"/>
      <c r="AJ368" s="11"/>
      <c r="AK368" s="11"/>
      <c r="AL368" s="11"/>
      <c r="AM368" s="11"/>
      <c r="AN368" s="119"/>
      <c r="AO368" s="119"/>
      <c r="AP368" s="11"/>
      <c r="AQ368" s="11"/>
      <c r="AR368" s="12"/>
      <c r="AS368" s="119"/>
      <c r="AT368" s="119"/>
      <c r="AU368" s="11"/>
      <c r="AV368" s="11"/>
      <c r="AW368" s="27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9"/>
      <c r="BQ368" s="119"/>
      <c r="BR368" s="11"/>
      <c r="BS368" s="11"/>
      <c r="BT368" s="11"/>
      <c r="BU368" s="11"/>
      <c r="BV368" s="11"/>
      <c r="BW368" s="11"/>
      <c r="BX368" s="119"/>
      <c r="BY368" s="119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9"/>
      <c r="CQ368" s="119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</row>
    <row r="369" ht="22.5" customHeight="1" spans="1:147">
      <c r="A369" s="248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27"/>
      <c r="Y369" s="11"/>
      <c r="Z369" s="119"/>
      <c r="AA369" s="119"/>
      <c r="AB369" s="11"/>
      <c r="AC369" s="119"/>
      <c r="AD369" s="11"/>
      <c r="AE369" s="11"/>
      <c r="AF369" s="119"/>
      <c r="AG369" s="119"/>
      <c r="AH369" s="11"/>
      <c r="AI369" s="11"/>
      <c r="AJ369" s="11"/>
      <c r="AK369" s="11"/>
      <c r="AL369" s="11"/>
      <c r="AM369" s="11"/>
      <c r="AN369" s="119"/>
      <c r="AO369" s="119"/>
      <c r="AP369" s="11"/>
      <c r="AQ369" s="11"/>
      <c r="AR369" s="12"/>
      <c r="AS369" s="119"/>
      <c r="AT369" s="119"/>
      <c r="AU369" s="11"/>
      <c r="AV369" s="11"/>
      <c r="AW369" s="27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9"/>
      <c r="BQ369" s="119"/>
      <c r="BR369" s="11"/>
      <c r="BS369" s="11"/>
      <c r="BT369" s="11"/>
      <c r="BU369" s="11"/>
      <c r="BV369" s="11"/>
      <c r="BW369" s="11"/>
      <c r="BX369" s="119"/>
      <c r="BY369" s="119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9"/>
      <c r="CQ369" s="119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</row>
    <row r="370" ht="22.5" customHeight="1" spans="1:147">
      <c r="A370" s="248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27"/>
      <c r="Y370" s="11"/>
      <c r="Z370" s="119"/>
      <c r="AA370" s="119"/>
      <c r="AB370" s="11"/>
      <c r="AC370" s="119"/>
      <c r="AD370" s="11"/>
      <c r="AE370" s="11"/>
      <c r="AF370" s="119"/>
      <c r="AG370" s="119"/>
      <c r="AH370" s="11"/>
      <c r="AI370" s="11"/>
      <c r="AJ370" s="11"/>
      <c r="AK370" s="11"/>
      <c r="AL370" s="11"/>
      <c r="AM370" s="11"/>
      <c r="AN370" s="119"/>
      <c r="AO370" s="119"/>
      <c r="AP370" s="11"/>
      <c r="AQ370" s="11"/>
      <c r="AR370" s="12"/>
      <c r="AS370" s="119"/>
      <c r="AT370" s="119"/>
      <c r="AU370" s="11"/>
      <c r="AV370" s="11"/>
      <c r="AW370" s="27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9"/>
      <c r="BQ370" s="119"/>
      <c r="BR370" s="11"/>
      <c r="BS370" s="11"/>
      <c r="BT370" s="11"/>
      <c r="BU370" s="11"/>
      <c r="BV370" s="11"/>
      <c r="BW370" s="11"/>
      <c r="BX370" s="119"/>
      <c r="BY370" s="119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9"/>
      <c r="CQ370" s="119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</row>
    <row r="371" ht="22.5" customHeight="1" spans="1:147">
      <c r="A371" s="248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27"/>
      <c r="Y371" s="11"/>
      <c r="Z371" s="119"/>
      <c r="AA371" s="119"/>
      <c r="AB371" s="11"/>
      <c r="AC371" s="119"/>
      <c r="AD371" s="11"/>
      <c r="AE371" s="11"/>
      <c r="AF371" s="119"/>
      <c r="AG371" s="119"/>
      <c r="AH371" s="11"/>
      <c r="AI371" s="11"/>
      <c r="AJ371" s="11"/>
      <c r="AK371" s="11"/>
      <c r="AL371" s="11"/>
      <c r="AM371" s="11"/>
      <c r="AN371" s="119"/>
      <c r="AO371" s="119"/>
      <c r="AP371" s="11"/>
      <c r="AQ371" s="11"/>
      <c r="AR371" s="12"/>
      <c r="AS371" s="119"/>
      <c r="AT371" s="119"/>
      <c r="AU371" s="11"/>
      <c r="AV371" s="11"/>
      <c r="AW371" s="27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9"/>
      <c r="BQ371" s="119"/>
      <c r="BR371" s="11"/>
      <c r="BS371" s="11"/>
      <c r="BT371" s="11"/>
      <c r="BU371" s="11"/>
      <c r="BV371" s="11"/>
      <c r="BW371" s="11"/>
      <c r="BX371" s="119"/>
      <c r="BY371" s="119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9"/>
      <c r="CQ371" s="119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  <c r="EM371" s="11"/>
      <c r="EN371" s="11"/>
      <c r="EO371" s="11"/>
      <c r="EP371" s="11"/>
      <c r="EQ371" s="11"/>
    </row>
    <row r="372" ht="22.5" customHeight="1" spans="1:147">
      <c r="A372" s="248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27"/>
      <c r="Y372" s="11"/>
      <c r="Z372" s="119"/>
      <c r="AA372" s="119"/>
      <c r="AB372" s="11"/>
      <c r="AC372" s="119"/>
      <c r="AD372" s="11"/>
      <c r="AE372" s="11"/>
      <c r="AF372" s="119"/>
      <c r="AG372" s="119"/>
      <c r="AH372" s="11"/>
      <c r="AI372" s="11"/>
      <c r="AJ372" s="11"/>
      <c r="AK372" s="11"/>
      <c r="AL372" s="11"/>
      <c r="AM372" s="11"/>
      <c r="AN372" s="119"/>
      <c r="AO372" s="119"/>
      <c r="AP372" s="11"/>
      <c r="AQ372" s="11"/>
      <c r="AR372" s="12"/>
      <c r="AS372" s="119"/>
      <c r="AT372" s="119"/>
      <c r="AU372" s="11"/>
      <c r="AV372" s="11"/>
      <c r="AW372" s="27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9"/>
      <c r="BQ372" s="119"/>
      <c r="BR372" s="11"/>
      <c r="BS372" s="11"/>
      <c r="BT372" s="11"/>
      <c r="BU372" s="11"/>
      <c r="BV372" s="11"/>
      <c r="BW372" s="11"/>
      <c r="BX372" s="119"/>
      <c r="BY372" s="119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9"/>
      <c r="CQ372" s="119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  <c r="EM372" s="11"/>
      <c r="EN372" s="11"/>
      <c r="EO372" s="11"/>
      <c r="EP372" s="11"/>
      <c r="EQ372" s="11"/>
    </row>
    <row r="373" ht="22.5" customHeight="1" spans="1:147">
      <c r="A373" s="248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27"/>
      <c r="Y373" s="11"/>
      <c r="Z373" s="119"/>
      <c r="AA373" s="119"/>
      <c r="AB373" s="11"/>
      <c r="AC373" s="119"/>
      <c r="AD373" s="11"/>
      <c r="AE373" s="11"/>
      <c r="AF373" s="119"/>
      <c r="AG373" s="119"/>
      <c r="AH373" s="11"/>
      <c r="AI373" s="11"/>
      <c r="AJ373" s="11"/>
      <c r="AK373" s="11"/>
      <c r="AL373" s="11"/>
      <c r="AM373" s="11"/>
      <c r="AN373" s="119"/>
      <c r="AO373" s="119"/>
      <c r="AP373" s="11"/>
      <c r="AQ373" s="11"/>
      <c r="AR373" s="12"/>
      <c r="AS373" s="119"/>
      <c r="AT373" s="119"/>
      <c r="AU373" s="11"/>
      <c r="AV373" s="11"/>
      <c r="AW373" s="27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9"/>
      <c r="BQ373" s="119"/>
      <c r="BR373" s="11"/>
      <c r="BS373" s="11"/>
      <c r="BT373" s="11"/>
      <c r="BU373" s="11"/>
      <c r="BV373" s="11"/>
      <c r="BW373" s="11"/>
      <c r="BX373" s="119"/>
      <c r="BY373" s="119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9"/>
      <c r="CQ373" s="119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  <c r="EM373" s="11"/>
      <c r="EN373" s="11"/>
      <c r="EO373" s="11"/>
      <c r="EP373" s="11"/>
      <c r="EQ373" s="11"/>
    </row>
    <row r="374" ht="22.5" customHeight="1" spans="1:147">
      <c r="A374" s="248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27"/>
      <c r="Y374" s="11"/>
      <c r="Z374" s="119"/>
      <c r="AA374" s="119"/>
      <c r="AB374" s="11"/>
      <c r="AC374" s="119"/>
      <c r="AD374" s="11"/>
      <c r="AE374" s="11"/>
      <c r="AF374" s="119"/>
      <c r="AG374" s="119"/>
      <c r="AH374" s="11"/>
      <c r="AI374" s="11"/>
      <c r="AJ374" s="11"/>
      <c r="AK374" s="11"/>
      <c r="AL374" s="11"/>
      <c r="AM374" s="11"/>
      <c r="AN374" s="119"/>
      <c r="AO374" s="119"/>
      <c r="AP374" s="11"/>
      <c r="AQ374" s="11"/>
      <c r="AR374" s="12"/>
      <c r="AS374" s="119"/>
      <c r="AT374" s="119"/>
      <c r="AU374" s="11"/>
      <c r="AV374" s="11"/>
      <c r="AW374" s="27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9"/>
      <c r="BQ374" s="119"/>
      <c r="BR374" s="11"/>
      <c r="BS374" s="11"/>
      <c r="BT374" s="11"/>
      <c r="BU374" s="11"/>
      <c r="BV374" s="11"/>
      <c r="BW374" s="11"/>
      <c r="BX374" s="119"/>
      <c r="BY374" s="119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9"/>
      <c r="CQ374" s="119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  <c r="EM374" s="11"/>
      <c r="EN374" s="11"/>
      <c r="EO374" s="11"/>
      <c r="EP374" s="11"/>
      <c r="EQ374" s="11"/>
    </row>
    <row r="375" ht="22.5" customHeight="1" spans="1:147">
      <c r="A375" s="248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27"/>
      <c r="Y375" s="11"/>
      <c r="Z375" s="119"/>
      <c r="AA375" s="119"/>
      <c r="AB375" s="11"/>
      <c r="AC375" s="119"/>
      <c r="AD375" s="11"/>
      <c r="AE375" s="11"/>
      <c r="AF375" s="119"/>
      <c r="AG375" s="119"/>
      <c r="AH375" s="11"/>
      <c r="AI375" s="11"/>
      <c r="AJ375" s="11"/>
      <c r="AK375" s="11"/>
      <c r="AL375" s="11"/>
      <c r="AM375" s="11"/>
      <c r="AN375" s="119"/>
      <c r="AO375" s="119"/>
      <c r="AP375" s="11"/>
      <c r="AQ375" s="11"/>
      <c r="AR375" s="12"/>
      <c r="AS375" s="119"/>
      <c r="AT375" s="119"/>
      <c r="AU375" s="11"/>
      <c r="AV375" s="11"/>
      <c r="AW375" s="27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9"/>
      <c r="BQ375" s="119"/>
      <c r="BR375" s="11"/>
      <c r="BS375" s="11"/>
      <c r="BT375" s="11"/>
      <c r="BU375" s="11"/>
      <c r="BV375" s="11"/>
      <c r="BW375" s="11"/>
      <c r="BX375" s="119"/>
      <c r="BY375" s="119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9"/>
      <c r="CQ375" s="119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  <c r="EM375" s="11"/>
      <c r="EN375" s="11"/>
      <c r="EO375" s="11"/>
      <c r="EP375" s="11"/>
      <c r="EQ375" s="11"/>
    </row>
    <row r="376" ht="22.5" customHeight="1" spans="1:147">
      <c r="A376" s="248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27"/>
      <c r="Y376" s="11"/>
      <c r="Z376" s="119"/>
      <c r="AA376" s="119"/>
      <c r="AB376" s="11"/>
      <c r="AC376" s="119"/>
      <c r="AD376" s="11"/>
      <c r="AE376" s="11"/>
      <c r="AF376" s="119"/>
      <c r="AG376" s="119"/>
      <c r="AH376" s="11"/>
      <c r="AI376" s="11"/>
      <c r="AJ376" s="11"/>
      <c r="AK376" s="11"/>
      <c r="AL376" s="11"/>
      <c r="AM376" s="11"/>
      <c r="AN376" s="119"/>
      <c r="AO376" s="119"/>
      <c r="AP376" s="11"/>
      <c r="AQ376" s="11"/>
      <c r="AR376" s="12"/>
      <c r="AS376" s="119"/>
      <c r="AT376" s="119"/>
      <c r="AU376" s="11"/>
      <c r="AV376" s="11"/>
      <c r="AW376" s="27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9"/>
      <c r="BQ376" s="119"/>
      <c r="BR376" s="11"/>
      <c r="BS376" s="11"/>
      <c r="BT376" s="11"/>
      <c r="BU376" s="11"/>
      <c r="BV376" s="11"/>
      <c r="BW376" s="11"/>
      <c r="BX376" s="119"/>
      <c r="BY376" s="119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9"/>
      <c r="CQ376" s="119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  <c r="EM376" s="11"/>
      <c r="EN376" s="11"/>
      <c r="EO376" s="11"/>
      <c r="EP376" s="11"/>
      <c r="EQ376" s="11"/>
    </row>
    <row r="377" ht="22.5" customHeight="1" spans="1:147">
      <c r="A377" s="248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27"/>
      <c r="Y377" s="11"/>
      <c r="Z377" s="119"/>
      <c r="AA377" s="119"/>
      <c r="AB377" s="11"/>
      <c r="AC377" s="119"/>
      <c r="AD377" s="11"/>
      <c r="AE377" s="11"/>
      <c r="AF377" s="119"/>
      <c r="AG377" s="119"/>
      <c r="AH377" s="11"/>
      <c r="AI377" s="11"/>
      <c r="AJ377" s="11"/>
      <c r="AK377" s="11"/>
      <c r="AL377" s="11"/>
      <c r="AM377" s="11"/>
      <c r="AN377" s="119"/>
      <c r="AO377" s="119"/>
      <c r="AP377" s="11"/>
      <c r="AQ377" s="11"/>
      <c r="AR377" s="12"/>
      <c r="AS377" s="119"/>
      <c r="AT377" s="119"/>
      <c r="AU377" s="11"/>
      <c r="AV377" s="11"/>
      <c r="AW377" s="27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9"/>
      <c r="BQ377" s="119"/>
      <c r="BR377" s="11"/>
      <c r="BS377" s="11"/>
      <c r="BT377" s="11"/>
      <c r="BU377" s="11"/>
      <c r="BV377" s="11"/>
      <c r="BW377" s="11"/>
      <c r="BX377" s="119"/>
      <c r="BY377" s="119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9"/>
      <c r="CQ377" s="119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</row>
    <row r="378" ht="22.5" customHeight="1" spans="1:147">
      <c r="A378" s="248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27"/>
      <c r="Y378" s="11"/>
      <c r="Z378" s="119"/>
      <c r="AA378" s="119"/>
      <c r="AB378" s="11"/>
      <c r="AC378" s="119"/>
      <c r="AD378" s="11"/>
      <c r="AE378" s="11"/>
      <c r="AF378" s="119"/>
      <c r="AG378" s="119"/>
      <c r="AH378" s="11"/>
      <c r="AI378" s="11"/>
      <c r="AJ378" s="11"/>
      <c r="AK378" s="11"/>
      <c r="AL378" s="11"/>
      <c r="AM378" s="11"/>
      <c r="AN378" s="119"/>
      <c r="AO378" s="119"/>
      <c r="AP378" s="11"/>
      <c r="AQ378" s="11"/>
      <c r="AR378" s="12"/>
      <c r="AS378" s="119"/>
      <c r="AT378" s="119"/>
      <c r="AU378" s="11"/>
      <c r="AV378" s="11"/>
      <c r="AW378" s="27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9"/>
      <c r="BQ378" s="119"/>
      <c r="BR378" s="11"/>
      <c r="BS378" s="11"/>
      <c r="BT378" s="11"/>
      <c r="BU378" s="11"/>
      <c r="BV378" s="11"/>
      <c r="BW378" s="11"/>
      <c r="BX378" s="119"/>
      <c r="BY378" s="119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9"/>
      <c r="CQ378" s="119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1"/>
    </row>
    <row r="379" ht="22.5" customHeight="1" spans="1:147">
      <c r="A379" s="248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27"/>
      <c r="Y379" s="11"/>
      <c r="Z379" s="119"/>
      <c r="AA379" s="119"/>
      <c r="AB379" s="11"/>
      <c r="AC379" s="119"/>
      <c r="AD379" s="11"/>
      <c r="AE379" s="11"/>
      <c r="AF379" s="119"/>
      <c r="AG379" s="119"/>
      <c r="AH379" s="11"/>
      <c r="AI379" s="11"/>
      <c r="AJ379" s="11"/>
      <c r="AK379" s="11"/>
      <c r="AL379" s="11"/>
      <c r="AM379" s="11"/>
      <c r="AN379" s="119"/>
      <c r="AO379" s="119"/>
      <c r="AP379" s="11"/>
      <c r="AQ379" s="11"/>
      <c r="AR379" s="12"/>
      <c r="AS379" s="119"/>
      <c r="AT379" s="119"/>
      <c r="AU379" s="11"/>
      <c r="AV379" s="11"/>
      <c r="AW379" s="27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9"/>
      <c r="BQ379" s="119"/>
      <c r="BR379" s="11"/>
      <c r="BS379" s="11"/>
      <c r="BT379" s="11"/>
      <c r="BU379" s="11"/>
      <c r="BV379" s="11"/>
      <c r="BW379" s="11"/>
      <c r="BX379" s="119"/>
      <c r="BY379" s="119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9"/>
      <c r="CQ379" s="119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1"/>
      <c r="EQ379" s="11"/>
    </row>
    <row r="380" ht="22.5" customHeight="1" spans="1:147">
      <c r="A380" s="248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27"/>
      <c r="Y380" s="11"/>
      <c r="Z380" s="119"/>
      <c r="AA380" s="119"/>
      <c r="AB380" s="11"/>
      <c r="AC380" s="119"/>
      <c r="AD380" s="11"/>
      <c r="AE380" s="11"/>
      <c r="AF380" s="119"/>
      <c r="AG380" s="119"/>
      <c r="AH380" s="11"/>
      <c r="AI380" s="11"/>
      <c r="AJ380" s="11"/>
      <c r="AK380" s="11"/>
      <c r="AL380" s="11"/>
      <c r="AM380" s="11"/>
      <c r="AN380" s="119"/>
      <c r="AO380" s="119"/>
      <c r="AP380" s="11"/>
      <c r="AQ380" s="11"/>
      <c r="AR380" s="12"/>
      <c r="AS380" s="119"/>
      <c r="AT380" s="119"/>
      <c r="AU380" s="11"/>
      <c r="AV380" s="11"/>
      <c r="AW380" s="27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9"/>
      <c r="BQ380" s="119"/>
      <c r="BR380" s="11"/>
      <c r="BS380" s="11"/>
      <c r="BT380" s="11"/>
      <c r="BU380" s="11"/>
      <c r="BV380" s="11"/>
      <c r="BW380" s="11"/>
      <c r="BX380" s="119"/>
      <c r="BY380" s="119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9"/>
      <c r="CQ380" s="119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1"/>
      <c r="EQ380" s="11"/>
    </row>
    <row r="381" ht="22.5" customHeight="1" spans="1:147">
      <c r="A381" s="248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27"/>
      <c r="Y381" s="11"/>
      <c r="Z381" s="119"/>
      <c r="AA381" s="119"/>
      <c r="AB381" s="11"/>
      <c r="AC381" s="119"/>
      <c r="AD381" s="11"/>
      <c r="AE381" s="11"/>
      <c r="AF381" s="119"/>
      <c r="AG381" s="119"/>
      <c r="AH381" s="11"/>
      <c r="AI381" s="11"/>
      <c r="AJ381" s="11"/>
      <c r="AK381" s="11"/>
      <c r="AL381" s="11"/>
      <c r="AM381" s="11"/>
      <c r="AN381" s="119"/>
      <c r="AO381" s="119"/>
      <c r="AP381" s="11"/>
      <c r="AQ381" s="11"/>
      <c r="AR381" s="12"/>
      <c r="AS381" s="119"/>
      <c r="AT381" s="119"/>
      <c r="AU381" s="11"/>
      <c r="AV381" s="11"/>
      <c r="AW381" s="27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9"/>
      <c r="BQ381" s="119"/>
      <c r="BR381" s="11"/>
      <c r="BS381" s="11"/>
      <c r="BT381" s="11"/>
      <c r="BU381" s="11"/>
      <c r="BV381" s="11"/>
      <c r="BW381" s="11"/>
      <c r="BX381" s="119"/>
      <c r="BY381" s="119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9"/>
      <c r="CQ381" s="119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1"/>
    </row>
    <row r="382" ht="22.5" customHeight="1" spans="1:147">
      <c r="A382" s="248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27"/>
      <c r="Y382" s="11"/>
      <c r="Z382" s="119"/>
      <c r="AA382" s="119"/>
      <c r="AB382" s="11"/>
      <c r="AC382" s="119"/>
      <c r="AD382" s="11"/>
      <c r="AE382" s="11"/>
      <c r="AF382" s="119"/>
      <c r="AG382" s="119"/>
      <c r="AH382" s="11"/>
      <c r="AI382" s="11"/>
      <c r="AJ382" s="11"/>
      <c r="AK382" s="11"/>
      <c r="AL382" s="11"/>
      <c r="AM382" s="11"/>
      <c r="AN382" s="119"/>
      <c r="AO382" s="119"/>
      <c r="AP382" s="11"/>
      <c r="AQ382" s="11"/>
      <c r="AR382" s="12"/>
      <c r="AS382" s="119"/>
      <c r="AT382" s="119"/>
      <c r="AU382" s="11"/>
      <c r="AV382" s="11"/>
      <c r="AW382" s="27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9"/>
      <c r="BQ382" s="119"/>
      <c r="BR382" s="11"/>
      <c r="BS382" s="11"/>
      <c r="BT382" s="11"/>
      <c r="BU382" s="11"/>
      <c r="BV382" s="11"/>
      <c r="BW382" s="11"/>
      <c r="BX382" s="119"/>
      <c r="BY382" s="119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9"/>
      <c r="CQ382" s="119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1"/>
      <c r="EQ382" s="11"/>
    </row>
    <row r="383" ht="22.5" customHeight="1" spans="1:147">
      <c r="A383" s="248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27"/>
      <c r="Y383" s="11"/>
      <c r="Z383" s="119"/>
      <c r="AA383" s="119"/>
      <c r="AB383" s="11"/>
      <c r="AC383" s="119"/>
      <c r="AD383" s="11"/>
      <c r="AE383" s="11"/>
      <c r="AF383" s="119"/>
      <c r="AG383" s="119"/>
      <c r="AH383" s="11"/>
      <c r="AI383" s="11"/>
      <c r="AJ383" s="11"/>
      <c r="AK383" s="11"/>
      <c r="AL383" s="11"/>
      <c r="AM383" s="11"/>
      <c r="AN383" s="119"/>
      <c r="AO383" s="119"/>
      <c r="AP383" s="11"/>
      <c r="AQ383" s="11"/>
      <c r="AR383" s="12"/>
      <c r="AS383" s="119"/>
      <c r="AT383" s="119"/>
      <c r="AU383" s="11"/>
      <c r="AV383" s="11"/>
      <c r="AW383" s="27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9"/>
      <c r="BQ383" s="119"/>
      <c r="BR383" s="11"/>
      <c r="BS383" s="11"/>
      <c r="BT383" s="11"/>
      <c r="BU383" s="11"/>
      <c r="BV383" s="11"/>
      <c r="BW383" s="11"/>
      <c r="BX383" s="119"/>
      <c r="BY383" s="119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9"/>
      <c r="CQ383" s="119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1"/>
      <c r="EQ383" s="11"/>
    </row>
    <row r="384" ht="22.5" customHeight="1" spans="1:147">
      <c r="A384" s="248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27"/>
      <c r="Y384" s="11"/>
      <c r="Z384" s="119"/>
      <c r="AA384" s="119"/>
      <c r="AB384" s="11"/>
      <c r="AC384" s="119"/>
      <c r="AD384" s="11"/>
      <c r="AE384" s="11"/>
      <c r="AF384" s="119"/>
      <c r="AG384" s="119"/>
      <c r="AH384" s="11"/>
      <c r="AI384" s="11"/>
      <c r="AJ384" s="11"/>
      <c r="AK384" s="11"/>
      <c r="AL384" s="11"/>
      <c r="AM384" s="11"/>
      <c r="AN384" s="119"/>
      <c r="AO384" s="119"/>
      <c r="AP384" s="11"/>
      <c r="AQ384" s="11"/>
      <c r="AR384" s="12"/>
      <c r="AS384" s="119"/>
      <c r="AT384" s="119"/>
      <c r="AU384" s="11"/>
      <c r="AV384" s="11"/>
      <c r="AW384" s="27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9"/>
      <c r="BQ384" s="119"/>
      <c r="BR384" s="11"/>
      <c r="BS384" s="11"/>
      <c r="BT384" s="11"/>
      <c r="BU384" s="11"/>
      <c r="BV384" s="11"/>
      <c r="BW384" s="11"/>
      <c r="BX384" s="119"/>
      <c r="BY384" s="119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9"/>
      <c r="CQ384" s="119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1"/>
      <c r="EQ384" s="11"/>
    </row>
    <row r="385" ht="22.5" customHeight="1" spans="1:147">
      <c r="A385" s="248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27"/>
      <c r="Y385" s="11"/>
      <c r="Z385" s="119"/>
      <c r="AA385" s="119"/>
      <c r="AB385" s="11"/>
      <c r="AC385" s="119"/>
      <c r="AD385" s="11"/>
      <c r="AE385" s="11"/>
      <c r="AF385" s="119"/>
      <c r="AG385" s="119"/>
      <c r="AH385" s="11"/>
      <c r="AI385" s="11"/>
      <c r="AJ385" s="11"/>
      <c r="AK385" s="11"/>
      <c r="AL385" s="11"/>
      <c r="AM385" s="11"/>
      <c r="AN385" s="119"/>
      <c r="AO385" s="119"/>
      <c r="AP385" s="11"/>
      <c r="AQ385" s="11"/>
      <c r="AR385" s="12"/>
      <c r="AS385" s="119"/>
      <c r="AT385" s="119"/>
      <c r="AU385" s="11"/>
      <c r="AV385" s="11"/>
      <c r="AW385" s="27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9"/>
      <c r="BQ385" s="119"/>
      <c r="BR385" s="11"/>
      <c r="BS385" s="11"/>
      <c r="BT385" s="11"/>
      <c r="BU385" s="11"/>
      <c r="BV385" s="11"/>
      <c r="BW385" s="11"/>
      <c r="BX385" s="119"/>
      <c r="BY385" s="119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9"/>
      <c r="CQ385" s="119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1"/>
      <c r="EQ385" s="11"/>
    </row>
    <row r="386" ht="22.5" customHeight="1" spans="1:147">
      <c r="A386" s="248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27"/>
      <c r="Y386" s="11"/>
      <c r="Z386" s="119"/>
      <c r="AA386" s="119"/>
      <c r="AB386" s="11"/>
      <c r="AC386" s="119"/>
      <c r="AD386" s="11"/>
      <c r="AE386" s="11"/>
      <c r="AF386" s="119"/>
      <c r="AG386" s="119"/>
      <c r="AH386" s="11"/>
      <c r="AI386" s="11"/>
      <c r="AJ386" s="11"/>
      <c r="AK386" s="11"/>
      <c r="AL386" s="11"/>
      <c r="AM386" s="11"/>
      <c r="AN386" s="119"/>
      <c r="AO386" s="119"/>
      <c r="AP386" s="11"/>
      <c r="AQ386" s="11"/>
      <c r="AR386" s="12"/>
      <c r="AS386" s="119"/>
      <c r="AT386" s="119"/>
      <c r="AU386" s="11"/>
      <c r="AV386" s="11"/>
      <c r="AW386" s="27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9"/>
      <c r="BQ386" s="119"/>
      <c r="BR386" s="11"/>
      <c r="BS386" s="11"/>
      <c r="BT386" s="11"/>
      <c r="BU386" s="11"/>
      <c r="BV386" s="11"/>
      <c r="BW386" s="11"/>
      <c r="BX386" s="119"/>
      <c r="BY386" s="119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9"/>
      <c r="CQ386" s="119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</row>
    <row r="387" ht="22.5" customHeight="1" spans="1:147">
      <c r="A387" s="248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27"/>
      <c r="Y387" s="11"/>
      <c r="Z387" s="119"/>
      <c r="AA387" s="119"/>
      <c r="AB387" s="11"/>
      <c r="AC387" s="119"/>
      <c r="AD387" s="11"/>
      <c r="AE387" s="11"/>
      <c r="AF387" s="119"/>
      <c r="AG387" s="119"/>
      <c r="AH387" s="11"/>
      <c r="AI387" s="11"/>
      <c r="AJ387" s="11"/>
      <c r="AK387" s="11"/>
      <c r="AL387" s="11"/>
      <c r="AM387" s="11"/>
      <c r="AN387" s="119"/>
      <c r="AO387" s="119"/>
      <c r="AP387" s="11"/>
      <c r="AQ387" s="11"/>
      <c r="AR387" s="12"/>
      <c r="AS387" s="119"/>
      <c r="AT387" s="119"/>
      <c r="AU387" s="11"/>
      <c r="AV387" s="11"/>
      <c r="AW387" s="27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9"/>
      <c r="BQ387" s="119"/>
      <c r="BR387" s="11"/>
      <c r="BS387" s="11"/>
      <c r="BT387" s="11"/>
      <c r="BU387" s="11"/>
      <c r="BV387" s="11"/>
      <c r="BW387" s="11"/>
      <c r="BX387" s="119"/>
      <c r="BY387" s="119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9"/>
      <c r="CQ387" s="119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</row>
    <row r="388" ht="22.5" customHeight="1" spans="1:147">
      <c r="A388" s="248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27"/>
      <c r="Y388" s="11"/>
      <c r="Z388" s="119"/>
      <c r="AA388" s="119"/>
      <c r="AB388" s="11"/>
      <c r="AC388" s="119"/>
      <c r="AD388" s="11"/>
      <c r="AE388" s="11"/>
      <c r="AF388" s="119"/>
      <c r="AG388" s="119"/>
      <c r="AH388" s="11"/>
      <c r="AI388" s="11"/>
      <c r="AJ388" s="11"/>
      <c r="AK388" s="11"/>
      <c r="AL388" s="11"/>
      <c r="AM388" s="11"/>
      <c r="AN388" s="119"/>
      <c r="AO388" s="119"/>
      <c r="AP388" s="11"/>
      <c r="AQ388" s="11"/>
      <c r="AR388" s="12"/>
      <c r="AS388" s="119"/>
      <c r="AT388" s="119"/>
      <c r="AU388" s="11"/>
      <c r="AV388" s="11"/>
      <c r="AW388" s="27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9"/>
      <c r="BQ388" s="119"/>
      <c r="BR388" s="11"/>
      <c r="BS388" s="11"/>
      <c r="BT388" s="11"/>
      <c r="BU388" s="11"/>
      <c r="BV388" s="11"/>
      <c r="BW388" s="11"/>
      <c r="BX388" s="119"/>
      <c r="BY388" s="119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9"/>
      <c r="CQ388" s="119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1"/>
      <c r="EQ388" s="11"/>
    </row>
    <row r="389" ht="22.5" customHeight="1" spans="1:147">
      <c r="A389" s="248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27"/>
      <c r="Y389" s="11"/>
      <c r="Z389" s="119"/>
      <c r="AA389" s="119"/>
      <c r="AB389" s="11"/>
      <c r="AC389" s="119"/>
      <c r="AD389" s="11"/>
      <c r="AE389" s="11"/>
      <c r="AF389" s="119"/>
      <c r="AG389" s="119"/>
      <c r="AH389" s="11"/>
      <c r="AI389" s="11"/>
      <c r="AJ389" s="11"/>
      <c r="AK389" s="11"/>
      <c r="AL389" s="11"/>
      <c r="AM389" s="11"/>
      <c r="AN389" s="119"/>
      <c r="AO389" s="119"/>
      <c r="AP389" s="11"/>
      <c r="AQ389" s="11"/>
      <c r="AR389" s="12"/>
      <c r="AS389" s="119"/>
      <c r="AT389" s="119"/>
      <c r="AU389" s="11"/>
      <c r="AV389" s="11"/>
      <c r="AW389" s="27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9"/>
      <c r="BQ389" s="119"/>
      <c r="BR389" s="11"/>
      <c r="BS389" s="11"/>
      <c r="BT389" s="11"/>
      <c r="BU389" s="11"/>
      <c r="BV389" s="11"/>
      <c r="BW389" s="11"/>
      <c r="BX389" s="119"/>
      <c r="BY389" s="119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9"/>
      <c r="CQ389" s="119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1"/>
      <c r="EQ389" s="11"/>
    </row>
    <row r="390" ht="22.5" customHeight="1" spans="1:147">
      <c r="A390" s="248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27"/>
      <c r="Y390" s="11"/>
      <c r="Z390" s="119"/>
      <c r="AA390" s="119"/>
      <c r="AB390" s="11"/>
      <c r="AC390" s="119"/>
      <c r="AD390" s="11"/>
      <c r="AE390" s="11"/>
      <c r="AF390" s="119"/>
      <c r="AG390" s="119"/>
      <c r="AH390" s="11"/>
      <c r="AI390" s="11"/>
      <c r="AJ390" s="11"/>
      <c r="AK390" s="11"/>
      <c r="AL390" s="11"/>
      <c r="AM390" s="11"/>
      <c r="AN390" s="119"/>
      <c r="AO390" s="119"/>
      <c r="AP390" s="11"/>
      <c r="AQ390" s="11"/>
      <c r="AR390" s="12"/>
      <c r="AS390" s="119"/>
      <c r="AT390" s="119"/>
      <c r="AU390" s="11"/>
      <c r="AV390" s="11"/>
      <c r="AW390" s="27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9"/>
      <c r="BQ390" s="119"/>
      <c r="BR390" s="11"/>
      <c r="BS390" s="11"/>
      <c r="BT390" s="11"/>
      <c r="BU390" s="11"/>
      <c r="BV390" s="11"/>
      <c r="BW390" s="11"/>
      <c r="BX390" s="119"/>
      <c r="BY390" s="119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9"/>
      <c r="CQ390" s="119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1"/>
      <c r="EQ390" s="11"/>
    </row>
    <row r="391" ht="22.5" customHeight="1" spans="1:147">
      <c r="A391" s="248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27"/>
      <c r="Y391" s="11"/>
      <c r="Z391" s="119"/>
      <c r="AA391" s="119"/>
      <c r="AB391" s="11"/>
      <c r="AC391" s="119"/>
      <c r="AD391" s="11"/>
      <c r="AE391" s="11"/>
      <c r="AF391" s="119"/>
      <c r="AG391" s="119"/>
      <c r="AH391" s="11"/>
      <c r="AI391" s="11"/>
      <c r="AJ391" s="11"/>
      <c r="AK391" s="11"/>
      <c r="AL391" s="11"/>
      <c r="AM391" s="11"/>
      <c r="AN391" s="119"/>
      <c r="AO391" s="119"/>
      <c r="AP391" s="11"/>
      <c r="AQ391" s="11"/>
      <c r="AR391" s="12"/>
      <c r="AS391" s="119"/>
      <c r="AT391" s="119"/>
      <c r="AU391" s="11"/>
      <c r="AV391" s="11"/>
      <c r="AW391" s="27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9"/>
      <c r="BQ391" s="119"/>
      <c r="BR391" s="11"/>
      <c r="BS391" s="11"/>
      <c r="BT391" s="11"/>
      <c r="BU391" s="11"/>
      <c r="BV391" s="11"/>
      <c r="BW391" s="11"/>
      <c r="BX391" s="119"/>
      <c r="BY391" s="119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9"/>
      <c r="CQ391" s="119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1"/>
      <c r="EQ391" s="11"/>
    </row>
    <row r="392" ht="22.5" customHeight="1" spans="1:147">
      <c r="A392" s="248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27"/>
      <c r="Y392" s="11"/>
      <c r="Z392" s="119"/>
      <c r="AA392" s="119"/>
      <c r="AB392" s="11"/>
      <c r="AC392" s="119"/>
      <c r="AD392" s="11"/>
      <c r="AE392" s="11"/>
      <c r="AF392" s="119"/>
      <c r="AG392" s="119"/>
      <c r="AH392" s="11"/>
      <c r="AI392" s="11"/>
      <c r="AJ392" s="11"/>
      <c r="AK392" s="11"/>
      <c r="AL392" s="11"/>
      <c r="AM392" s="11"/>
      <c r="AN392" s="119"/>
      <c r="AO392" s="119"/>
      <c r="AP392" s="11"/>
      <c r="AQ392" s="11"/>
      <c r="AR392" s="12"/>
      <c r="AS392" s="119"/>
      <c r="AT392" s="119"/>
      <c r="AU392" s="11"/>
      <c r="AV392" s="11"/>
      <c r="AW392" s="27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9"/>
      <c r="BQ392" s="119"/>
      <c r="BR392" s="11"/>
      <c r="BS392" s="11"/>
      <c r="BT392" s="11"/>
      <c r="BU392" s="11"/>
      <c r="BV392" s="11"/>
      <c r="BW392" s="11"/>
      <c r="BX392" s="119"/>
      <c r="BY392" s="119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9"/>
      <c r="CQ392" s="119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1"/>
      <c r="EQ392" s="11"/>
    </row>
    <row r="393" ht="22.5" customHeight="1" spans="1:147">
      <c r="A393" s="248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27"/>
      <c r="Y393" s="11"/>
      <c r="Z393" s="119"/>
      <c r="AA393" s="119"/>
      <c r="AB393" s="11"/>
      <c r="AC393" s="119"/>
      <c r="AD393" s="11"/>
      <c r="AE393" s="11"/>
      <c r="AF393" s="119"/>
      <c r="AG393" s="119"/>
      <c r="AH393" s="11"/>
      <c r="AI393" s="11"/>
      <c r="AJ393" s="11"/>
      <c r="AK393" s="11"/>
      <c r="AL393" s="11"/>
      <c r="AM393" s="11"/>
      <c r="AN393" s="119"/>
      <c r="AO393" s="119"/>
      <c r="AP393" s="11"/>
      <c r="AQ393" s="11"/>
      <c r="AR393" s="12"/>
      <c r="AS393" s="119"/>
      <c r="AT393" s="119"/>
      <c r="AU393" s="11"/>
      <c r="AV393" s="11"/>
      <c r="AW393" s="27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9"/>
      <c r="BQ393" s="119"/>
      <c r="BR393" s="11"/>
      <c r="BS393" s="11"/>
      <c r="BT393" s="11"/>
      <c r="BU393" s="11"/>
      <c r="BV393" s="11"/>
      <c r="BW393" s="11"/>
      <c r="BX393" s="119"/>
      <c r="BY393" s="119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9"/>
      <c r="CQ393" s="119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</row>
    <row r="394" ht="22.5" customHeight="1" spans="1:147">
      <c r="A394" s="248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27"/>
      <c r="Y394" s="11"/>
      <c r="Z394" s="119"/>
      <c r="AA394" s="119"/>
      <c r="AB394" s="11"/>
      <c r="AC394" s="119"/>
      <c r="AD394" s="11"/>
      <c r="AE394" s="11"/>
      <c r="AF394" s="119"/>
      <c r="AG394" s="119"/>
      <c r="AH394" s="11"/>
      <c r="AI394" s="11"/>
      <c r="AJ394" s="11"/>
      <c r="AK394" s="11"/>
      <c r="AL394" s="11"/>
      <c r="AM394" s="11"/>
      <c r="AN394" s="119"/>
      <c r="AO394" s="119"/>
      <c r="AP394" s="11"/>
      <c r="AQ394" s="11"/>
      <c r="AR394" s="12"/>
      <c r="AS394" s="119"/>
      <c r="AT394" s="119"/>
      <c r="AU394" s="11"/>
      <c r="AV394" s="11"/>
      <c r="AW394" s="27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9"/>
      <c r="BQ394" s="119"/>
      <c r="BR394" s="11"/>
      <c r="BS394" s="11"/>
      <c r="BT394" s="11"/>
      <c r="BU394" s="11"/>
      <c r="BV394" s="11"/>
      <c r="BW394" s="11"/>
      <c r="BX394" s="119"/>
      <c r="BY394" s="119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9"/>
      <c r="CQ394" s="119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1"/>
      <c r="EQ394" s="11"/>
    </row>
    <row r="395" ht="22.5" customHeight="1" spans="1:147">
      <c r="A395" s="248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27"/>
      <c r="Y395" s="11"/>
      <c r="Z395" s="119"/>
      <c r="AA395" s="119"/>
      <c r="AB395" s="11"/>
      <c r="AC395" s="119"/>
      <c r="AD395" s="11"/>
      <c r="AE395" s="11"/>
      <c r="AF395" s="119"/>
      <c r="AG395" s="119"/>
      <c r="AH395" s="11"/>
      <c r="AI395" s="11"/>
      <c r="AJ395" s="11"/>
      <c r="AK395" s="11"/>
      <c r="AL395" s="11"/>
      <c r="AM395" s="11"/>
      <c r="AN395" s="119"/>
      <c r="AO395" s="119"/>
      <c r="AP395" s="11"/>
      <c r="AQ395" s="11"/>
      <c r="AR395" s="12"/>
      <c r="AS395" s="119"/>
      <c r="AT395" s="119"/>
      <c r="AU395" s="11"/>
      <c r="AV395" s="11"/>
      <c r="AW395" s="27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9"/>
      <c r="BQ395" s="119"/>
      <c r="BR395" s="11"/>
      <c r="BS395" s="11"/>
      <c r="BT395" s="11"/>
      <c r="BU395" s="11"/>
      <c r="BV395" s="11"/>
      <c r="BW395" s="11"/>
      <c r="BX395" s="119"/>
      <c r="BY395" s="119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9"/>
      <c r="CQ395" s="119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</row>
    <row r="396" ht="22.5" customHeight="1" spans="1:147">
      <c r="A396" s="248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27"/>
      <c r="Y396" s="11"/>
      <c r="Z396" s="119"/>
      <c r="AA396" s="119"/>
      <c r="AB396" s="11"/>
      <c r="AC396" s="119"/>
      <c r="AD396" s="11"/>
      <c r="AE396" s="11"/>
      <c r="AF396" s="119"/>
      <c r="AG396" s="119"/>
      <c r="AH396" s="11"/>
      <c r="AI396" s="11"/>
      <c r="AJ396" s="11"/>
      <c r="AK396" s="11"/>
      <c r="AL396" s="11"/>
      <c r="AM396" s="11"/>
      <c r="AN396" s="119"/>
      <c r="AO396" s="119"/>
      <c r="AP396" s="11"/>
      <c r="AQ396" s="11"/>
      <c r="AR396" s="12"/>
      <c r="AS396" s="119"/>
      <c r="AT396" s="119"/>
      <c r="AU396" s="11"/>
      <c r="AV396" s="11"/>
      <c r="AW396" s="27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9"/>
      <c r="BQ396" s="119"/>
      <c r="BR396" s="11"/>
      <c r="BS396" s="11"/>
      <c r="BT396" s="11"/>
      <c r="BU396" s="11"/>
      <c r="BV396" s="11"/>
      <c r="BW396" s="11"/>
      <c r="BX396" s="119"/>
      <c r="BY396" s="119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9"/>
      <c r="CQ396" s="119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1"/>
    </row>
    <row r="397" ht="22.5" customHeight="1" spans="1:147">
      <c r="A397" s="248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27"/>
      <c r="Y397" s="11"/>
      <c r="Z397" s="119"/>
      <c r="AA397" s="119"/>
      <c r="AB397" s="11"/>
      <c r="AC397" s="119"/>
      <c r="AD397" s="11"/>
      <c r="AE397" s="11"/>
      <c r="AF397" s="119"/>
      <c r="AG397" s="119"/>
      <c r="AH397" s="11"/>
      <c r="AI397" s="11"/>
      <c r="AJ397" s="11"/>
      <c r="AK397" s="11"/>
      <c r="AL397" s="11"/>
      <c r="AM397" s="11"/>
      <c r="AN397" s="119"/>
      <c r="AO397" s="119"/>
      <c r="AP397" s="11"/>
      <c r="AQ397" s="11"/>
      <c r="AR397" s="12"/>
      <c r="AS397" s="119"/>
      <c r="AT397" s="119"/>
      <c r="AU397" s="11"/>
      <c r="AV397" s="11"/>
      <c r="AW397" s="27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9"/>
      <c r="BQ397" s="119"/>
      <c r="BR397" s="11"/>
      <c r="BS397" s="11"/>
      <c r="BT397" s="11"/>
      <c r="BU397" s="11"/>
      <c r="BV397" s="11"/>
      <c r="BW397" s="11"/>
      <c r="BX397" s="119"/>
      <c r="BY397" s="119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9"/>
      <c r="CQ397" s="119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</row>
    <row r="398" ht="22.5" customHeight="1" spans="1:147">
      <c r="A398" s="248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27"/>
      <c r="Y398" s="11"/>
      <c r="Z398" s="119"/>
      <c r="AA398" s="119"/>
      <c r="AB398" s="11"/>
      <c r="AC398" s="119"/>
      <c r="AD398" s="11"/>
      <c r="AE398" s="11"/>
      <c r="AF398" s="119"/>
      <c r="AG398" s="119"/>
      <c r="AH398" s="11"/>
      <c r="AI398" s="11"/>
      <c r="AJ398" s="11"/>
      <c r="AK398" s="11"/>
      <c r="AL398" s="11"/>
      <c r="AM398" s="11"/>
      <c r="AN398" s="119"/>
      <c r="AO398" s="119"/>
      <c r="AP398" s="11"/>
      <c r="AQ398" s="11"/>
      <c r="AR398" s="12"/>
      <c r="AS398" s="119"/>
      <c r="AT398" s="119"/>
      <c r="AU398" s="11"/>
      <c r="AV398" s="11"/>
      <c r="AW398" s="27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9"/>
      <c r="BQ398" s="119"/>
      <c r="BR398" s="11"/>
      <c r="BS398" s="11"/>
      <c r="BT398" s="11"/>
      <c r="BU398" s="11"/>
      <c r="BV398" s="11"/>
      <c r="BW398" s="11"/>
      <c r="BX398" s="119"/>
      <c r="BY398" s="119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9"/>
      <c r="CQ398" s="119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1"/>
      <c r="EQ398" s="11"/>
    </row>
    <row r="399" ht="22.5" customHeight="1" spans="1:147">
      <c r="A399" s="248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27"/>
      <c r="Y399" s="11"/>
      <c r="Z399" s="119"/>
      <c r="AA399" s="119"/>
      <c r="AB399" s="11"/>
      <c r="AC399" s="119"/>
      <c r="AD399" s="11"/>
      <c r="AE399" s="11"/>
      <c r="AF399" s="119"/>
      <c r="AG399" s="119"/>
      <c r="AH399" s="11"/>
      <c r="AI399" s="11"/>
      <c r="AJ399" s="11"/>
      <c r="AK399" s="11"/>
      <c r="AL399" s="11"/>
      <c r="AM399" s="11"/>
      <c r="AN399" s="119"/>
      <c r="AO399" s="119"/>
      <c r="AP399" s="11"/>
      <c r="AQ399" s="11"/>
      <c r="AR399" s="12"/>
      <c r="AS399" s="119"/>
      <c r="AT399" s="119"/>
      <c r="AU399" s="11"/>
      <c r="AV399" s="11"/>
      <c r="AW399" s="27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9"/>
      <c r="BQ399" s="119"/>
      <c r="BR399" s="11"/>
      <c r="BS399" s="11"/>
      <c r="BT399" s="11"/>
      <c r="BU399" s="11"/>
      <c r="BV399" s="11"/>
      <c r="BW399" s="11"/>
      <c r="BX399" s="119"/>
      <c r="BY399" s="119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9"/>
      <c r="CQ399" s="119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1"/>
    </row>
    <row r="400" ht="22.5" customHeight="1" spans="1:147">
      <c r="A400" s="248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27"/>
      <c r="Y400" s="11"/>
      <c r="Z400" s="119"/>
      <c r="AA400" s="119"/>
      <c r="AB400" s="11"/>
      <c r="AC400" s="119"/>
      <c r="AD400" s="11"/>
      <c r="AE400" s="11"/>
      <c r="AF400" s="119"/>
      <c r="AG400" s="119"/>
      <c r="AH400" s="11"/>
      <c r="AI400" s="11"/>
      <c r="AJ400" s="11"/>
      <c r="AK400" s="11"/>
      <c r="AL400" s="11"/>
      <c r="AM400" s="11"/>
      <c r="AN400" s="119"/>
      <c r="AO400" s="119"/>
      <c r="AP400" s="11"/>
      <c r="AQ400" s="11"/>
      <c r="AR400" s="12"/>
      <c r="AS400" s="119"/>
      <c r="AT400" s="119"/>
      <c r="AU400" s="11"/>
      <c r="AV400" s="11"/>
      <c r="AW400" s="27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9"/>
      <c r="BQ400" s="119"/>
      <c r="BR400" s="11"/>
      <c r="BS400" s="11"/>
      <c r="BT400" s="11"/>
      <c r="BU400" s="11"/>
      <c r="BV400" s="11"/>
      <c r="BW400" s="11"/>
      <c r="BX400" s="119"/>
      <c r="BY400" s="119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9"/>
      <c r="CQ400" s="119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  <c r="EO400" s="11"/>
      <c r="EP400" s="11"/>
      <c r="EQ400" s="11"/>
    </row>
    <row r="401" ht="22.5" customHeight="1" spans="1:147">
      <c r="A401" s="248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27"/>
      <c r="Y401" s="11"/>
      <c r="Z401" s="119"/>
      <c r="AA401" s="119"/>
      <c r="AB401" s="11"/>
      <c r="AC401" s="119"/>
      <c r="AD401" s="11"/>
      <c r="AE401" s="11"/>
      <c r="AF401" s="119"/>
      <c r="AG401" s="119"/>
      <c r="AH401" s="11"/>
      <c r="AI401" s="11"/>
      <c r="AJ401" s="11"/>
      <c r="AK401" s="11"/>
      <c r="AL401" s="11"/>
      <c r="AM401" s="11"/>
      <c r="AN401" s="119"/>
      <c r="AO401" s="119"/>
      <c r="AP401" s="11"/>
      <c r="AQ401" s="11"/>
      <c r="AR401" s="12"/>
      <c r="AS401" s="119"/>
      <c r="AT401" s="119"/>
      <c r="AU401" s="11"/>
      <c r="AV401" s="11"/>
      <c r="AW401" s="27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9"/>
      <c r="BQ401" s="119"/>
      <c r="BR401" s="11"/>
      <c r="BS401" s="11"/>
      <c r="BT401" s="11"/>
      <c r="BU401" s="11"/>
      <c r="BV401" s="11"/>
      <c r="BW401" s="11"/>
      <c r="BX401" s="119"/>
      <c r="BY401" s="119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9"/>
      <c r="CQ401" s="119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  <c r="EO401" s="11"/>
      <c r="EP401" s="11"/>
      <c r="EQ401" s="11"/>
    </row>
    <row r="402" ht="22.5" customHeight="1" spans="1:147">
      <c r="A402" s="248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27"/>
      <c r="Y402" s="11"/>
      <c r="Z402" s="119"/>
      <c r="AA402" s="119"/>
      <c r="AB402" s="11"/>
      <c r="AC402" s="119"/>
      <c r="AD402" s="11"/>
      <c r="AE402" s="11"/>
      <c r="AF402" s="119"/>
      <c r="AG402" s="119"/>
      <c r="AH402" s="11"/>
      <c r="AI402" s="11"/>
      <c r="AJ402" s="11"/>
      <c r="AK402" s="11"/>
      <c r="AL402" s="11"/>
      <c r="AM402" s="11"/>
      <c r="AN402" s="119"/>
      <c r="AO402" s="119"/>
      <c r="AP402" s="11"/>
      <c r="AQ402" s="11"/>
      <c r="AR402" s="12"/>
      <c r="AS402" s="119"/>
      <c r="AT402" s="119"/>
      <c r="AU402" s="11"/>
      <c r="AV402" s="11"/>
      <c r="AW402" s="27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9"/>
      <c r="BQ402" s="119"/>
      <c r="BR402" s="11"/>
      <c r="BS402" s="11"/>
      <c r="BT402" s="11"/>
      <c r="BU402" s="11"/>
      <c r="BV402" s="11"/>
      <c r="BW402" s="11"/>
      <c r="BX402" s="119"/>
      <c r="BY402" s="119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9"/>
      <c r="CQ402" s="119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1"/>
      <c r="EQ402" s="11"/>
    </row>
    <row r="403" ht="22.5" customHeight="1" spans="1:147">
      <c r="A403" s="248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27"/>
      <c r="Y403" s="11"/>
      <c r="Z403" s="119"/>
      <c r="AA403" s="119"/>
      <c r="AB403" s="11"/>
      <c r="AC403" s="119"/>
      <c r="AD403" s="11"/>
      <c r="AE403" s="11"/>
      <c r="AF403" s="119"/>
      <c r="AG403" s="119"/>
      <c r="AH403" s="11"/>
      <c r="AI403" s="11"/>
      <c r="AJ403" s="11"/>
      <c r="AK403" s="11"/>
      <c r="AL403" s="11"/>
      <c r="AM403" s="11"/>
      <c r="AN403" s="119"/>
      <c r="AO403" s="119"/>
      <c r="AP403" s="11"/>
      <c r="AQ403" s="11"/>
      <c r="AR403" s="12"/>
      <c r="AS403" s="119"/>
      <c r="AT403" s="119"/>
      <c r="AU403" s="11"/>
      <c r="AV403" s="11"/>
      <c r="AW403" s="27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9"/>
      <c r="BQ403" s="119"/>
      <c r="BR403" s="11"/>
      <c r="BS403" s="11"/>
      <c r="BT403" s="11"/>
      <c r="BU403" s="11"/>
      <c r="BV403" s="11"/>
      <c r="BW403" s="11"/>
      <c r="BX403" s="119"/>
      <c r="BY403" s="119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9"/>
      <c r="CQ403" s="119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1"/>
    </row>
    <row r="404" ht="22.5" customHeight="1" spans="1:147">
      <c r="A404" s="248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27"/>
      <c r="Y404" s="11"/>
      <c r="Z404" s="119"/>
      <c r="AA404" s="119"/>
      <c r="AB404" s="11"/>
      <c r="AC404" s="119"/>
      <c r="AD404" s="11"/>
      <c r="AE404" s="11"/>
      <c r="AF404" s="119"/>
      <c r="AG404" s="119"/>
      <c r="AH404" s="11"/>
      <c r="AI404" s="11"/>
      <c r="AJ404" s="11"/>
      <c r="AK404" s="11"/>
      <c r="AL404" s="11"/>
      <c r="AM404" s="11"/>
      <c r="AN404" s="119"/>
      <c r="AO404" s="119"/>
      <c r="AP404" s="11"/>
      <c r="AQ404" s="11"/>
      <c r="AR404" s="12"/>
      <c r="AS404" s="119"/>
      <c r="AT404" s="119"/>
      <c r="AU404" s="11"/>
      <c r="AV404" s="11"/>
      <c r="AW404" s="27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9"/>
      <c r="BQ404" s="119"/>
      <c r="BR404" s="11"/>
      <c r="BS404" s="11"/>
      <c r="BT404" s="11"/>
      <c r="BU404" s="11"/>
      <c r="BV404" s="11"/>
      <c r="BW404" s="11"/>
      <c r="BX404" s="119"/>
      <c r="BY404" s="119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9"/>
      <c r="CQ404" s="119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</row>
    <row r="405" ht="22.5" customHeight="1" spans="1:147">
      <c r="A405" s="248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27"/>
      <c r="Y405" s="11"/>
      <c r="Z405" s="119"/>
      <c r="AA405" s="119"/>
      <c r="AB405" s="11"/>
      <c r="AC405" s="119"/>
      <c r="AD405" s="11"/>
      <c r="AE405" s="11"/>
      <c r="AF405" s="119"/>
      <c r="AG405" s="119"/>
      <c r="AH405" s="11"/>
      <c r="AI405" s="11"/>
      <c r="AJ405" s="11"/>
      <c r="AK405" s="11"/>
      <c r="AL405" s="11"/>
      <c r="AM405" s="11"/>
      <c r="AN405" s="119"/>
      <c r="AO405" s="119"/>
      <c r="AP405" s="11"/>
      <c r="AQ405" s="11"/>
      <c r="AR405" s="12"/>
      <c r="AS405" s="119"/>
      <c r="AT405" s="119"/>
      <c r="AU405" s="11"/>
      <c r="AV405" s="11"/>
      <c r="AW405" s="27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9"/>
      <c r="BQ405" s="119"/>
      <c r="BR405" s="11"/>
      <c r="BS405" s="11"/>
      <c r="BT405" s="11"/>
      <c r="BU405" s="11"/>
      <c r="BV405" s="11"/>
      <c r="BW405" s="11"/>
      <c r="BX405" s="119"/>
      <c r="BY405" s="119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9"/>
      <c r="CQ405" s="119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</row>
    <row r="406" ht="22.5" customHeight="1" spans="1:147">
      <c r="A406" s="248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27"/>
      <c r="Y406" s="11"/>
      <c r="Z406" s="119"/>
      <c r="AA406" s="119"/>
      <c r="AB406" s="11"/>
      <c r="AC406" s="119"/>
      <c r="AD406" s="11"/>
      <c r="AE406" s="11"/>
      <c r="AF406" s="119"/>
      <c r="AG406" s="119"/>
      <c r="AH406" s="11"/>
      <c r="AI406" s="11"/>
      <c r="AJ406" s="11"/>
      <c r="AK406" s="11"/>
      <c r="AL406" s="11"/>
      <c r="AM406" s="11"/>
      <c r="AN406" s="119"/>
      <c r="AO406" s="119"/>
      <c r="AP406" s="11"/>
      <c r="AQ406" s="11"/>
      <c r="AR406" s="12"/>
      <c r="AS406" s="119"/>
      <c r="AT406" s="119"/>
      <c r="AU406" s="11"/>
      <c r="AV406" s="11"/>
      <c r="AW406" s="27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9"/>
      <c r="BQ406" s="119"/>
      <c r="BR406" s="11"/>
      <c r="BS406" s="11"/>
      <c r="BT406" s="11"/>
      <c r="BU406" s="11"/>
      <c r="BV406" s="11"/>
      <c r="BW406" s="11"/>
      <c r="BX406" s="119"/>
      <c r="BY406" s="119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9"/>
      <c r="CQ406" s="119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1"/>
      <c r="EQ406" s="11"/>
    </row>
    <row r="407" ht="22.5" customHeight="1" spans="1:147">
      <c r="A407" s="248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27"/>
      <c r="Y407" s="11"/>
      <c r="Z407" s="119"/>
      <c r="AA407" s="119"/>
      <c r="AB407" s="11"/>
      <c r="AC407" s="119"/>
      <c r="AD407" s="11"/>
      <c r="AE407" s="11"/>
      <c r="AF407" s="119"/>
      <c r="AG407" s="119"/>
      <c r="AH407" s="11"/>
      <c r="AI407" s="11"/>
      <c r="AJ407" s="11"/>
      <c r="AK407" s="11"/>
      <c r="AL407" s="11"/>
      <c r="AM407" s="11"/>
      <c r="AN407" s="119"/>
      <c r="AO407" s="119"/>
      <c r="AP407" s="11"/>
      <c r="AQ407" s="11"/>
      <c r="AR407" s="12"/>
      <c r="AS407" s="119"/>
      <c r="AT407" s="119"/>
      <c r="AU407" s="11"/>
      <c r="AV407" s="11"/>
      <c r="AW407" s="27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9"/>
      <c r="BQ407" s="119"/>
      <c r="BR407" s="11"/>
      <c r="BS407" s="11"/>
      <c r="BT407" s="11"/>
      <c r="BU407" s="11"/>
      <c r="BV407" s="11"/>
      <c r="BW407" s="11"/>
      <c r="BX407" s="119"/>
      <c r="BY407" s="119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9"/>
      <c r="CQ407" s="119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1"/>
      <c r="EQ407" s="11"/>
    </row>
    <row r="408" ht="22.5" customHeight="1" spans="1:147">
      <c r="A408" s="248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27"/>
      <c r="Y408" s="11"/>
      <c r="Z408" s="119"/>
      <c r="AA408" s="119"/>
      <c r="AB408" s="11"/>
      <c r="AC408" s="119"/>
      <c r="AD408" s="11"/>
      <c r="AE408" s="11"/>
      <c r="AF408" s="119"/>
      <c r="AG408" s="119"/>
      <c r="AH408" s="11"/>
      <c r="AI408" s="11"/>
      <c r="AJ408" s="11"/>
      <c r="AK408" s="11"/>
      <c r="AL408" s="11"/>
      <c r="AM408" s="11"/>
      <c r="AN408" s="119"/>
      <c r="AO408" s="119"/>
      <c r="AP408" s="11"/>
      <c r="AQ408" s="11"/>
      <c r="AR408" s="12"/>
      <c r="AS408" s="119"/>
      <c r="AT408" s="119"/>
      <c r="AU408" s="11"/>
      <c r="AV408" s="11"/>
      <c r="AW408" s="27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9"/>
      <c r="BQ408" s="119"/>
      <c r="BR408" s="11"/>
      <c r="BS408" s="11"/>
      <c r="BT408" s="11"/>
      <c r="BU408" s="11"/>
      <c r="BV408" s="11"/>
      <c r="BW408" s="11"/>
      <c r="BX408" s="119"/>
      <c r="BY408" s="119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9"/>
      <c r="CQ408" s="119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  <c r="EM408" s="11"/>
      <c r="EN408" s="11"/>
      <c r="EO408" s="11"/>
      <c r="EP408" s="11"/>
      <c r="EQ408" s="11"/>
    </row>
    <row r="409" ht="22.5" customHeight="1" spans="1:147">
      <c r="A409" s="248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27"/>
      <c r="Y409" s="11"/>
      <c r="Z409" s="119"/>
      <c r="AA409" s="119"/>
      <c r="AB409" s="11"/>
      <c r="AC409" s="119"/>
      <c r="AD409" s="11"/>
      <c r="AE409" s="11"/>
      <c r="AF409" s="119"/>
      <c r="AG409" s="119"/>
      <c r="AH409" s="11"/>
      <c r="AI409" s="11"/>
      <c r="AJ409" s="11"/>
      <c r="AK409" s="11"/>
      <c r="AL409" s="11"/>
      <c r="AM409" s="11"/>
      <c r="AN409" s="119"/>
      <c r="AO409" s="119"/>
      <c r="AP409" s="11"/>
      <c r="AQ409" s="11"/>
      <c r="AR409" s="12"/>
      <c r="AS409" s="119"/>
      <c r="AT409" s="119"/>
      <c r="AU409" s="11"/>
      <c r="AV409" s="11"/>
      <c r="AW409" s="27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9"/>
      <c r="BQ409" s="119"/>
      <c r="BR409" s="11"/>
      <c r="BS409" s="11"/>
      <c r="BT409" s="11"/>
      <c r="BU409" s="11"/>
      <c r="BV409" s="11"/>
      <c r="BW409" s="11"/>
      <c r="BX409" s="119"/>
      <c r="BY409" s="119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9"/>
      <c r="CQ409" s="119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  <c r="EM409" s="11"/>
      <c r="EN409" s="11"/>
      <c r="EO409" s="11"/>
      <c r="EP409" s="11"/>
      <c r="EQ409" s="11"/>
    </row>
    <row r="410" ht="22.5" customHeight="1" spans="1:147">
      <c r="A410" s="248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27"/>
      <c r="Y410" s="11"/>
      <c r="Z410" s="119"/>
      <c r="AA410" s="119"/>
      <c r="AB410" s="11"/>
      <c r="AC410" s="119"/>
      <c r="AD410" s="11"/>
      <c r="AE410" s="11"/>
      <c r="AF410" s="119"/>
      <c r="AG410" s="119"/>
      <c r="AH410" s="11"/>
      <c r="AI410" s="11"/>
      <c r="AJ410" s="11"/>
      <c r="AK410" s="11"/>
      <c r="AL410" s="11"/>
      <c r="AM410" s="11"/>
      <c r="AN410" s="119"/>
      <c r="AO410" s="119"/>
      <c r="AP410" s="11"/>
      <c r="AQ410" s="11"/>
      <c r="AR410" s="12"/>
      <c r="AS410" s="119"/>
      <c r="AT410" s="119"/>
      <c r="AU410" s="11"/>
      <c r="AV410" s="11"/>
      <c r="AW410" s="27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9"/>
      <c r="BQ410" s="119"/>
      <c r="BR410" s="11"/>
      <c r="BS410" s="11"/>
      <c r="BT410" s="11"/>
      <c r="BU410" s="11"/>
      <c r="BV410" s="11"/>
      <c r="BW410" s="11"/>
      <c r="BX410" s="119"/>
      <c r="BY410" s="119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9"/>
      <c r="CQ410" s="119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  <c r="EM410" s="11"/>
      <c r="EN410" s="11"/>
      <c r="EO410" s="11"/>
      <c r="EP410" s="11"/>
      <c r="EQ410" s="11"/>
    </row>
    <row r="411" ht="22.5" customHeight="1" spans="1:147">
      <c r="A411" s="248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27"/>
      <c r="Y411" s="11"/>
      <c r="Z411" s="119"/>
      <c r="AA411" s="119"/>
      <c r="AB411" s="11"/>
      <c r="AC411" s="119"/>
      <c r="AD411" s="11"/>
      <c r="AE411" s="11"/>
      <c r="AF411" s="119"/>
      <c r="AG411" s="119"/>
      <c r="AH411" s="11"/>
      <c r="AI411" s="11"/>
      <c r="AJ411" s="11"/>
      <c r="AK411" s="11"/>
      <c r="AL411" s="11"/>
      <c r="AM411" s="11"/>
      <c r="AN411" s="119"/>
      <c r="AO411" s="119"/>
      <c r="AP411" s="11"/>
      <c r="AQ411" s="11"/>
      <c r="AR411" s="12"/>
      <c r="AS411" s="119"/>
      <c r="AT411" s="119"/>
      <c r="AU411" s="11"/>
      <c r="AV411" s="11"/>
      <c r="AW411" s="27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9"/>
      <c r="BQ411" s="119"/>
      <c r="BR411" s="11"/>
      <c r="BS411" s="11"/>
      <c r="BT411" s="11"/>
      <c r="BU411" s="11"/>
      <c r="BV411" s="11"/>
      <c r="BW411" s="11"/>
      <c r="BX411" s="119"/>
      <c r="BY411" s="119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9"/>
      <c r="CQ411" s="119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  <c r="EM411" s="11"/>
      <c r="EN411" s="11"/>
      <c r="EO411" s="11"/>
      <c r="EP411" s="11"/>
      <c r="EQ411" s="11"/>
    </row>
    <row r="412" ht="22.5" customHeight="1" spans="1:147">
      <c r="A412" s="248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27"/>
      <c r="Y412" s="11"/>
      <c r="Z412" s="119"/>
      <c r="AA412" s="119"/>
      <c r="AB412" s="11"/>
      <c r="AC412" s="119"/>
      <c r="AD412" s="11"/>
      <c r="AE412" s="11"/>
      <c r="AF412" s="119"/>
      <c r="AG412" s="119"/>
      <c r="AH412" s="11"/>
      <c r="AI412" s="11"/>
      <c r="AJ412" s="11"/>
      <c r="AK412" s="11"/>
      <c r="AL412" s="11"/>
      <c r="AM412" s="11"/>
      <c r="AN412" s="119"/>
      <c r="AO412" s="119"/>
      <c r="AP412" s="11"/>
      <c r="AQ412" s="11"/>
      <c r="AR412" s="12"/>
      <c r="AS412" s="119"/>
      <c r="AT412" s="119"/>
      <c r="AU412" s="11"/>
      <c r="AV412" s="11"/>
      <c r="AW412" s="27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9"/>
      <c r="BQ412" s="119"/>
      <c r="BR412" s="11"/>
      <c r="BS412" s="11"/>
      <c r="BT412" s="11"/>
      <c r="BU412" s="11"/>
      <c r="BV412" s="11"/>
      <c r="BW412" s="11"/>
      <c r="BX412" s="119"/>
      <c r="BY412" s="119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9"/>
      <c r="CQ412" s="119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  <c r="EM412" s="11"/>
      <c r="EN412" s="11"/>
      <c r="EO412" s="11"/>
      <c r="EP412" s="11"/>
      <c r="EQ412" s="11"/>
    </row>
    <row r="413" ht="22.5" customHeight="1" spans="1:147">
      <c r="A413" s="248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27"/>
      <c r="Y413" s="11"/>
      <c r="Z413" s="119"/>
      <c r="AA413" s="119"/>
      <c r="AB413" s="11"/>
      <c r="AC413" s="119"/>
      <c r="AD413" s="11"/>
      <c r="AE413" s="11"/>
      <c r="AF413" s="119"/>
      <c r="AG413" s="119"/>
      <c r="AH413" s="11"/>
      <c r="AI413" s="11"/>
      <c r="AJ413" s="11"/>
      <c r="AK413" s="11"/>
      <c r="AL413" s="11"/>
      <c r="AM413" s="11"/>
      <c r="AN413" s="119"/>
      <c r="AO413" s="119"/>
      <c r="AP413" s="11"/>
      <c r="AQ413" s="11"/>
      <c r="AR413" s="12"/>
      <c r="AS413" s="119"/>
      <c r="AT413" s="119"/>
      <c r="AU413" s="11"/>
      <c r="AV413" s="11"/>
      <c r="AW413" s="27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9"/>
      <c r="BQ413" s="119"/>
      <c r="BR413" s="11"/>
      <c r="BS413" s="11"/>
      <c r="BT413" s="11"/>
      <c r="BU413" s="11"/>
      <c r="BV413" s="11"/>
      <c r="BW413" s="11"/>
      <c r="BX413" s="119"/>
      <c r="BY413" s="119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9"/>
      <c r="CQ413" s="119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  <c r="EM413" s="11"/>
      <c r="EN413" s="11"/>
      <c r="EO413" s="11"/>
      <c r="EP413" s="11"/>
      <c r="EQ413" s="11"/>
    </row>
    <row r="414" ht="22.5" customHeight="1" spans="1:147">
      <c r="A414" s="248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27"/>
      <c r="Y414" s="11"/>
      <c r="Z414" s="119"/>
      <c r="AA414" s="119"/>
      <c r="AB414" s="11"/>
      <c r="AC414" s="119"/>
      <c r="AD414" s="11"/>
      <c r="AE414" s="11"/>
      <c r="AF414" s="119"/>
      <c r="AG414" s="119"/>
      <c r="AH414" s="11"/>
      <c r="AI414" s="11"/>
      <c r="AJ414" s="11"/>
      <c r="AK414" s="11"/>
      <c r="AL414" s="11"/>
      <c r="AM414" s="11"/>
      <c r="AN414" s="119"/>
      <c r="AO414" s="119"/>
      <c r="AP414" s="11"/>
      <c r="AQ414" s="11"/>
      <c r="AR414" s="12"/>
      <c r="AS414" s="119"/>
      <c r="AT414" s="119"/>
      <c r="AU414" s="11"/>
      <c r="AV414" s="11"/>
      <c r="AW414" s="27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9"/>
      <c r="BQ414" s="119"/>
      <c r="BR414" s="11"/>
      <c r="BS414" s="11"/>
      <c r="BT414" s="11"/>
      <c r="BU414" s="11"/>
      <c r="BV414" s="11"/>
      <c r="BW414" s="11"/>
      <c r="BX414" s="119"/>
      <c r="BY414" s="119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9"/>
      <c r="CQ414" s="119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  <c r="EM414" s="11"/>
      <c r="EN414" s="11"/>
      <c r="EO414" s="11"/>
      <c r="EP414" s="11"/>
      <c r="EQ414" s="11"/>
    </row>
    <row r="415" ht="22.5" customHeight="1" spans="1:147">
      <c r="A415" s="248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27"/>
      <c r="Y415" s="11"/>
      <c r="Z415" s="119"/>
      <c r="AA415" s="119"/>
      <c r="AB415" s="11"/>
      <c r="AC415" s="119"/>
      <c r="AD415" s="11"/>
      <c r="AE415" s="11"/>
      <c r="AF415" s="119"/>
      <c r="AG415" s="119"/>
      <c r="AH415" s="11"/>
      <c r="AI415" s="11"/>
      <c r="AJ415" s="11"/>
      <c r="AK415" s="11"/>
      <c r="AL415" s="11"/>
      <c r="AM415" s="11"/>
      <c r="AN415" s="119"/>
      <c r="AO415" s="119"/>
      <c r="AP415" s="11"/>
      <c r="AQ415" s="11"/>
      <c r="AR415" s="12"/>
      <c r="AS415" s="119"/>
      <c r="AT415" s="119"/>
      <c r="AU415" s="11"/>
      <c r="AV415" s="11"/>
      <c r="AW415" s="27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9"/>
      <c r="BQ415" s="119"/>
      <c r="BR415" s="11"/>
      <c r="BS415" s="11"/>
      <c r="BT415" s="11"/>
      <c r="BU415" s="11"/>
      <c r="BV415" s="11"/>
      <c r="BW415" s="11"/>
      <c r="BX415" s="119"/>
      <c r="BY415" s="119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9"/>
      <c r="CQ415" s="119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  <c r="EM415" s="11"/>
      <c r="EN415" s="11"/>
      <c r="EO415" s="11"/>
      <c r="EP415" s="11"/>
      <c r="EQ415" s="11"/>
    </row>
    <row r="416" ht="22.5" customHeight="1" spans="1:147">
      <c r="A416" s="248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27"/>
      <c r="Y416" s="11"/>
      <c r="Z416" s="119"/>
      <c r="AA416" s="119"/>
      <c r="AB416" s="11"/>
      <c r="AC416" s="119"/>
      <c r="AD416" s="11"/>
      <c r="AE416" s="11"/>
      <c r="AF416" s="119"/>
      <c r="AG416" s="119"/>
      <c r="AH416" s="11"/>
      <c r="AI416" s="11"/>
      <c r="AJ416" s="11"/>
      <c r="AK416" s="11"/>
      <c r="AL416" s="11"/>
      <c r="AM416" s="11"/>
      <c r="AN416" s="119"/>
      <c r="AO416" s="119"/>
      <c r="AP416" s="11"/>
      <c r="AQ416" s="11"/>
      <c r="AR416" s="12"/>
      <c r="AS416" s="119"/>
      <c r="AT416" s="119"/>
      <c r="AU416" s="11"/>
      <c r="AV416" s="11"/>
      <c r="AW416" s="27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9"/>
      <c r="BQ416" s="119"/>
      <c r="BR416" s="11"/>
      <c r="BS416" s="11"/>
      <c r="BT416" s="11"/>
      <c r="BU416" s="11"/>
      <c r="BV416" s="11"/>
      <c r="BW416" s="11"/>
      <c r="BX416" s="119"/>
      <c r="BY416" s="119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9"/>
      <c r="CQ416" s="119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  <c r="EM416" s="11"/>
      <c r="EN416" s="11"/>
      <c r="EO416" s="11"/>
      <c r="EP416" s="11"/>
      <c r="EQ416" s="11"/>
    </row>
    <row r="417" ht="22.5" customHeight="1" spans="1:147">
      <c r="A417" s="248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27"/>
      <c r="Y417" s="11"/>
      <c r="Z417" s="119"/>
      <c r="AA417" s="119"/>
      <c r="AB417" s="11"/>
      <c r="AC417" s="119"/>
      <c r="AD417" s="11"/>
      <c r="AE417" s="11"/>
      <c r="AF417" s="119"/>
      <c r="AG417" s="119"/>
      <c r="AH417" s="11"/>
      <c r="AI417" s="11"/>
      <c r="AJ417" s="11"/>
      <c r="AK417" s="11"/>
      <c r="AL417" s="11"/>
      <c r="AM417" s="11"/>
      <c r="AN417" s="119"/>
      <c r="AO417" s="119"/>
      <c r="AP417" s="11"/>
      <c r="AQ417" s="11"/>
      <c r="AR417" s="12"/>
      <c r="AS417" s="119"/>
      <c r="AT417" s="119"/>
      <c r="AU417" s="11"/>
      <c r="AV417" s="11"/>
      <c r="AW417" s="27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9"/>
      <c r="BQ417" s="119"/>
      <c r="BR417" s="11"/>
      <c r="BS417" s="11"/>
      <c r="BT417" s="11"/>
      <c r="BU417" s="11"/>
      <c r="BV417" s="11"/>
      <c r="BW417" s="11"/>
      <c r="BX417" s="119"/>
      <c r="BY417" s="119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9"/>
      <c r="CQ417" s="119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  <c r="EM417" s="11"/>
      <c r="EN417" s="11"/>
      <c r="EO417" s="11"/>
      <c r="EP417" s="11"/>
      <c r="EQ417" s="11"/>
    </row>
    <row r="418" ht="22.5" customHeight="1" spans="1:147">
      <c r="A418" s="248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27"/>
      <c r="Y418" s="11"/>
      <c r="Z418" s="119"/>
      <c r="AA418" s="119"/>
      <c r="AB418" s="11"/>
      <c r="AC418" s="119"/>
      <c r="AD418" s="11"/>
      <c r="AE418" s="11"/>
      <c r="AF418" s="119"/>
      <c r="AG418" s="119"/>
      <c r="AH418" s="11"/>
      <c r="AI418" s="11"/>
      <c r="AJ418" s="11"/>
      <c r="AK418" s="11"/>
      <c r="AL418" s="11"/>
      <c r="AM418" s="11"/>
      <c r="AN418" s="119"/>
      <c r="AO418" s="119"/>
      <c r="AP418" s="11"/>
      <c r="AQ418" s="11"/>
      <c r="AR418" s="12"/>
      <c r="AS418" s="119"/>
      <c r="AT418" s="119"/>
      <c r="AU418" s="11"/>
      <c r="AV418" s="11"/>
      <c r="AW418" s="27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9"/>
      <c r="BQ418" s="119"/>
      <c r="BR418" s="11"/>
      <c r="BS418" s="11"/>
      <c r="BT418" s="11"/>
      <c r="BU418" s="11"/>
      <c r="BV418" s="11"/>
      <c r="BW418" s="11"/>
      <c r="BX418" s="119"/>
      <c r="BY418" s="119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9"/>
      <c r="CQ418" s="119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  <c r="EM418" s="11"/>
      <c r="EN418" s="11"/>
      <c r="EO418" s="11"/>
      <c r="EP418" s="11"/>
      <c r="EQ418" s="11"/>
    </row>
    <row r="419" ht="22.5" customHeight="1" spans="1:147">
      <c r="A419" s="248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27"/>
      <c r="Y419" s="11"/>
      <c r="Z419" s="119"/>
      <c r="AA419" s="119"/>
      <c r="AB419" s="11"/>
      <c r="AC419" s="119"/>
      <c r="AD419" s="11"/>
      <c r="AE419" s="11"/>
      <c r="AF419" s="119"/>
      <c r="AG419" s="119"/>
      <c r="AH419" s="11"/>
      <c r="AI419" s="11"/>
      <c r="AJ419" s="11"/>
      <c r="AK419" s="11"/>
      <c r="AL419" s="11"/>
      <c r="AM419" s="11"/>
      <c r="AN419" s="119"/>
      <c r="AO419" s="119"/>
      <c r="AP419" s="11"/>
      <c r="AQ419" s="11"/>
      <c r="AR419" s="12"/>
      <c r="AS419" s="119"/>
      <c r="AT419" s="119"/>
      <c r="AU419" s="11"/>
      <c r="AV419" s="11"/>
      <c r="AW419" s="27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9"/>
      <c r="BQ419" s="119"/>
      <c r="BR419" s="11"/>
      <c r="BS419" s="11"/>
      <c r="BT419" s="11"/>
      <c r="BU419" s="11"/>
      <c r="BV419" s="11"/>
      <c r="BW419" s="11"/>
      <c r="BX419" s="119"/>
      <c r="BY419" s="119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9"/>
      <c r="CQ419" s="119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  <c r="EM419" s="11"/>
      <c r="EN419" s="11"/>
      <c r="EO419" s="11"/>
      <c r="EP419" s="11"/>
      <c r="EQ419" s="11"/>
    </row>
    <row r="420" ht="22.5" customHeight="1" spans="1:147">
      <c r="A420" s="248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27"/>
      <c r="Y420" s="11"/>
      <c r="Z420" s="119"/>
      <c r="AA420" s="119"/>
      <c r="AB420" s="11"/>
      <c r="AC420" s="119"/>
      <c r="AD420" s="11"/>
      <c r="AE420" s="11"/>
      <c r="AF420" s="119"/>
      <c r="AG420" s="119"/>
      <c r="AH420" s="11"/>
      <c r="AI420" s="11"/>
      <c r="AJ420" s="11"/>
      <c r="AK420" s="11"/>
      <c r="AL420" s="11"/>
      <c r="AM420" s="11"/>
      <c r="AN420" s="119"/>
      <c r="AO420" s="119"/>
      <c r="AP420" s="11"/>
      <c r="AQ420" s="11"/>
      <c r="AR420" s="12"/>
      <c r="AS420" s="119"/>
      <c r="AT420" s="119"/>
      <c r="AU420" s="11"/>
      <c r="AV420" s="11"/>
      <c r="AW420" s="27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9"/>
      <c r="BQ420" s="119"/>
      <c r="BR420" s="11"/>
      <c r="BS420" s="11"/>
      <c r="BT420" s="11"/>
      <c r="BU420" s="11"/>
      <c r="BV420" s="11"/>
      <c r="BW420" s="11"/>
      <c r="BX420" s="119"/>
      <c r="BY420" s="119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9"/>
      <c r="CQ420" s="119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1"/>
      <c r="EN420" s="11"/>
      <c r="EO420" s="11"/>
      <c r="EP420" s="11"/>
      <c r="EQ420" s="11"/>
    </row>
    <row r="421" ht="22.5" customHeight="1" spans="1:147">
      <c r="A421" s="248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27"/>
      <c r="Y421" s="11"/>
      <c r="Z421" s="119"/>
      <c r="AA421" s="119"/>
      <c r="AB421" s="11"/>
      <c r="AC421" s="119"/>
      <c r="AD421" s="11"/>
      <c r="AE421" s="11"/>
      <c r="AF421" s="119"/>
      <c r="AG421" s="119"/>
      <c r="AH421" s="11"/>
      <c r="AI421" s="11"/>
      <c r="AJ421" s="11"/>
      <c r="AK421" s="11"/>
      <c r="AL421" s="11"/>
      <c r="AM421" s="11"/>
      <c r="AN421" s="119"/>
      <c r="AO421" s="119"/>
      <c r="AP421" s="11"/>
      <c r="AQ421" s="11"/>
      <c r="AR421" s="12"/>
      <c r="AS421" s="119"/>
      <c r="AT421" s="119"/>
      <c r="AU421" s="11"/>
      <c r="AV421" s="11"/>
      <c r="AW421" s="27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9"/>
      <c r="BQ421" s="119"/>
      <c r="BR421" s="11"/>
      <c r="BS421" s="11"/>
      <c r="BT421" s="11"/>
      <c r="BU421" s="11"/>
      <c r="BV421" s="11"/>
      <c r="BW421" s="11"/>
      <c r="BX421" s="119"/>
      <c r="BY421" s="119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9"/>
      <c r="CQ421" s="119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1"/>
      <c r="EN421" s="11"/>
      <c r="EO421" s="11"/>
      <c r="EP421" s="11"/>
      <c r="EQ421" s="11"/>
    </row>
    <row r="422" ht="22.5" customHeight="1" spans="1:147">
      <c r="A422" s="248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27"/>
      <c r="Y422" s="11"/>
      <c r="Z422" s="119"/>
      <c r="AA422" s="119"/>
      <c r="AB422" s="11"/>
      <c r="AC422" s="119"/>
      <c r="AD422" s="11"/>
      <c r="AE422" s="11"/>
      <c r="AF422" s="119"/>
      <c r="AG422" s="119"/>
      <c r="AH422" s="11"/>
      <c r="AI422" s="11"/>
      <c r="AJ422" s="11"/>
      <c r="AK422" s="11"/>
      <c r="AL422" s="11"/>
      <c r="AM422" s="11"/>
      <c r="AN422" s="119"/>
      <c r="AO422" s="119"/>
      <c r="AP422" s="11"/>
      <c r="AQ422" s="11"/>
      <c r="AR422" s="12"/>
      <c r="AS422" s="119"/>
      <c r="AT422" s="119"/>
      <c r="AU422" s="11"/>
      <c r="AV422" s="11"/>
      <c r="AW422" s="27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9"/>
      <c r="BQ422" s="119"/>
      <c r="BR422" s="11"/>
      <c r="BS422" s="11"/>
      <c r="BT422" s="11"/>
      <c r="BU422" s="11"/>
      <c r="BV422" s="11"/>
      <c r="BW422" s="11"/>
      <c r="BX422" s="119"/>
      <c r="BY422" s="119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9"/>
      <c r="CQ422" s="119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1"/>
      <c r="EQ422" s="11"/>
    </row>
    <row r="423" ht="22.5" customHeight="1" spans="1:147">
      <c r="A423" s="248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27"/>
      <c r="Y423" s="11"/>
      <c r="Z423" s="119"/>
      <c r="AA423" s="119"/>
      <c r="AB423" s="11"/>
      <c r="AC423" s="119"/>
      <c r="AD423" s="11"/>
      <c r="AE423" s="11"/>
      <c r="AF423" s="119"/>
      <c r="AG423" s="119"/>
      <c r="AH423" s="11"/>
      <c r="AI423" s="11"/>
      <c r="AJ423" s="11"/>
      <c r="AK423" s="11"/>
      <c r="AL423" s="11"/>
      <c r="AM423" s="11"/>
      <c r="AN423" s="119"/>
      <c r="AO423" s="119"/>
      <c r="AP423" s="11"/>
      <c r="AQ423" s="11"/>
      <c r="AR423" s="12"/>
      <c r="AS423" s="119"/>
      <c r="AT423" s="119"/>
      <c r="AU423" s="11"/>
      <c r="AV423" s="11"/>
      <c r="AW423" s="27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9"/>
      <c r="BQ423" s="119"/>
      <c r="BR423" s="11"/>
      <c r="BS423" s="11"/>
      <c r="BT423" s="11"/>
      <c r="BU423" s="11"/>
      <c r="BV423" s="11"/>
      <c r="BW423" s="11"/>
      <c r="BX423" s="119"/>
      <c r="BY423" s="119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9"/>
      <c r="CQ423" s="119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1"/>
      <c r="EQ423" s="11"/>
    </row>
    <row r="424" ht="22.5" customHeight="1" spans="1:147">
      <c r="A424" s="248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27"/>
      <c r="Y424" s="11"/>
      <c r="Z424" s="119"/>
      <c r="AA424" s="119"/>
      <c r="AB424" s="11"/>
      <c r="AC424" s="119"/>
      <c r="AD424" s="11"/>
      <c r="AE424" s="11"/>
      <c r="AF424" s="119"/>
      <c r="AG424" s="119"/>
      <c r="AH424" s="11"/>
      <c r="AI424" s="11"/>
      <c r="AJ424" s="11"/>
      <c r="AK424" s="11"/>
      <c r="AL424" s="11"/>
      <c r="AM424" s="11"/>
      <c r="AN424" s="119"/>
      <c r="AO424" s="119"/>
      <c r="AP424" s="11"/>
      <c r="AQ424" s="11"/>
      <c r="AR424" s="12"/>
      <c r="AS424" s="119"/>
      <c r="AT424" s="119"/>
      <c r="AU424" s="11"/>
      <c r="AV424" s="11"/>
      <c r="AW424" s="27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9"/>
      <c r="BQ424" s="119"/>
      <c r="BR424" s="11"/>
      <c r="BS424" s="11"/>
      <c r="BT424" s="11"/>
      <c r="BU424" s="11"/>
      <c r="BV424" s="11"/>
      <c r="BW424" s="11"/>
      <c r="BX424" s="119"/>
      <c r="BY424" s="119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9"/>
      <c r="CQ424" s="119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1"/>
      <c r="EQ424" s="11"/>
    </row>
    <row r="425" ht="22.5" customHeight="1" spans="1:147">
      <c r="A425" s="248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27"/>
      <c r="Y425" s="11"/>
      <c r="Z425" s="119"/>
      <c r="AA425" s="119"/>
      <c r="AB425" s="11"/>
      <c r="AC425" s="119"/>
      <c r="AD425" s="11"/>
      <c r="AE425" s="11"/>
      <c r="AF425" s="119"/>
      <c r="AG425" s="119"/>
      <c r="AH425" s="11"/>
      <c r="AI425" s="11"/>
      <c r="AJ425" s="11"/>
      <c r="AK425" s="11"/>
      <c r="AL425" s="11"/>
      <c r="AM425" s="11"/>
      <c r="AN425" s="119"/>
      <c r="AO425" s="119"/>
      <c r="AP425" s="11"/>
      <c r="AQ425" s="11"/>
      <c r="AR425" s="12"/>
      <c r="AS425" s="119"/>
      <c r="AT425" s="119"/>
      <c r="AU425" s="11"/>
      <c r="AV425" s="11"/>
      <c r="AW425" s="27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9"/>
      <c r="BQ425" s="119"/>
      <c r="BR425" s="11"/>
      <c r="BS425" s="11"/>
      <c r="BT425" s="11"/>
      <c r="BU425" s="11"/>
      <c r="BV425" s="11"/>
      <c r="BW425" s="11"/>
      <c r="BX425" s="119"/>
      <c r="BY425" s="119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9"/>
      <c r="CQ425" s="119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  <c r="EO425" s="11"/>
      <c r="EP425" s="11"/>
      <c r="EQ425" s="11"/>
    </row>
    <row r="426" ht="22.5" customHeight="1" spans="1:147">
      <c r="A426" s="248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27"/>
      <c r="Y426" s="11"/>
      <c r="Z426" s="119"/>
      <c r="AA426" s="119"/>
      <c r="AB426" s="11"/>
      <c r="AC426" s="119"/>
      <c r="AD426" s="11"/>
      <c r="AE426" s="11"/>
      <c r="AF426" s="119"/>
      <c r="AG426" s="119"/>
      <c r="AH426" s="11"/>
      <c r="AI426" s="11"/>
      <c r="AJ426" s="11"/>
      <c r="AK426" s="11"/>
      <c r="AL426" s="11"/>
      <c r="AM426" s="11"/>
      <c r="AN426" s="119"/>
      <c r="AO426" s="119"/>
      <c r="AP426" s="11"/>
      <c r="AQ426" s="11"/>
      <c r="AR426" s="12"/>
      <c r="AS426" s="119"/>
      <c r="AT426" s="119"/>
      <c r="AU426" s="11"/>
      <c r="AV426" s="11"/>
      <c r="AW426" s="27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9"/>
      <c r="BQ426" s="119"/>
      <c r="BR426" s="11"/>
      <c r="BS426" s="11"/>
      <c r="BT426" s="11"/>
      <c r="BU426" s="11"/>
      <c r="BV426" s="11"/>
      <c r="BW426" s="11"/>
      <c r="BX426" s="119"/>
      <c r="BY426" s="119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9"/>
      <c r="CQ426" s="119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  <c r="EO426" s="11"/>
      <c r="EP426" s="11"/>
      <c r="EQ426" s="11"/>
    </row>
    <row r="427" ht="22.5" customHeight="1" spans="1:147">
      <c r="A427" s="248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27"/>
      <c r="Y427" s="11"/>
      <c r="Z427" s="119"/>
      <c r="AA427" s="119"/>
      <c r="AB427" s="11"/>
      <c r="AC427" s="119"/>
      <c r="AD427" s="11"/>
      <c r="AE427" s="11"/>
      <c r="AF427" s="119"/>
      <c r="AG427" s="119"/>
      <c r="AH427" s="11"/>
      <c r="AI427" s="11"/>
      <c r="AJ427" s="11"/>
      <c r="AK427" s="11"/>
      <c r="AL427" s="11"/>
      <c r="AM427" s="11"/>
      <c r="AN427" s="119"/>
      <c r="AO427" s="119"/>
      <c r="AP427" s="11"/>
      <c r="AQ427" s="11"/>
      <c r="AR427" s="12"/>
      <c r="AS427" s="119"/>
      <c r="AT427" s="119"/>
      <c r="AU427" s="11"/>
      <c r="AV427" s="11"/>
      <c r="AW427" s="27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9"/>
      <c r="BQ427" s="119"/>
      <c r="BR427" s="11"/>
      <c r="BS427" s="11"/>
      <c r="BT427" s="11"/>
      <c r="BU427" s="11"/>
      <c r="BV427" s="11"/>
      <c r="BW427" s="11"/>
      <c r="BX427" s="119"/>
      <c r="BY427" s="119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9"/>
      <c r="CQ427" s="119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  <c r="EM427" s="11"/>
      <c r="EN427" s="11"/>
      <c r="EO427" s="11"/>
      <c r="EP427" s="11"/>
      <c r="EQ427" s="11"/>
    </row>
    <row r="428" ht="22.5" customHeight="1" spans="1:147">
      <c r="A428" s="248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27"/>
      <c r="Y428" s="11"/>
      <c r="Z428" s="119"/>
      <c r="AA428" s="119"/>
      <c r="AB428" s="11"/>
      <c r="AC428" s="119"/>
      <c r="AD428" s="11"/>
      <c r="AE428" s="11"/>
      <c r="AF428" s="119"/>
      <c r="AG428" s="119"/>
      <c r="AH428" s="11"/>
      <c r="AI428" s="11"/>
      <c r="AJ428" s="11"/>
      <c r="AK428" s="11"/>
      <c r="AL428" s="11"/>
      <c r="AM428" s="11"/>
      <c r="AN428" s="119"/>
      <c r="AO428" s="119"/>
      <c r="AP428" s="11"/>
      <c r="AQ428" s="11"/>
      <c r="AR428" s="12"/>
      <c r="AS428" s="119"/>
      <c r="AT428" s="119"/>
      <c r="AU428" s="11"/>
      <c r="AV428" s="11"/>
      <c r="AW428" s="27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9"/>
      <c r="BQ428" s="119"/>
      <c r="BR428" s="11"/>
      <c r="BS428" s="11"/>
      <c r="BT428" s="11"/>
      <c r="BU428" s="11"/>
      <c r="BV428" s="11"/>
      <c r="BW428" s="11"/>
      <c r="BX428" s="119"/>
      <c r="BY428" s="119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9"/>
      <c r="CQ428" s="119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  <c r="EM428" s="11"/>
      <c r="EN428" s="11"/>
      <c r="EO428" s="11"/>
      <c r="EP428" s="11"/>
      <c r="EQ428" s="11"/>
    </row>
    <row r="429" ht="22.5" customHeight="1" spans="1:147">
      <c r="A429" s="248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27"/>
      <c r="Y429" s="11"/>
      <c r="Z429" s="119"/>
      <c r="AA429" s="119"/>
      <c r="AB429" s="11"/>
      <c r="AC429" s="119"/>
      <c r="AD429" s="11"/>
      <c r="AE429" s="11"/>
      <c r="AF429" s="119"/>
      <c r="AG429" s="119"/>
      <c r="AH429" s="11"/>
      <c r="AI429" s="11"/>
      <c r="AJ429" s="11"/>
      <c r="AK429" s="11"/>
      <c r="AL429" s="11"/>
      <c r="AM429" s="11"/>
      <c r="AN429" s="119"/>
      <c r="AO429" s="119"/>
      <c r="AP429" s="11"/>
      <c r="AQ429" s="11"/>
      <c r="AR429" s="12"/>
      <c r="AS429" s="119"/>
      <c r="AT429" s="119"/>
      <c r="AU429" s="11"/>
      <c r="AV429" s="11"/>
      <c r="AW429" s="27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9"/>
      <c r="BQ429" s="119"/>
      <c r="BR429" s="11"/>
      <c r="BS429" s="11"/>
      <c r="BT429" s="11"/>
      <c r="BU429" s="11"/>
      <c r="BV429" s="11"/>
      <c r="BW429" s="11"/>
      <c r="BX429" s="119"/>
      <c r="BY429" s="119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9"/>
      <c r="CQ429" s="119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  <c r="EO429" s="11"/>
      <c r="EP429" s="11"/>
      <c r="EQ429" s="11"/>
    </row>
    <row r="430" ht="22.5" customHeight="1" spans="1:147">
      <c r="A430" s="248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27"/>
      <c r="Y430" s="11"/>
      <c r="Z430" s="119"/>
      <c r="AA430" s="119"/>
      <c r="AB430" s="11"/>
      <c r="AC430" s="119"/>
      <c r="AD430" s="11"/>
      <c r="AE430" s="11"/>
      <c r="AF430" s="119"/>
      <c r="AG430" s="119"/>
      <c r="AH430" s="11"/>
      <c r="AI430" s="11"/>
      <c r="AJ430" s="11"/>
      <c r="AK430" s="11"/>
      <c r="AL430" s="11"/>
      <c r="AM430" s="11"/>
      <c r="AN430" s="119"/>
      <c r="AO430" s="119"/>
      <c r="AP430" s="11"/>
      <c r="AQ430" s="11"/>
      <c r="AR430" s="12"/>
      <c r="AS430" s="119"/>
      <c r="AT430" s="119"/>
      <c r="AU430" s="11"/>
      <c r="AV430" s="11"/>
      <c r="AW430" s="27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9"/>
      <c r="BQ430" s="119"/>
      <c r="BR430" s="11"/>
      <c r="BS430" s="11"/>
      <c r="BT430" s="11"/>
      <c r="BU430" s="11"/>
      <c r="BV430" s="11"/>
      <c r="BW430" s="11"/>
      <c r="BX430" s="119"/>
      <c r="BY430" s="119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9"/>
      <c r="CQ430" s="119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  <c r="EO430" s="11"/>
      <c r="EP430" s="11"/>
      <c r="EQ430" s="11"/>
    </row>
    <row r="431" ht="22.5" customHeight="1" spans="1:147">
      <c r="A431" s="248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27"/>
      <c r="Y431" s="11"/>
      <c r="Z431" s="119"/>
      <c r="AA431" s="119"/>
      <c r="AB431" s="11"/>
      <c r="AC431" s="119"/>
      <c r="AD431" s="11"/>
      <c r="AE431" s="11"/>
      <c r="AF431" s="119"/>
      <c r="AG431" s="119"/>
      <c r="AH431" s="11"/>
      <c r="AI431" s="11"/>
      <c r="AJ431" s="11"/>
      <c r="AK431" s="11"/>
      <c r="AL431" s="11"/>
      <c r="AM431" s="11"/>
      <c r="AN431" s="119"/>
      <c r="AO431" s="119"/>
      <c r="AP431" s="11"/>
      <c r="AQ431" s="11"/>
      <c r="AR431" s="12"/>
      <c r="AS431" s="119"/>
      <c r="AT431" s="119"/>
      <c r="AU431" s="11"/>
      <c r="AV431" s="11"/>
      <c r="AW431" s="27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9"/>
      <c r="BQ431" s="119"/>
      <c r="BR431" s="11"/>
      <c r="BS431" s="11"/>
      <c r="BT431" s="11"/>
      <c r="BU431" s="11"/>
      <c r="BV431" s="11"/>
      <c r="BW431" s="11"/>
      <c r="BX431" s="119"/>
      <c r="BY431" s="119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9"/>
      <c r="CQ431" s="119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</row>
    <row r="432" ht="22.5" customHeight="1" spans="1:147">
      <c r="A432" s="248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27"/>
      <c r="Y432" s="11"/>
      <c r="Z432" s="119"/>
      <c r="AA432" s="119"/>
      <c r="AB432" s="11"/>
      <c r="AC432" s="119"/>
      <c r="AD432" s="11"/>
      <c r="AE432" s="11"/>
      <c r="AF432" s="119"/>
      <c r="AG432" s="119"/>
      <c r="AH432" s="11"/>
      <c r="AI432" s="11"/>
      <c r="AJ432" s="11"/>
      <c r="AK432" s="11"/>
      <c r="AL432" s="11"/>
      <c r="AM432" s="11"/>
      <c r="AN432" s="119"/>
      <c r="AO432" s="119"/>
      <c r="AP432" s="11"/>
      <c r="AQ432" s="11"/>
      <c r="AR432" s="12"/>
      <c r="AS432" s="119"/>
      <c r="AT432" s="119"/>
      <c r="AU432" s="11"/>
      <c r="AV432" s="11"/>
      <c r="AW432" s="27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9"/>
      <c r="BQ432" s="119"/>
      <c r="BR432" s="11"/>
      <c r="BS432" s="11"/>
      <c r="BT432" s="11"/>
      <c r="BU432" s="11"/>
      <c r="BV432" s="11"/>
      <c r="BW432" s="11"/>
      <c r="BX432" s="119"/>
      <c r="BY432" s="119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9"/>
      <c r="CQ432" s="119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1"/>
      <c r="EQ432" s="11"/>
    </row>
    <row r="433" ht="22.5" customHeight="1" spans="1:147">
      <c r="A433" s="248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27"/>
      <c r="Y433" s="11"/>
      <c r="Z433" s="119"/>
      <c r="AA433" s="119"/>
      <c r="AB433" s="11"/>
      <c r="AC433" s="119"/>
      <c r="AD433" s="11"/>
      <c r="AE433" s="11"/>
      <c r="AF433" s="119"/>
      <c r="AG433" s="119"/>
      <c r="AH433" s="11"/>
      <c r="AI433" s="11"/>
      <c r="AJ433" s="11"/>
      <c r="AK433" s="11"/>
      <c r="AL433" s="11"/>
      <c r="AM433" s="11"/>
      <c r="AN433" s="119"/>
      <c r="AO433" s="119"/>
      <c r="AP433" s="11"/>
      <c r="AQ433" s="11"/>
      <c r="AR433" s="12"/>
      <c r="AS433" s="119"/>
      <c r="AT433" s="119"/>
      <c r="AU433" s="11"/>
      <c r="AV433" s="11"/>
      <c r="AW433" s="27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9"/>
      <c r="BQ433" s="119"/>
      <c r="BR433" s="11"/>
      <c r="BS433" s="11"/>
      <c r="BT433" s="11"/>
      <c r="BU433" s="11"/>
      <c r="BV433" s="11"/>
      <c r="BW433" s="11"/>
      <c r="BX433" s="119"/>
      <c r="BY433" s="119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9"/>
      <c r="CQ433" s="119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1"/>
      <c r="EN433" s="11"/>
      <c r="EO433" s="11"/>
      <c r="EP433" s="11"/>
      <c r="EQ433" s="11"/>
    </row>
    <row r="434" ht="22.5" customHeight="1" spans="1:147">
      <c r="A434" s="248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27"/>
      <c r="Y434" s="11"/>
      <c r="Z434" s="119"/>
      <c r="AA434" s="119"/>
      <c r="AB434" s="11"/>
      <c r="AC434" s="119"/>
      <c r="AD434" s="11"/>
      <c r="AE434" s="11"/>
      <c r="AF434" s="119"/>
      <c r="AG434" s="119"/>
      <c r="AH434" s="11"/>
      <c r="AI434" s="11"/>
      <c r="AJ434" s="11"/>
      <c r="AK434" s="11"/>
      <c r="AL434" s="11"/>
      <c r="AM434" s="11"/>
      <c r="AN434" s="119"/>
      <c r="AO434" s="119"/>
      <c r="AP434" s="11"/>
      <c r="AQ434" s="11"/>
      <c r="AR434" s="12"/>
      <c r="AS434" s="119"/>
      <c r="AT434" s="119"/>
      <c r="AU434" s="11"/>
      <c r="AV434" s="11"/>
      <c r="AW434" s="27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9"/>
      <c r="BQ434" s="119"/>
      <c r="BR434" s="11"/>
      <c r="BS434" s="11"/>
      <c r="BT434" s="11"/>
      <c r="BU434" s="11"/>
      <c r="BV434" s="11"/>
      <c r="BW434" s="11"/>
      <c r="BX434" s="119"/>
      <c r="BY434" s="119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9"/>
      <c r="CQ434" s="119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  <c r="EO434" s="11"/>
      <c r="EP434" s="11"/>
      <c r="EQ434" s="11"/>
    </row>
    <row r="435" ht="22.5" customHeight="1" spans="1:147">
      <c r="A435" s="248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27"/>
      <c r="Y435" s="11"/>
      <c r="Z435" s="119"/>
      <c r="AA435" s="119"/>
      <c r="AB435" s="11"/>
      <c r="AC435" s="119"/>
      <c r="AD435" s="11"/>
      <c r="AE435" s="11"/>
      <c r="AF435" s="119"/>
      <c r="AG435" s="119"/>
      <c r="AH435" s="11"/>
      <c r="AI435" s="11"/>
      <c r="AJ435" s="11"/>
      <c r="AK435" s="11"/>
      <c r="AL435" s="11"/>
      <c r="AM435" s="11"/>
      <c r="AN435" s="119"/>
      <c r="AO435" s="119"/>
      <c r="AP435" s="11"/>
      <c r="AQ435" s="11"/>
      <c r="AR435" s="12"/>
      <c r="AS435" s="119"/>
      <c r="AT435" s="119"/>
      <c r="AU435" s="11"/>
      <c r="AV435" s="11"/>
      <c r="AW435" s="27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9"/>
      <c r="BQ435" s="119"/>
      <c r="BR435" s="11"/>
      <c r="BS435" s="11"/>
      <c r="BT435" s="11"/>
      <c r="BU435" s="11"/>
      <c r="BV435" s="11"/>
      <c r="BW435" s="11"/>
      <c r="BX435" s="119"/>
      <c r="BY435" s="119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9"/>
      <c r="CQ435" s="119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  <c r="EM435" s="11"/>
      <c r="EN435" s="11"/>
      <c r="EO435" s="11"/>
      <c r="EP435" s="11"/>
      <c r="EQ435" s="11"/>
    </row>
    <row r="436" ht="22.5" customHeight="1" spans="1:147">
      <c r="A436" s="248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27"/>
      <c r="Y436" s="11"/>
      <c r="Z436" s="119"/>
      <c r="AA436" s="119"/>
      <c r="AB436" s="11"/>
      <c r="AC436" s="119"/>
      <c r="AD436" s="11"/>
      <c r="AE436" s="11"/>
      <c r="AF436" s="119"/>
      <c r="AG436" s="119"/>
      <c r="AH436" s="11"/>
      <c r="AI436" s="11"/>
      <c r="AJ436" s="11"/>
      <c r="AK436" s="11"/>
      <c r="AL436" s="11"/>
      <c r="AM436" s="11"/>
      <c r="AN436" s="119"/>
      <c r="AO436" s="119"/>
      <c r="AP436" s="11"/>
      <c r="AQ436" s="11"/>
      <c r="AR436" s="12"/>
      <c r="AS436" s="119"/>
      <c r="AT436" s="119"/>
      <c r="AU436" s="11"/>
      <c r="AV436" s="11"/>
      <c r="AW436" s="27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9"/>
      <c r="BQ436" s="119"/>
      <c r="BR436" s="11"/>
      <c r="BS436" s="11"/>
      <c r="BT436" s="11"/>
      <c r="BU436" s="11"/>
      <c r="BV436" s="11"/>
      <c r="BW436" s="11"/>
      <c r="BX436" s="119"/>
      <c r="BY436" s="119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9"/>
      <c r="CQ436" s="119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  <c r="EM436" s="11"/>
      <c r="EN436" s="11"/>
      <c r="EO436" s="11"/>
      <c r="EP436" s="11"/>
      <c r="EQ436" s="11"/>
    </row>
    <row r="437" ht="22.5" customHeight="1" spans="1:147">
      <c r="A437" s="248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27"/>
      <c r="Y437" s="11"/>
      <c r="Z437" s="119"/>
      <c r="AA437" s="119"/>
      <c r="AB437" s="11"/>
      <c r="AC437" s="119"/>
      <c r="AD437" s="11"/>
      <c r="AE437" s="11"/>
      <c r="AF437" s="119"/>
      <c r="AG437" s="119"/>
      <c r="AH437" s="11"/>
      <c r="AI437" s="11"/>
      <c r="AJ437" s="11"/>
      <c r="AK437" s="11"/>
      <c r="AL437" s="11"/>
      <c r="AM437" s="11"/>
      <c r="AN437" s="119"/>
      <c r="AO437" s="119"/>
      <c r="AP437" s="11"/>
      <c r="AQ437" s="11"/>
      <c r="AR437" s="12"/>
      <c r="AS437" s="119"/>
      <c r="AT437" s="119"/>
      <c r="AU437" s="11"/>
      <c r="AV437" s="11"/>
      <c r="AW437" s="27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9"/>
      <c r="BQ437" s="119"/>
      <c r="BR437" s="11"/>
      <c r="BS437" s="11"/>
      <c r="BT437" s="11"/>
      <c r="BU437" s="11"/>
      <c r="BV437" s="11"/>
      <c r="BW437" s="11"/>
      <c r="BX437" s="119"/>
      <c r="BY437" s="119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9"/>
      <c r="CQ437" s="119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  <c r="EM437" s="11"/>
      <c r="EN437" s="11"/>
      <c r="EO437" s="11"/>
      <c r="EP437" s="11"/>
      <c r="EQ437" s="11"/>
    </row>
    <row r="438" ht="22.5" customHeight="1" spans="1:147">
      <c r="A438" s="248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27"/>
      <c r="Y438" s="11"/>
      <c r="Z438" s="119"/>
      <c r="AA438" s="119"/>
      <c r="AB438" s="11"/>
      <c r="AC438" s="119"/>
      <c r="AD438" s="11"/>
      <c r="AE438" s="11"/>
      <c r="AF438" s="119"/>
      <c r="AG438" s="119"/>
      <c r="AH438" s="11"/>
      <c r="AI438" s="11"/>
      <c r="AJ438" s="11"/>
      <c r="AK438" s="11"/>
      <c r="AL438" s="11"/>
      <c r="AM438" s="11"/>
      <c r="AN438" s="119"/>
      <c r="AO438" s="119"/>
      <c r="AP438" s="11"/>
      <c r="AQ438" s="11"/>
      <c r="AR438" s="12"/>
      <c r="AS438" s="119"/>
      <c r="AT438" s="119"/>
      <c r="AU438" s="11"/>
      <c r="AV438" s="11"/>
      <c r="AW438" s="27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9"/>
      <c r="BQ438" s="119"/>
      <c r="BR438" s="11"/>
      <c r="BS438" s="11"/>
      <c r="BT438" s="11"/>
      <c r="BU438" s="11"/>
      <c r="BV438" s="11"/>
      <c r="BW438" s="11"/>
      <c r="BX438" s="119"/>
      <c r="BY438" s="119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9"/>
      <c r="CQ438" s="119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  <c r="EM438" s="11"/>
      <c r="EN438" s="11"/>
      <c r="EO438" s="11"/>
      <c r="EP438" s="11"/>
      <c r="EQ438" s="11"/>
    </row>
    <row r="439" ht="22.5" customHeight="1" spans="1:147">
      <c r="A439" s="248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27"/>
      <c r="Y439" s="11"/>
      <c r="Z439" s="119"/>
      <c r="AA439" s="119"/>
      <c r="AB439" s="11"/>
      <c r="AC439" s="119"/>
      <c r="AD439" s="11"/>
      <c r="AE439" s="11"/>
      <c r="AF439" s="119"/>
      <c r="AG439" s="119"/>
      <c r="AH439" s="11"/>
      <c r="AI439" s="11"/>
      <c r="AJ439" s="11"/>
      <c r="AK439" s="11"/>
      <c r="AL439" s="11"/>
      <c r="AM439" s="11"/>
      <c r="AN439" s="119"/>
      <c r="AO439" s="119"/>
      <c r="AP439" s="11"/>
      <c r="AQ439" s="11"/>
      <c r="AR439" s="12"/>
      <c r="AS439" s="119"/>
      <c r="AT439" s="119"/>
      <c r="AU439" s="11"/>
      <c r="AV439" s="11"/>
      <c r="AW439" s="27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9"/>
      <c r="BQ439" s="119"/>
      <c r="BR439" s="11"/>
      <c r="BS439" s="11"/>
      <c r="BT439" s="11"/>
      <c r="BU439" s="11"/>
      <c r="BV439" s="11"/>
      <c r="BW439" s="11"/>
      <c r="BX439" s="119"/>
      <c r="BY439" s="119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9"/>
      <c r="CQ439" s="119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  <c r="EM439" s="11"/>
      <c r="EN439" s="11"/>
      <c r="EO439" s="11"/>
      <c r="EP439" s="11"/>
      <c r="EQ439" s="11"/>
    </row>
    <row r="440" ht="22.5" customHeight="1" spans="1:147">
      <c r="A440" s="248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27"/>
      <c r="Y440" s="11"/>
      <c r="Z440" s="119"/>
      <c r="AA440" s="119"/>
      <c r="AB440" s="11"/>
      <c r="AC440" s="119"/>
      <c r="AD440" s="11"/>
      <c r="AE440" s="11"/>
      <c r="AF440" s="119"/>
      <c r="AG440" s="119"/>
      <c r="AH440" s="11"/>
      <c r="AI440" s="11"/>
      <c r="AJ440" s="11"/>
      <c r="AK440" s="11"/>
      <c r="AL440" s="11"/>
      <c r="AM440" s="11"/>
      <c r="AN440" s="119"/>
      <c r="AO440" s="119"/>
      <c r="AP440" s="11"/>
      <c r="AQ440" s="11"/>
      <c r="AR440" s="12"/>
      <c r="AS440" s="119"/>
      <c r="AT440" s="119"/>
      <c r="AU440" s="11"/>
      <c r="AV440" s="11"/>
      <c r="AW440" s="27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9"/>
      <c r="BQ440" s="119"/>
      <c r="BR440" s="11"/>
      <c r="BS440" s="11"/>
      <c r="BT440" s="11"/>
      <c r="BU440" s="11"/>
      <c r="BV440" s="11"/>
      <c r="BW440" s="11"/>
      <c r="BX440" s="119"/>
      <c r="BY440" s="119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9"/>
      <c r="CQ440" s="119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1"/>
      <c r="EQ440" s="11"/>
    </row>
    <row r="441" ht="22.5" customHeight="1" spans="1:147">
      <c r="A441" s="248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27"/>
      <c r="Y441" s="11"/>
      <c r="Z441" s="119"/>
      <c r="AA441" s="119"/>
      <c r="AB441" s="11"/>
      <c r="AC441" s="119"/>
      <c r="AD441" s="11"/>
      <c r="AE441" s="11"/>
      <c r="AF441" s="119"/>
      <c r="AG441" s="119"/>
      <c r="AH441" s="11"/>
      <c r="AI441" s="11"/>
      <c r="AJ441" s="11"/>
      <c r="AK441" s="11"/>
      <c r="AL441" s="11"/>
      <c r="AM441" s="11"/>
      <c r="AN441" s="119"/>
      <c r="AO441" s="119"/>
      <c r="AP441" s="11"/>
      <c r="AQ441" s="11"/>
      <c r="AR441" s="12"/>
      <c r="AS441" s="119"/>
      <c r="AT441" s="119"/>
      <c r="AU441" s="11"/>
      <c r="AV441" s="11"/>
      <c r="AW441" s="27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9"/>
      <c r="BQ441" s="119"/>
      <c r="BR441" s="11"/>
      <c r="BS441" s="11"/>
      <c r="BT441" s="11"/>
      <c r="BU441" s="11"/>
      <c r="BV441" s="11"/>
      <c r="BW441" s="11"/>
      <c r="BX441" s="119"/>
      <c r="BY441" s="119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9"/>
      <c r="CQ441" s="119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1"/>
      <c r="EQ441" s="11"/>
    </row>
    <row r="442" ht="22.5" customHeight="1" spans="1:147">
      <c r="A442" s="248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27"/>
      <c r="Y442" s="11"/>
      <c r="Z442" s="119"/>
      <c r="AA442" s="119"/>
      <c r="AB442" s="11"/>
      <c r="AC442" s="119"/>
      <c r="AD442" s="11"/>
      <c r="AE442" s="11"/>
      <c r="AF442" s="119"/>
      <c r="AG442" s="119"/>
      <c r="AH442" s="11"/>
      <c r="AI442" s="11"/>
      <c r="AJ442" s="11"/>
      <c r="AK442" s="11"/>
      <c r="AL442" s="11"/>
      <c r="AM442" s="11"/>
      <c r="AN442" s="119"/>
      <c r="AO442" s="119"/>
      <c r="AP442" s="11"/>
      <c r="AQ442" s="11"/>
      <c r="AR442" s="12"/>
      <c r="AS442" s="119"/>
      <c r="AT442" s="119"/>
      <c r="AU442" s="11"/>
      <c r="AV442" s="11"/>
      <c r="AW442" s="27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9"/>
      <c r="BQ442" s="119"/>
      <c r="BR442" s="11"/>
      <c r="BS442" s="11"/>
      <c r="BT442" s="11"/>
      <c r="BU442" s="11"/>
      <c r="BV442" s="11"/>
      <c r="BW442" s="11"/>
      <c r="BX442" s="119"/>
      <c r="BY442" s="119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9"/>
      <c r="CQ442" s="119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  <c r="EM442" s="11"/>
      <c r="EN442" s="11"/>
      <c r="EO442" s="11"/>
      <c r="EP442" s="11"/>
      <c r="EQ442" s="11"/>
    </row>
    <row r="443" ht="22.5" customHeight="1" spans="1:147">
      <c r="A443" s="248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27"/>
      <c r="Y443" s="11"/>
      <c r="Z443" s="119"/>
      <c r="AA443" s="119"/>
      <c r="AB443" s="11"/>
      <c r="AC443" s="119"/>
      <c r="AD443" s="11"/>
      <c r="AE443" s="11"/>
      <c r="AF443" s="119"/>
      <c r="AG443" s="119"/>
      <c r="AH443" s="11"/>
      <c r="AI443" s="11"/>
      <c r="AJ443" s="11"/>
      <c r="AK443" s="11"/>
      <c r="AL443" s="11"/>
      <c r="AM443" s="11"/>
      <c r="AN443" s="119"/>
      <c r="AO443" s="119"/>
      <c r="AP443" s="11"/>
      <c r="AQ443" s="11"/>
      <c r="AR443" s="12"/>
      <c r="AS443" s="119"/>
      <c r="AT443" s="119"/>
      <c r="AU443" s="11"/>
      <c r="AV443" s="11"/>
      <c r="AW443" s="27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9"/>
      <c r="BQ443" s="119"/>
      <c r="BR443" s="11"/>
      <c r="BS443" s="11"/>
      <c r="BT443" s="11"/>
      <c r="BU443" s="11"/>
      <c r="BV443" s="11"/>
      <c r="BW443" s="11"/>
      <c r="BX443" s="119"/>
      <c r="BY443" s="119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9"/>
      <c r="CQ443" s="119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  <c r="EM443" s="11"/>
      <c r="EN443" s="11"/>
      <c r="EO443" s="11"/>
      <c r="EP443" s="11"/>
      <c r="EQ443" s="11"/>
    </row>
    <row r="444" ht="22.5" customHeight="1" spans="1:147">
      <c r="A444" s="248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27"/>
      <c r="Y444" s="11"/>
      <c r="Z444" s="119"/>
      <c r="AA444" s="119"/>
      <c r="AB444" s="11"/>
      <c r="AC444" s="119"/>
      <c r="AD444" s="11"/>
      <c r="AE444" s="11"/>
      <c r="AF444" s="119"/>
      <c r="AG444" s="119"/>
      <c r="AH444" s="11"/>
      <c r="AI444" s="11"/>
      <c r="AJ444" s="11"/>
      <c r="AK444" s="11"/>
      <c r="AL444" s="11"/>
      <c r="AM444" s="11"/>
      <c r="AN444" s="119"/>
      <c r="AO444" s="119"/>
      <c r="AP444" s="11"/>
      <c r="AQ444" s="11"/>
      <c r="AR444" s="12"/>
      <c r="AS444" s="119"/>
      <c r="AT444" s="119"/>
      <c r="AU444" s="11"/>
      <c r="AV444" s="11"/>
      <c r="AW444" s="27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9"/>
      <c r="BQ444" s="119"/>
      <c r="BR444" s="11"/>
      <c r="BS444" s="11"/>
      <c r="BT444" s="11"/>
      <c r="BU444" s="11"/>
      <c r="BV444" s="11"/>
      <c r="BW444" s="11"/>
      <c r="BX444" s="119"/>
      <c r="BY444" s="119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9"/>
      <c r="CQ444" s="119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  <c r="EM444" s="11"/>
      <c r="EN444" s="11"/>
      <c r="EO444" s="11"/>
      <c r="EP444" s="11"/>
      <c r="EQ444" s="11"/>
    </row>
    <row r="445" ht="22.5" customHeight="1" spans="1:147">
      <c r="A445" s="248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27"/>
      <c r="Y445" s="11"/>
      <c r="Z445" s="119"/>
      <c r="AA445" s="119"/>
      <c r="AB445" s="11"/>
      <c r="AC445" s="119"/>
      <c r="AD445" s="11"/>
      <c r="AE445" s="11"/>
      <c r="AF445" s="119"/>
      <c r="AG445" s="119"/>
      <c r="AH445" s="11"/>
      <c r="AI445" s="11"/>
      <c r="AJ445" s="11"/>
      <c r="AK445" s="11"/>
      <c r="AL445" s="11"/>
      <c r="AM445" s="11"/>
      <c r="AN445" s="119"/>
      <c r="AO445" s="119"/>
      <c r="AP445" s="11"/>
      <c r="AQ445" s="11"/>
      <c r="AR445" s="12"/>
      <c r="AS445" s="119"/>
      <c r="AT445" s="119"/>
      <c r="AU445" s="11"/>
      <c r="AV445" s="11"/>
      <c r="AW445" s="27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9"/>
      <c r="BQ445" s="119"/>
      <c r="BR445" s="11"/>
      <c r="BS445" s="11"/>
      <c r="BT445" s="11"/>
      <c r="BU445" s="11"/>
      <c r="BV445" s="11"/>
      <c r="BW445" s="11"/>
      <c r="BX445" s="119"/>
      <c r="BY445" s="119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9"/>
      <c r="CQ445" s="119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  <c r="EM445" s="11"/>
      <c r="EN445" s="11"/>
      <c r="EO445" s="11"/>
      <c r="EP445" s="11"/>
      <c r="EQ445" s="11"/>
    </row>
    <row r="446" ht="22.5" customHeight="1" spans="1:147">
      <c r="A446" s="248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27"/>
      <c r="Y446" s="11"/>
      <c r="Z446" s="119"/>
      <c r="AA446" s="119"/>
      <c r="AB446" s="11"/>
      <c r="AC446" s="119"/>
      <c r="AD446" s="11"/>
      <c r="AE446" s="11"/>
      <c r="AF446" s="119"/>
      <c r="AG446" s="119"/>
      <c r="AH446" s="11"/>
      <c r="AI446" s="11"/>
      <c r="AJ446" s="11"/>
      <c r="AK446" s="11"/>
      <c r="AL446" s="11"/>
      <c r="AM446" s="11"/>
      <c r="AN446" s="119"/>
      <c r="AO446" s="119"/>
      <c r="AP446" s="11"/>
      <c r="AQ446" s="11"/>
      <c r="AR446" s="12"/>
      <c r="AS446" s="119"/>
      <c r="AT446" s="119"/>
      <c r="AU446" s="11"/>
      <c r="AV446" s="11"/>
      <c r="AW446" s="27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9"/>
      <c r="BQ446" s="119"/>
      <c r="BR446" s="11"/>
      <c r="BS446" s="11"/>
      <c r="BT446" s="11"/>
      <c r="BU446" s="11"/>
      <c r="BV446" s="11"/>
      <c r="BW446" s="11"/>
      <c r="BX446" s="119"/>
      <c r="BY446" s="119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9"/>
      <c r="CQ446" s="119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  <c r="EM446" s="11"/>
      <c r="EN446" s="11"/>
      <c r="EO446" s="11"/>
      <c r="EP446" s="11"/>
      <c r="EQ446" s="11"/>
    </row>
    <row r="447" ht="22.5" customHeight="1" spans="1:147">
      <c r="A447" s="248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27"/>
      <c r="Y447" s="11"/>
      <c r="Z447" s="119"/>
      <c r="AA447" s="119"/>
      <c r="AB447" s="11"/>
      <c r="AC447" s="119"/>
      <c r="AD447" s="11"/>
      <c r="AE447" s="11"/>
      <c r="AF447" s="119"/>
      <c r="AG447" s="119"/>
      <c r="AH447" s="11"/>
      <c r="AI447" s="11"/>
      <c r="AJ447" s="11"/>
      <c r="AK447" s="11"/>
      <c r="AL447" s="11"/>
      <c r="AM447" s="11"/>
      <c r="AN447" s="119"/>
      <c r="AO447" s="119"/>
      <c r="AP447" s="11"/>
      <c r="AQ447" s="11"/>
      <c r="AR447" s="12"/>
      <c r="AS447" s="119"/>
      <c r="AT447" s="119"/>
      <c r="AU447" s="11"/>
      <c r="AV447" s="11"/>
      <c r="AW447" s="27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9"/>
      <c r="BQ447" s="119"/>
      <c r="BR447" s="11"/>
      <c r="BS447" s="11"/>
      <c r="BT447" s="11"/>
      <c r="BU447" s="11"/>
      <c r="BV447" s="11"/>
      <c r="BW447" s="11"/>
      <c r="BX447" s="119"/>
      <c r="BY447" s="119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9"/>
      <c r="CQ447" s="119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  <c r="EM447" s="11"/>
      <c r="EN447" s="11"/>
      <c r="EO447" s="11"/>
      <c r="EP447" s="11"/>
      <c r="EQ447" s="11"/>
    </row>
    <row r="448" ht="22.5" customHeight="1" spans="1:147">
      <c r="A448" s="248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27"/>
      <c r="Y448" s="11"/>
      <c r="Z448" s="119"/>
      <c r="AA448" s="119"/>
      <c r="AB448" s="11"/>
      <c r="AC448" s="119"/>
      <c r="AD448" s="11"/>
      <c r="AE448" s="11"/>
      <c r="AF448" s="119"/>
      <c r="AG448" s="119"/>
      <c r="AH448" s="11"/>
      <c r="AI448" s="11"/>
      <c r="AJ448" s="11"/>
      <c r="AK448" s="11"/>
      <c r="AL448" s="11"/>
      <c r="AM448" s="11"/>
      <c r="AN448" s="119"/>
      <c r="AO448" s="119"/>
      <c r="AP448" s="11"/>
      <c r="AQ448" s="11"/>
      <c r="AR448" s="12"/>
      <c r="AS448" s="119"/>
      <c r="AT448" s="119"/>
      <c r="AU448" s="11"/>
      <c r="AV448" s="11"/>
      <c r="AW448" s="27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9"/>
      <c r="BQ448" s="119"/>
      <c r="BR448" s="11"/>
      <c r="BS448" s="11"/>
      <c r="BT448" s="11"/>
      <c r="BU448" s="11"/>
      <c r="BV448" s="11"/>
      <c r="BW448" s="11"/>
      <c r="BX448" s="119"/>
      <c r="BY448" s="119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9"/>
      <c r="CQ448" s="119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  <c r="EM448" s="11"/>
      <c r="EN448" s="11"/>
      <c r="EO448" s="11"/>
      <c r="EP448" s="11"/>
      <c r="EQ448" s="11"/>
    </row>
    <row r="449" ht="22.5" customHeight="1" spans="1:147">
      <c r="A449" s="248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27"/>
      <c r="Y449" s="11"/>
      <c r="Z449" s="119"/>
      <c r="AA449" s="119"/>
      <c r="AB449" s="11"/>
      <c r="AC449" s="119"/>
      <c r="AD449" s="11"/>
      <c r="AE449" s="11"/>
      <c r="AF449" s="119"/>
      <c r="AG449" s="119"/>
      <c r="AH449" s="11"/>
      <c r="AI449" s="11"/>
      <c r="AJ449" s="11"/>
      <c r="AK449" s="11"/>
      <c r="AL449" s="11"/>
      <c r="AM449" s="11"/>
      <c r="AN449" s="119"/>
      <c r="AO449" s="119"/>
      <c r="AP449" s="11"/>
      <c r="AQ449" s="11"/>
      <c r="AR449" s="12"/>
      <c r="AS449" s="119"/>
      <c r="AT449" s="119"/>
      <c r="AU449" s="11"/>
      <c r="AV449" s="11"/>
      <c r="AW449" s="27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9"/>
      <c r="BQ449" s="119"/>
      <c r="BR449" s="11"/>
      <c r="BS449" s="11"/>
      <c r="BT449" s="11"/>
      <c r="BU449" s="11"/>
      <c r="BV449" s="11"/>
      <c r="BW449" s="11"/>
      <c r="BX449" s="119"/>
      <c r="BY449" s="119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9"/>
      <c r="CQ449" s="119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  <c r="EM449" s="11"/>
      <c r="EN449" s="11"/>
      <c r="EO449" s="11"/>
      <c r="EP449" s="11"/>
      <c r="EQ449" s="11"/>
    </row>
    <row r="450" ht="22.5" customHeight="1" spans="1:147">
      <c r="A450" s="248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27"/>
      <c r="Y450" s="11"/>
      <c r="Z450" s="119"/>
      <c r="AA450" s="119"/>
      <c r="AB450" s="11"/>
      <c r="AC450" s="119"/>
      <c r="AD450" s="11"/>
      <c r="AE450" s="11"/>
      <c r="AF450" s="119"/>
      <c r="AG450" s="119"/>
      <c r="AH450" s="11"/>
      <c r="AI450" s="11"/>
      <c r="AJ450" s="11"/>
      <c r="AK450" s="11"/>
      <c r="AL450" s="11"/>
      <c r="AM450" s="11"/>
      <c r="AN450" s="119"/>
      <c r="AO450" s="119"/>
      <c r="AP450" s="11"/>
      <c r="AQ450" s="11"/>
      <c r="AR450" s="12"/>
      <c r="AS450" s="119"/>
      <c r="AT450" s="119"/>
      <c r="AU450" s="11"/>
      <c r="AV450" s="11"/>
      <c r="AW450" s="27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9"/>
      <c r="BQ450" s="119"/>
      <c r="BR450" s="11"/>
      <c r="BS450" s="11"/>
      <c r="BT450" s="11"/>
      <c r="BU450" s="11"/>
      <c r="BV450" s="11"/>
      <c r="BW450" s="11"/>
      <c r="BX450" s="119"/>
      <c r="BY450" s="119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9"/>
      <c r="CQ450" s="119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  <c r="EM450" s="11"/>
      <c r="EN450" s="11"/>
      <c r="EO450" s="11"/>
      <c r="EP450" s="11"/>
      <c r="EQ450" s="11"/>
    </row>
    <row r="451" ht="22.5" customHeight="1" spans="1:147">
      <c r="A451" s="248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27"/>
      <c r="Y451" s="11"/>
      <c r="Z451" s="119"/>
      <c r="AA451" s="119"/>
      <c r="AB451" s="11"/>
      <c r="AC451" s="119"/>
      <c r="AD451" s="11"/>
      <c r="AE451" s="11"/>
      <c r="AF451" s="119"/>
      <c r="AG451" s="119"/>
      <c r="AH451" s="11"/>
      <c r="AI451" s="11"/>
      <c r="AJ451" s="11"/>
      <c r="AK451" s="11"/>
      <c r="AL451" s="11"/>
      <c r="AM451" s="11"/>
      <c r="AN451" s="119"/>
      <c r="AO451" s="119"/>
      <c r="AP451" s="11"/>
      <c r="AQ451" s="11"/>
      <c r="AR451" s="12"/>
      <c r="AS451" s="119"/>
      <c r="AT451" s="119"/>
      <c r="AU451" s="11"/>
      <c r="AV451" s="11"/>
      <c r="AW451" s="27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9"/>
      <c r="BQ451" s="119"/>
      <c r="BR451" s="11"/>
      <c r="BS451" s="11"/>
      <c r="BT451" s="11"/>
      <c r="BU451" s="11"/>
      <c r="BV451" s="11"/>
      <c r="BW451" s="11"/>
      <c r="BX451" s="119"/>
      <c r="BY451" s="119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9"/>
      <c r="CQ451" s="119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  <c r="EM451" s="11"/>
      <c r="EN451" s="11"/>
      <c r="EO451" s="11"/>
      <c r="EP451" s="11"/>
      <c r="EQ451" s="11"/>
    </row>
    <row r="452" ht="22.5" customHeight="1" spans="1:147">
      <c r="A452" s="248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27"/>
      <c r="Y452" s="11"/>
      <c r="Z452" s="119"/>
      <c r="AA452" s="119"/>
      <c r="AB452" s="11"/>
      <c r="AC452" s="119"/>
      <c r="AD452" s="11"/>
      <c r="AE452" s="11"/>
      <c r="AF452" s="119"/>
      <c r="AG452" s="119"/>
      <c r="AH452" s="11"/>
      <c r="AI452" s="11"/>
      <c r="AJ452" s="11"/>
      <c r="AK452" s="11"/>
      <c r="AL452" s="11"/>
      <c r="AM452" s="11"/>
      <c r="AN452" s="119"/>
      <c r="AO452" s="119"/>
      <c r="AP452" s="11"/>
      <c r="AQ452" s="11"/>
      <c r="AR452" s="12"/>
      <c r="AS452" s="119"/>
      <c r="AT452" s="119"/>
      <c r="AU452" s="11"/>
      <c r="AV452" s="11"/>
      <c r="AW452" s="27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9"/>
      <c r="BQ452" s="119"/>
      <c r="BR452" s="11"/>
      <c r="BS452" s="11"/>
      <c r="BT452" s="11"/>
      <c r="BU452" s="11"/>
      <c r="BV452" s="11"/>
      <c r="BW452" s="11"/>
      <c r="BX452" s="119"/>
      <c r="BY452" s="119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9"/>
      <c r="CQ452" s="119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  <c r="EM452" s="11"/>
      <c r="EN452" s="11"/>
      <c r="EO452" s="11"/>
      <c r="EP452" s="11"/>
      <c r="EQ452" s="11"/>
    </row>
    <row r="453" ht="22.5" customHeight="1" spans="1:147">
      <c r="A453" s="248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27"/>
      <c r="Y453" s="11"/>
      <c r="Z453" s="119"/>
      <c r="AA453" s="119"/>
      <c r="AB453" s="11"/>
      <c r="AC453" s="119"/>
      <c r="AD453" s="11"/>
      <c r="AE453" s="11"/>
      <c r="AF453" s="119"/>
      <c r="AG453" s="119"/>
      <c r="AH453" s="11"/>
      <c r="AI453" s="11"/>
      <c r="AJ453" s="11"/>
      <c r="AK453" s="11"/>
      <c r="AL453" s="11"/>
      <c r="AM453" s="11"/>
      <c r="AN453" s="119"/>
      <c r="AO453" s="119"/>
      <c r="AP453" s="11"/>
      <c r="AQ453" s="11"/>
      <c r="AR453" s="12"/>
      <c r="AS453" s="119"/>
      <c r="AT453" s="119"/>
      <c r="AU453" s="11"/>
      <c r="AV453" s="11"/>
      <c r="AW453" s="27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9"/>
      <c r="BQ453" s="119"/>
      <c r="BR453" s="11"/>
      <c r="BS453" s="11"/>
      <c r="BT453" s="11"/>
      <c r="BU453" s="11"/>
      <c r="BV453" s="11"/>
      <c r="BW453" s="11"/>
      <c r="BX453" s="119"/>
      <c r="BY453" s="119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9"/>
      <c r="CQ453" s="119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  <c r="EM453" s="11"/>
      <c r="EN453" s="11"/>
      <c r="EO453" s="11"/>
      <c r="EP453" s="11"/>
      <c r="EQ453" s="11"/>
    </row>
    <row r="454" ht="22.5" customHeight="1" spans="1:147">
      <c r="A454" s="248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27"/>
      <c r="Y454" s="11"/>
      <c r="Z454" s="119"/>
      <c r="AA454" s="119"/>
      <c r="AB454" s="11"/>
      <c r="AC454" s="119"/>
      <c r="AD454" s="11"/>
      <c r="AE454" s="11"/>
      <c r="AF454" s="119"/>
      <c r="AG454" s="119"/>
      <c r="AH454" s="11"/>
      <c r="AI454" s="11"/>
      <c r="AJ454" s="11"/>
      <c r="AK454" s="11"/>
      <c r="AL454" s="11"/>
      <c r="AM454" s="11"/>
      <c r="AN454" s="119"/>
      <c r="AO454" s="119"/>
      <c r="AP454" s="11"/>
      <c r="AQ454" s="11"/>
      <c r="AR454" s="12"/>
      <c r="AS454" s="119"/>
      <c r="AT454" s="119"/>
      <c r="AU454" s="11"/>
      <c r="AV454" s="11"/>
      <c r="AW454" s="27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9"/>
      <c r="BQ454" s="119"/>
      <c r="BR454" s="11"/>
      <c r="BS454" s="11"/>
      <c r="BT454" s="11"/>
      <c r="BU454" s="11"/>
      <c r="BV454" s="11"/>
      <c r="BW454" s="11"/>
      <c r="BX454" s="119"/>
      <c r="BY454" s="119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9"/>
      <c r="CQ454" s="119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  <c r="EM454" s="11"/>
      <c r="EN454" s="11"/>
      <c r="EO454" s="11"/>
      <c r="EP454" s="11"/>
      <c r="EQ454" s="11"/>
    </row>
    <row r="455" ht="22.5" customHeight="1" spans="1:147">
      <c r="A455" s="248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27"/>
      <c r="Y455" s="11"/>
      <c r="Z455" s="119"/>
      <c r="AA455" s="119"/>
      <c r="AB455" s="11"/>
      <c r="AC455" s="119"/>
      <c r="AD455" s="11"/>
      <c r="AE455" s="11"/>
      <c r="AF455" s="119"/>
      <c r="AG455" s="119"/>
      <c r="AH455" s="11"/>
      <c r="AI455" s="11"/>
      <c r="AJ455" s="11"/>
      <c r="AK455" s="11"/>
      <c r="AL455" s="11"/>
      <c r="AM455" s="11"/>
      <c r="AN455" s="119"/>
      <c r="AO455" s="119"/>
      <c r="AP455" s="11"/>
      <c r="AQ455" s="11"/>
      <c r="AR455" s="12"/>
      <c r="AS455" s="119"/>
      <c r="AT455" s="119"/>
      <c r="AU455" s="11"/>
      <c r="AV455" s="11"/>
      <c r="AW455" s="27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9"/>
      <c r="BQ455" s="119"/>
      <c r="BR455" s="11"/>
      <c r="BS455" s="11"/>
      <c r="BT455" s="11"/>
      <c r="BU455" s="11"/>
      <c r="BV455" s="11"/>
      <c r="BW455" s="11"/>
      <c r="BX455" s="119"/>
      <c r="BY455" s="119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9"/>
      <c r="CQ455" s="119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  <c r="EM455" s="11"/>
      <c r="EN455" s="11"/>
      <c r="EO455" s="11"/>
      <c r="EP455" s="11"/>
      <c r="EQ455" s="11"/>
    </row>
    <row r="456" ht="22.5" customHeight="1" spans="1:147">
      <c r="A456" s="248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27"/>
      <c r="Y456" s="11"/>
      <c r="Z456" s="119"/>
      <c r="AA456" s="119"/>
      <c r="AB456" s="11"/>
      <c r="AC456" s="119"/>
      <c r="AD456" s="11"/>
      <c r="AE456" s="11"/>
      <c r="AF456" s="119"/>
      <c r="AG456" s="119"/>
      <c r="AH456" s="11"/>
      <c r="AI456" s="11"/>
      <c r="AJ456" s="11"/>
      <c r="AK456" s="11"/>
      <c r="AL456" s="11"/>
      <c r="AM456" s="11"/>
      <c r="AN456" s="119"/>
      <c r="AO456" s="119"/>
      <c r="AP456" s="11"/>
      <c r="AQ456" s="11"/>
      <c r="AR456" s="12"/>
      <c r="AS456" s="119"/>
      <c r="AT456" s="119"/>
      <c r="AU456" s="11"/>
      <c r="AV456" s="11"/>
      <c r="AW456" s="27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9"/>
      <c r="BQ456" s="119"/>
      <c r="BR456" s="11"/>
      <c r="BS456" s="11"/>
      <c r="BT456" s="11"/>
      <c r="BU456" s="11"/>
      <c r="BV456" s="11"/>
      <c r="BW456" s="11"/>
      <c r="BX456" s="119"/>
      <c r="BY456" s="119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9"/>
      <c r="CQ456" s="119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  <c r="EM456" s="11"/>
      <c r="EN456" s="11"/>
      <c r="EO456" s="11"/>
      <c r="EP456" s="11"/>
      <c r="EQ456" s="11"/>
    </row>
    <row r="457" ht="22.5" customHeight="1" spans="1:147">
      <c r="A457" s="248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27"/>
      <c r="Y457" s="11"/>
      <c r="Z457" s="119"/>
      <c r="AA457" s="119"/>
      <c r="AB457" s="11"/>
      <c r="AC457" s="119"/>
      <c r="AD457" s="11"/>
      <c r="AE457" s="11"/>
      <c r="AF457" s="119"/>
      <c r="AG457" s="119"/>
      <c r="AH457" s="11"/>
      <c r="AI457" s="11"/>
      <c r="AJ457" s="11"/>
      <c r="AK457" s="11"/>
      <c r="AL457" s="11"/>
      <c r="AM457" s="11"/>
      <c r="AN457" s="119"/>
      <c r="AO457" s="119"/>
      <c r="AP457" s="11"/>
      <c r="AQ457" s="11"/>
      <c r="AR457" s="12"/>
      <c r="AS457" s="119"/>
      <c r="AT457" s="119"/>
      <c r="AU457" s="11"/>
      <c r="AV457" s="11"/>
      <c r="AW457" s="27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9"/>
      <c r="BQ457" s="119"/>
      <c r="BR457" s="11"/>
      <c r="BS457" s="11"/>
      <c r="BT457" s="11"/>
      <c r="BU457" s="11"/>
      <c r="BV457" s="11"/>
      <c r="BW457" s="11"/>
      <c r="BX457" s="119"/>
      <c r="BY457" s="119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9"/>
      <c r="CQ457" s="119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  <c r="EM457" s="11"/>
      <c r="EN457" s="11"/>
      <c r="EO457" s="11"/>
      <c r="EP457" s="11"/>
      <c r="EQ457" s="11"/>
    </row>
    <row r="458" ht="22.5" customHeight="1" spans="1:147">
      <c r="A458" s="248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27"/>
      <c r="Y458" s="11"/>
      <c r="Z458" s="119"/>
      <c r="AA458" s="119"/>
      <c r="AB458" s="11"/>
      <c r="AC458" s="119"/>
      <c r="AD458" s="11"/>
      <c r="AE458" s="11"/>
      <c r="AF458" s="119"/>
      <c r="AG458" s="119"/>
      <c r="AH458" s="11"/>
      <c r="AI458" s="11"/>
      <c r="AJ458" s="11"/>
      <c r="AK458" s="11"/>
      <c r="AL458" s="11"/>
      <c r="AM458" s="11"/>
      <c r="AN458" s="119"/>
      <c r="AO458" s="119"/>
      <c r="AP458" s="11"/>
      <c r="AQ458" s="11"/>
      <c r="AR458" s="12"/>
      <c r="AS458" s="119"/>
      <c r="AT458" s="119"/>
      <c r="AU458" s="11"/>
      <c r="AV458" s="11"/>
      <c r="AW458" s="27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9"/>
      <c r="BQ458" s="119"/>
      <c r="BR458" s="11"/>
      <c r="BS458" s="11"/>
      <c r="BT458" s="11"/>
      <c r="BU458" s="11"/>
      <c r="BV458" s="11"/>
      <c r="BW458" s="11"/>
      <c r="BX458" s="119"/>
      <c r="BY458" s="119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9"/>
      <c r="CQ458" s="119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1"/>
      <c r="EQ458" s="11"/>
    </row>
    <row r="459" ht="22.5" customHeight="1" spans="1:147">
      <c r="A459" s="248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27"/>
      <c r="Y459" s="11"/>
      <c r="Z459" s="119"/>
      <c r="AA459" s="119"/>
      <c r="AB459" s="11"/>
      <c r="AC459" s="119"/>
      <c r="AD459" s="11"/>
      <c r="AE459" s="11"/>
      <c r="AF459" s="119"/>
      <c r="AG459" s="119"/>
      <c r="AH459" s="11"/>
      <c r="AI459" s="11"/>
      <c r="AJ459" s="11"/>
      <c r="AK459" s="11"/>
      <c r="AL459" s="11"/>
      <c r="AM459" s="11"/>
      <c r="AN459" s="119"/>
      <c r="AO459" s="119"/>
      <c r="AP459" s="11"/>
      <c r="AQ459" s="11"/>
      <c r="AR459" s="12"/>
      <c r="AS459" s="119"/>
      <c r="AT459" s="119"/>
      <c r="AU459" s="11"/>
      <c r="AV459" s="11"/>
      <c r="AW459" s="27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9"/>
      <c r="BQ459" s="119"/>
      <c r="BR459" s="11"/>
      <c r="BS459" s="11"/>
      <c r="BT459" s="11"/>
      <c r="BU459" s="11"/>
      <c r="BV459" s="11"/>
      <c r="BW459" s="11"/>
      <c r="BX459" s="119"/>
      <c r="BY459" s="119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9"/>
      <c r="CQ459" s="119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1"/>
      <c r="EQ459" s="11"/>
    </row>
    <row r="460" ht="22.5" customHeight="1" spans="1:147">
      <c r="A460" s="248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27"/>
      <c r="Y460" s="11"/>
      <c r="Z460" s="119"/>
      <c r="AA460" s="119"/>
      <c r="AB460" s="11"/>
      <c r="AC460" s="119"/>
      <c r="AD460" s="11"/>
      <c r="AE460" s="11"/>
      <c r="AF460" s="119"/>
      <c r="AG460" s="119"/>
      <c r="AH460" s="11"/>
      <c r="AI460" s="11"/>
      <c r="AJ460" s="11"/>
      <c r="AK460" s="11"/>
      <c r="AL460" s="11"/>
      <c r="AM460" s="11"/>
      <c r="AN460" s="119"/>
      <c r="AO460" s="119"/>
      <c r="AP460" s="11"/>
      <c r="AQ460" s="11"/>
      <c r="AR460" s="12"/>
      <c r="AS460" s="119"/>
      <c r="AT460" s="119"/>
      <c r="AU460" s="11"/>
      <c r="AV460" s="11"/>
      <c r="AW460" s="27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9"/>
      <c r="BQ460" s="119"/>
      <c r="BR460" s="11"/>
      <c r="BS460" s="11"/>
      <c r="BT460" s="11"/>
      <c r="BU460" s="11"/>
      <c r="BV460" s="11"/>
      <c r="BW460" s="11"/>
      <c r="BX460" s="119"/>
      <c r="BY460" s="119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9"/>
      <c r="CQ460" s="119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  <c r="EM460" s="11"/>
      <c r="EN460" s="11"/>
      <c r="EO460" s="11"/>
      <c r="EP460" s="11"/>
      <c r="EQ460" s="11"/>
    </row>
    <row r="461" ht="22.5" customHeight="1" spans="1:147">
      <c r="A461" s="248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27"/>
      <c r="Y461" s="11"/>
      <c r="Z461" s="119"/>
      <c r="AA461" s="119"/>
      <c r="AB461" s="11"/>
      <c r="AC461" s="119"/>
      <c r="AD461" s="11"/>
      <c r="AE461" s="11"/>
      <c r="AF461" s="119"/>
      <c r="AG461" s="119"/>
      <c r="AH461" s="11"/>
      <c r="AI461" s="11"/>
      <c r="AJ461" s="11"/>
      <c r="AK461" s="11"/>
      <c r="AL461" s="11"/>
      <c r="AM461" s="11"/>
      <c r="AN461" s="119"/>
      <c r="AO461" s="119"/>
      <c r="AP461" s="11"/>
      <c r="AQ461" s="11"/>
      <c r="AR461" s="12"/>
      <c r="AS461" s="119"/>
      <c r="AT461" s="119"/>
      <c r="AU461" s="11"/>
      <c r="AV461" s="11"/>
      <c r="AW461" s="27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9"/>
      <c r="BQ461" s="119"/>
      <c r="BR461" s="11"/>
      <c r="BS461" s="11"/>
      <c r="BT461" s="11"/>
      <c r="BU461" s="11"/>
      <c r="BV461" s="11"/>
      <c r="BW461" s="11"/>
      <c r="BX461" s="119"/>
      <c r="BY461" s="119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9"/>
      <c r="CQ461" s="119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  <c r="EO461" s="11"/>
      <c r="EP461" s="11"/>
      <c r="EQ461" s="11"/>
    </row>
    <row r="462" ht="22.5" customHeight="1" spans="1:147">
      <c r="A462" s="248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27"/>
      <c r="Y462" s="11"/>
      <c r="Z462" s="119"/>
      <c r="AA462" s="119"/>
      <c r="AB462" s="11"/>
      <c r="AC462" s="119"/>
      <c r="AD462" s="11"/>
      <c r="AE462" s="11"/>
      <c r="AF462" s="119"/>
      <c r="AG462" s="119"/>
      <c r="AH462" s="11"/>
      <c r="AI462" s="11"/>
      <c r="AJ462" s="11"/>
      <c r="AK462" s="11"/>
      <c r="AL462" s="11"/>
      <c r="AM462" s="11"/>
      <c r="AN462" s="119"/>
      <c r="AO462" s="119"/>
      <c r="AP462" s="11"/>
      <c r="AQ462" s="11"/>
      <c r="AR462" s="12"/>
      <c r="AS462" s="119"/>
      <c r="AT462" s="119"/>
      <c r="AU462" s="11"/>
      <c r="AV462" s="11"/>
      <c r="AW462" s="27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9"/>
      <c r="BQ462" s="119"/>
      <c r="BR462" s="11"/>
      <c r="BS462" s="11"/>
      <c r="BT462" s="11"/>
      <c r="BU462" s="11"/>
      <c r="BV462" s="11"/>
      <c r="BW462" s="11"/>
      <c r="BX462" s="119"/>
      <c r="BY462" s="119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9"/>
      <c r="CQ462" s="119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  <c r="EM462" s="11"/>
      <c r="EN462" s="11"/>
      <c r="EO462" s="11"/>
      <c r="EP462" s="11"/>
      <c r="EQ462" s="11"/>
    </row>
    <row r="463" ht="22.5" customHeight="1" spans="1:147">
      <c r="A463" s="248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27"/>
      <c r="Y463" s="11"/>
      <c r="Z463" s="119"/>
      <c r="AA463" s="119"/>
      <c r="AB463" s="11"/>
      <c r="AC463" s="119"/>
      <c r="AD463" s="11"/>
      <c r="AE463" s="11"/>
      <c r="AF463" s="119"/>
      <c r="AG463" s="119"/>
      <c r="AH463" s="11"/>
      <c r="AI463" s="11"/>
      <c r="AJ463" s="11"/>
      <c r="AK463" s="11"/>
      <c r="AL463" s="11"/>
      <c r="AM463" s="11"/>
      <c r="AN463" s="119"/>
      <c r="AO463" s="119"/>
      <c r="AP463" s="11"/>
      <c r="AQ463" s="11"/>
      <c r="AR463" s="12"/>
      <c r="AS463" s="119"/>
      <c r="AT463" s="119"/>
      <c r="AU463" s="11"/>
      <c r="AV463" s="11"/>
      <c r="AW463" s="27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9"/>
      <c r="BQ463" s="119"/>
      <c r="BR463" s="11"/>
      <c r="BS463" s="11"/>
      <c r="BT463" s="11"/>
      <c r="BU463" s="11"/>
      <c r="BV463" s="11"/>
      <c r="BW463" s="11"/>
      <c r="BX463" s="119"/>
      <c r="BY463" s="119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9"/>
      <c r="CQ463" s="119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  <c r="EM463" s="11"/>
      <c r="EN463" s="11"/>
      <c r="EO463" s="11"/>
      <c r="EP463" s="11"/>
      <c r="EQ463" s="11"/>
    </row>
    <row r="464" ht="22.5" customHeight="1" spans="1:147">
      <c r="A464" s="248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27"/>
      <c r="Y464" s="11"/>
      <c r="Z464" s="119"/>
      <c r="AA464" s="119"/>
      <c r="AB464" s="11"/>
      <c r="AC464" s="119"/>
      <c r="AD464" s="11"/>
      <c r="AE464" s="11"/>
      <c r="AF464" s="119"/>
      <c r="AG464" s="119"/>
      <c r="AH464" s="11"/>
      <c r="AI464" s="11"/>
      <c r="AJ464" s="11"/>
      <c r="AK464" s="11"/>
      <c r="AL464" s="11"/>
      <c r="AM464" s="11"/>
      <c r="AN464" s="119"/>
      <c r="AO464" s="119"/>
      <c r="AP464" s="11"/>
      <c r="AQ464" s="11"/>
      <c r="AR464" s="12"/>
      <c r="AS464" s="119"/>
      <c r="AT464" s="119"/>
      <c r="AU464" s="11"/>
      <c r="AV464" s="11"/>
      <c r="AW464" s="27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9"/>
      <c r="BQ464" s="119"/>
      <c r="BR464" s="11"/>
      <c r="BS464" s="11"/>
      <c r="BT464" s="11"/>
      <c r="BU464" s="11"/>
      <c r="BV464" s="11"/>
      <c r="BW464" s="11"/>
      <c r="BX464" s="119"/>
      <c r="BY464" s="119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9"/>
      <c r="CQ464" s="119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  <c r="EM464" s="11"/>
      <c r="EN464" s="11"/>
      <c r="EO464" s="11"/>
      <c r="EP464" s="11"/>
      <c r="EQ464" s="11"/>
    </row>
    <row r="465" ht="22.5" customHeight="1" spans="1:147">
      <c r="A465" s="248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27"/>
      <c r="Y465" s="11"/>
      <c r="Z465" s="119"/>
      <c r="AA465" s="119"/>
      <c r="AB465" s="11"/>
      <c r="AC465" s="119"/>
      <c r="AD465" s="11"/>
      <c r="AE465" s="11"/>
      <c r="AF465" s="119"/>
      <c r="AG465" s="119"/>
      <c r="AH465" s="11"/>
      <c r="AI465" s="11"/>
      <c r="AJ465" s="11"/>
      <c r="AK465" s="11"/>
      <c r="AL465" s="11"/>
      <c r="AM465" s="11"/>
      <c r="AN465" s="119"/>
      <c r="AO465" s="119"/>
      <c r="AP465" s="11"/>
      <c r="AQ465" s="11"/>
      <c r="AR465" s="12"/>
      <c r="AS465" s="119"/>
      <c r="AT465" s="119"/>
      <c r="AU465" s="11"/>
      <c r="AV465" s="11"/>
      <c r="AW465" s="27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9"/>
      <c r="BQ465" s="119"/>
      <c r="BR465" s="11"/>
      <c r="BS465" s="11"/>
      <c r="BT465" s="11"/>
      <c r="BU465" s="11"/>
      <c r="BV465" s="11"/>
      <c r="BW465" s="11"/>
      <c r="BX465" s="119"/>
      <c r="BY465" s="119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9"/>
      <c r="CQ465" s="119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  <c r="EM465" s="11"/>
      <c r="EN465" s="11"/>
      <c r="EO465" s="11"/>
      <c r="EP465" s="11"/>
      <c r="EQ465" s="11"/>
    </row>
    <row r="466" ht="22.5" customHeight="1" spans="1:147">
      <c r="A466" s="248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27"/>
      <c r="Y466" s="11"/>
      <c r="Z466" s="119"/>
      <c r="AA466" s="119"/>
      <c r="AB466" s="11"/>
      <c r="AC466" s="119"/>
      <c r="AD466" s="11"/>
      <c r="AE466" s="11"/>
      <c r="AF466" s="119"/>
      <c r="AG466" s="119"/>
      <c r="AH466" s="11"/>
      <c r="AI466" s="11"/>
      <c r="AJ466" s="11"/>
      <c r="AK466" s="11"/>
      <c r="AL466" s="11"/>
      <c r="AM466" s="11"/>
      <c r="AN466" s="119"/>
      <c r="AO466" s="119"/>
      <c r="AP466" s="11"/>
      <c r="AQ466" s="11"/>
      <c r="AR466" s="12"/>
      <c r="AS466" s="119"/>
      <c r="AT466" s="119"/>
      <c r="AU466" s="11"/>
      <c r="AV466" s="11"/>
      <c r="AW466" s="27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9"/>
      <c r="BQ466" s="119"/>
      <c r="BR466" s="11"/>
      <c r="BS466" s="11"/>
      <c r="BT466" s="11"/>
      <c r="BU466" s="11"/>
      <c r="BV466" s="11"/>
      <c r="BW466" s="11"/>
      <c r="BX466" s="119"/>
      <c r="BY466" s="119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9"/>
      <c r="CQ466" s="119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  <c r="EM466" s="11"/>
      <c r="EN466" s="11"/>
      <c r="EO466" s="11"/>
      <c r="EP466" s="11"/>
      <c r="EQ466" s="11"/>
    </row>
    <row r="467" ht="22.5" customHeight="1" spans="1:147">
      <c r="A467" s="248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27"/>
      <c r="Y467" s="11"/>
      <c r="Z467" s="119"/>
      <c r="AA467" s="119"/>
      <c r="AB467" s="11"/>
      <c r="AC467" s="119"/>
      <c r="AD467" s="11"/>
      <c r="AE467" s="11"/>
      <c r="AF467" s="119"/>
      <c r="AG467" s="119"/>
      <c r="AH467" s="11"/>
      <c r="AI467" s="11"/>
      <c r="AJ467" s="11"/>
      <c r="AK467" s="11"/>
      <c r="AL467" s="11"/>
      <c r="AM467" s="11"/>
      <c r="AN467" s="119"/>
      <c r="AO467" s="119"/>
      <c r="AP467" s="11"/>
      <c r="AQ467" s="11"/>
      <c r="AR467" s="12"/>
      <c r="AS467" s="119"/>
      <c r="AT467" s="119"/>
      <c r="AU467" s="11"/>
      <c r="AV467" s="11"/>
      <c r="AW467" s="27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9"/>
      <c r="BQ467" s="119"/>
      <c r="BR467" s="11"/>
      <c r="BS467" s="11"/>
      <c r="BT467" s="11"/>
      <c r="BU467" s="11"/>
      <c r="BV467" s="11"/>
      <c r="BW467" s="11"/>
      <c r="BX467" s="119"/>
      <c r="BY467" s="119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9"/>
      <c r="CQ467" s="119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1"/>
    </row>
    <row r="468" ht="22.5" customHeight="1" spans="1:147">
      <c r="A468" s="248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27"/>
      <c r="Y468" s="11"/>
      <c r="Z468" s="119"/>
      <c r="AA468" s="119"/>
      <c r="AB468" s="11"/>
      <c r="AC468" s="119"/>
      <c r="AD468" s="11"/>
      <c r="AE468" s="11"/>
      <c r="AF468" s="119"/>
      <c r="AG468" s="119"/>
      <c r="AH468" s="11"/>
      <c r="AI468" s="11"/>
      <c r="AJ468" s="11"/>
      <c r="AK468" s="11"/>
      <c r="AL468" s="11"/>
      <c r="AM468" s="11"/>
      <c r="AN468" s="119"/>
      <c r="AO468" s="119"/>
      <c r="AP468" s="11"/>
      <c r="AQ468" s="11"/>
      <c r="AR468" s="12"/>
      <c r="AS468" s="119"/>
      <c r="AT468" s="119"/>
      <c r="AU468" s="11"/>
      <c r="AV468" s="11"/>
      <c r="AW468" s="27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9"/>
      <c r="BQ468" s="119"/>
      <c r="BR468" s="11"/>
      <c r="BS468" s="11"/>
      <c r="BT468" s="11"/>
      <c r="BU468" s="11"/>
      <c r="BV468" s="11"/>
      <c r="BW468" s="11"/>
      <c r="BX468" s="119"/>
      <c r="BY468" s="119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9"/>
      <c r="CQ468" s="119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1"/>
      <c r="EQ468" s="11"/>
    </row>
    <row r="469" ht="22.5" customHeight="1" spans="1:147">
      <c r="A469" s="248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27"/>
      <c r="Y469" s="11"/>
      <c r="Z469" s="119"/>
      <c r="AA469" s="119"/>
      <c r="AB469" s="11"/>
      <c r="AC469" s="119"/>
      <c r="AD469" s="11"/>
      <c r="AE469" s="11"/>
      <c r="AF469" s="119"/>
      <c r="AG469" s="119"/>
      <c r="AH469" s="11"/>
      <c r="AI469" s="11"/>
      <c r="AJ469" s="11"/>
      <c r="AK469" s="11"/>
      <c r="AL469" s="11"/>
      <c r="AM469" s="11"/>
      <c r="AN469" s="119"/>
      <c r="AO469" s="119"/>
      <c r="AP469" s="11"/>
      <c r="AQ469" s="11"/>
      <c r="AR469" s="12"/>
      <c r="AS469" s="119"/>
      <c r="AT469" s="119"/>
      <c r="AU469" s="11"/>
      <c r="AV469" s="11"/>
      <c r="AW469" s="27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9"/>
      <c r="BQ469" s="119"/>
      <c r="BR469" s="11"/>
      <c r="BS469" s="11"/>
      <c r="BT469" s="11"/>
      <c r="BU469" s="11"/>
      <c r="BV469" s="11"/>
      <c r="BW469" s="11"/>
      <c r="BX469" s="119"/>
      <c r="BY469" s="119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9"/>
      <c r="CQ469" s="119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  <c r="EM469" s="11"/>
      <c r="EN469" s="11"/>
      <c r="EO469" s="11"/>
      <c r="EP469" s="11"/>
      <c r="EQ469" s="11"/>
    </row>
    <row r="470" ht="22.5" customHeight="1" spans="1:147">
      <c r="A470" s="248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27"/>
      <c r="Y470" s="11"/>
      <c r="Z470" s="119"/>
      <c r="AA470" s="119"/>
      <c r="AB470" s="11"/>
      <c r="AC470" s="119"/>
      <c r="AD470" s="11"/>
      <c r="AE470" s="11"/>
      <c r="AF470" s="119"/>
      <c r="AG470" s="119"/>
      <c r="AH470" s="11"/>
      <c r="AI470" s="11"/>
      <c r="AJ470" s="11"/>
      <c r="AK470" s="11"/>
      <c r="AL470" s="11"/>
      <c r="AM470" s="11"/>
      <c r="AN470" s="119"/>
      <c r="AO470" s="119"/>
      <c r="AP470" s="11"/>
      <c r="AQ470" s="11"/>
      <c r="AR470" s="12"/>
      <c r="AS470" s="119"/>
      <c r="AT470" s="119"/>
      <c r="AU470" s="11"/>
      <c r="AV470" s="11"/>
      <c r="AW470" s="27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9"/>
      <c r="BQ470" s="119"/>
      <c r="BR470" s="11"/>
      <c r="BS470" s="11"/>
      <c r="BT470" s="11"/>
      <c r="BU470" s="11"/>
      <c r="BV470" s="11"/>
      <c r="BW470" s="11"/>
      <c r="BX470" s="119"/>
      <c r="BY470" s="119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9"/>
      <c r="CQ470" s="119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  <c r="EM470" s="11"/>
      <c r="EN470" s="11"/>
      <c r="EO470" s="11"/>
      <c r="EP470" s="11"/>
      <c r="EQ470" s="11"/>
    </row>
    <row r="471" ht="22.5" customHeight="1" spans="1:147">
      <c r="A471" s="248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27"/>
      <c r="Y471" s="11"/>
      <c r="Z471" s="119"/>
      <c r="AA471" s="119"/>
      <c r="AB471" s="11"/>
      <c r="AC471" s="119"/>
      <c r="AD471" s="11"/>
      <c r="AE471" s="11"/>
      <c r="AF471" s="119"/>
      <c r="AG471" s="119"/>
      <c r="AH471" s="11"/>
      <c r="AI471" s="11"/>
      <c r="AJ471" s="11"/>
      <c r="AK471" s="11"/>
      <c r="AL471" s="11"/>
      <c r="AM471" s="11"/>
      <c r="AN471" s="119"/>
      <c r="AO471" s="119"/>
      <c r="AP471" s="11"/>
      <c r="AQ471" s="11"/>
      <c r="AR471" s="12"/>
      <c r="AS471" s="119"/>
      <c r="AT471" s="119"/>
      <c r="AU471" s="11"/>
      <c r="AV471" s="11"/>
      <c r="AW471" s="27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9"/>
      <c r="BQ471" s="119"/>
      <c r="BR471" s="11"/>
      <c r="BS471" s="11"/>
      <c r="BT471" s="11"/>
      <c r="BU471" s="11"/>
      <c r="BV471" s="11"/>
      <c r="BW471" s="11"/>
      <c r="BX471" s="119"/>
      <c r="BY471" s="119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9"/>
      <c r="CQ471" s="119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  <c r="EM471" s="11"/>
      <c r="EN471" s="11"/>
      <c r="EO471" s="11"/>
      <c r="EP471" s="11"/>
      <c r="EQ471" s="11"/>
    </row>
    <row r="472" ht="22.5" customHeight="1" spans="1:147">
      <c r="A472" s="248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27"/>
      <c r="Y472" s="11"/>
      <c r="Z472" s="119"/>
      <c r="AA472" s="119"/>
      <c r="AB472" s="11"/>
      <c r="AC472" s="119"/>
      <c r="AD472" s="11"/>
      <c r="AE472" s="11"/>
      <c r="AF472" s="119"/>
      <c r="AG472" s="119"/>
      <c r="AH472" s="11"/>
      <c r="AI472" s="11"/>
      <c r="AJ472" s="11"/>
      <c r="AK472" s="11"/>
      <c r="AL472" s="11"/>
      <c r="AM472" s="11"/>
      <c r="AN472" s="119"/>
      <c r="AO472" s="119"/>
      <c r="AP472" s="11"/>
      <c r="AQ472" s="11"/>
      <c r="AR472" s="12"/>
      <c r="AS472" s="119"/>
      <c r="AT472" s="119"/>
      <c r="AU472" s="11"/>
      <c r="AV472" s="11"/>
      <c r="AW472" s="27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9"/>
      <c r="BQ472" s="119"/>
      <c r="BR472" s="11"/>
      <c r="BS472" s="11"/>
      <c r="BT472" s="11"/>
      <c r="BU472" s="11"/>
      <c r="BV472" s="11"/>
      <c r="BW472" s="11"/>
      <c r="BX472" s="119"/>
      <c r="BY472" s="119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9"/>
      <c r="CQ472" s="119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  <c r="EM472" s="11"/>
      <c r="EN472" s="11"/>
      <c r="EO472" s="11"/>
      <c r="EP472" s="11"/>
      <c r="EQ472" s="11"/>
    </row>
    <row r="473" ht="22.5" customHeight="1" spans="1:147">
      <c r="A473" s="248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27"/>
      <c r="Y473" s="11"/>
      <c r="Z473" s="119"/>
      <c r="AA473" s="119"/>
      <c r="AB473" s="11"/>
      <c r="AC473" s="119"/>
      <c r="AD473" s="11"/>
      <c r="AE473" s="11"/>
      <c r="AF473" s="119"/>
      <c r="AG473" s="119"/>
      <c r="AH473" s="11"/>
      <c r="AI473" s="11"/>
      <c r="AJ473" s="11"/>
      <c r="AK473" s="11"/>
      <c r="AL473" s="11"/>
      <c r="AM473" s="11"/>
      <c r="AN473" s="119"/>
      <c r="AO473" s="119"/>
      <c r="AP473" s="11"/>
      <c r="AQ473" s="11"/>
      <c r="AR473" s="12"/>
      <c r="AS473" s="119"/>
      <c r="AT473" s="119"/>
      <c r="AU473" s="11"/>
      <c r="AV473" s="11"/>
      <c r="AW473" s="27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9"/>
      <c r="BQ473" s="119"/>
      <c r="BR473" s="11"/>
      <c r="BS473" s="11"/>
      <c r="BT473" s="11"/>
      <c r="BU473" s="11"/>
      <c r="BV473" s="11"/>
      <c r="BW473" s="11"/>
      <c r="BX473" s="119"/>
      <c r="BY473" s="119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9"/>
      <c r="CQ473" s="119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  <c r="EM473" s="11"/>
      <c r="EN473" s="11"/>
      <c r="EO473" s="11"/>
      <c r="EP473" s="11"/>
      <c r="EQ473" s="11"/>
    </row>
    <row r="474" ht="22.5" customHeight="1" spans="1:147">
      <c r="A474" s="248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27"/>
      <c r="Y474" s="11"/>
      <c r="Z474" s="119"/>
      <c r="AA474" s="119"/>
      <c r="AB474" s="11"/>
      <c r="AC474" s="119"/>
      <c r="AD474" s="11"/>
      <c r="AE474" s="11"/>
      <c r="AF474" s="119"/>
      <c r="AG474" s="119"/>
      <c r="AH474" s="11"/>
      <c r="AI474" s="11"/>
      <c r="AJ474" s="11"/>
      <c r="AK474" s="11"/>
      <c r="AL474" s="11"/>
      <c r="AM474" s="11"/>
      <c r="AN474" s="119"/>
      <c r="AO474" s="119"/>
      <c r="AP474" s="11"/>
      <c r="AQ474" s="11"/>
      <c r="AR474" s="12"/>
      <c r="AS474" s="119"/>
      <c r="AT474" s="119"/>
      <c r="AU474" s="11"/>
      <c r="AV474" s="11"/>
      <c r="AW474" s="27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9"/>
      <c r="BQ474" s="119"/>
      <c r="BR474" s="11"/>
      <c r="BS474" s="11"/>
      <c r="BT474" s="11"/>
      <c r="BU474" s="11"/>
      <c r="BV474" s="11"/>
      <c r="BW474" s="11"/>
      <c r="BX474" s="119"/>
      <c r="BY474" s="119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9"/>
      <c r="CQ474" s="119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  <c r="EM474" s="11"/>
      <c r="EN474" s="11"/>
      <c r="EO474" s="11"/>
      <c r="EP474" s="11"/>
      <c r="EQ474" s="11"/>
    </row>
    <row r="475" ht="22.5" customHeight="1" spans="1:147">
      <c r="A475" s="248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27"/>
      <c r="Y475" s="11"/>
      <c r="Z475" s="119"/>
      <c r="AA475" s="119"/>
      <c r="AB475" s="11"/>
      <c r="AC475" s="119"/>
      <c r="AD475" s="11"/>
      <c r="AE475" s="11"/>
      <c r="AF475" s="119"/>
      <c r="AG475" s="119"/>
      <c r="AH475" s="11"/>
      <c r="AI475" s="11"/>
      <c r="AJ475" s="11"/>
      <c r="AK475" s="11"/>
      <c r="AL475" s="11"/>
      <c r="AM475" s="11"/>
      <c r="AN475" s="119"/>
      <c r="AO475" s="119"/>
      <c r="AP475" s="11"/>
      <c r="AQ475" s="11"/>
      <c r="AR475" s="12"/>
      <c r="AS475" s="119"/>
      <c r="AT475" s="119"/>
      <c r="AU475" s="11"/>
      <c r="AV475" s="11"/>
      <c r="AW475" s="27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9"/>
      <c r="BQ475" s="119"/>
      <c r="BR475" s="11"/>
      <c r="BS475" s="11"/>
      <c r="BT475" s="11"/>
      <c r="BU475" s="11"/>
      <c r="BV475" s="11"/>
      <c r="BW475" s="11"/>
      <c r="BX475" s="119"/>
      <c r="BY475" s="119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9"/>
      <c r="CQ475" s="119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  <c r="EM475" s="11"/>
      <c r="EN475" s="11"/>
      <c r="EO475" s="11"/>
      <c r="EP475" s="11"/>
      <c r="EQ475" s="11"/>
    </row>
    <row r="476" ht="22.5" customHeight="1" spans="1:147">
      <c r="A476" s="248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27"/>
      <c r="Y476" s="11"/>
      <c r="Z476" s="119"/>
      <c r="AA476" s="119"/>
      <c r="AB476" s="11"/>
      <c r="AC476" s="119"/>
      <c r="AD476" s="11"/>
      <c r="AE476" s="11"/>
      <c r="AF476" s="119"/>
      <c r="AG476" s="119"/>
      <c r="AH476" s="11"/>
      <c r="AI476" s="11"/>
      <c r="AJ476" s="11"/>
      <c r="AK476" s="11"/>
      <c r="AL476" s="11"/>
      <c r="AM476" s="11"/>
      <c r="AN476" s="119"/>
      <c r="AO476" s="119"/>
      <c r="AP476" s="11"/>
      <c r="AQ476" s="11"/>
      <c r="AR476" s="12"/>
      <c r="AS476" s="119"/>
      <c r="AT476" s="119"/>
      <c r="AU476" s="11"/>
      <c r="AV476" s="11"/>
      <c r="AW476" s="27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9"/>
      <c r="BQ476" s="119"/>
      <c r="BR476" s="11"/>
      <c r="BS476" s="11"/>
      <c r="BT476" s="11"/>
      <c r="BU476" s="11"/>
      <c r="BV476" s="11"/>
      <c r="BW476" s="11"/>
      <c r="BX476" s="119"/>
      <c r="BY476" s="119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9"/>
      <c r="CQ476" s="119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1"/>
      <c r="EQ476" s="11"/>
    </row>
    <row r="477" ht="22.5" customHeight="1" spans="1:147">
      <c r="A477" s="248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27"/>
      <c r="Y477" s="11"/>
      <c r="Z477" s="119"/>
      <c r="AA477" s="119"/>
      <c r="AB477" s="11"/>
      <c r="AC477" s="119"/>
      <c r="AD477" s="11"/>
      <c r="AE477" s="11"/>
      <c r="AF477" s="119"/>
      <c r="AG477" s="119"/>
      <c r="AH477" s="11"/>
      <c r="AI477" s="11"/>
      <c r="AJ477" s="11"/>
      <c r="AK477" s="11"/>
      <c r="AL477" s="11"/>
      <c r="AM477" s="11"/>
      <c r="AN477" s="119"/>
      <c r="AO477" s="119"/>
      <c r="AP477" s="11"/>
      <c r="AQ477" s="11"/>
      <c r="AR477" s="12"/>
      <c r="AS477" s="119"/>
      <c r="AT477" s="119"/>
      <c r="AU477" s="11"/>
      <c r="AV477" s="11"/>
      <c r="AW477" s="27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9"/>
      <c r="BQ477" s="119"/>
      <c r="BR477" s="11"/>
      <c r="BS477" s="11"/>
      <c r="BT477" s="11"/>
      <c r="BU477" s="11"/>
      <c r="BV477" s="11"/>
      <c r="BW477" s="11"/>
      <c r="BX477" s="119"/>
      <c r="BY477" s="119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9"/>
      <c r="CQ477" s="119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1"/>
      <c r="EQ477" s="11"/>
    </row>
    <row r="478" ht="22.5" customHeight="1" spans="1:147">
      <c r="A478" s="248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27"/>
      <c r="Y478" s="11"/>
      <c r="Z478" s="119"/>
      <c r="AA478" s="119"/>
      <c r="AB478" s="11"/>
      <c r="AC478" s="119"/>
      <c r="AD478" s="11"/>
      <c r="AE478" s="11"/>
      <c r="AF478" s="119"/>
      <c r="AG478" s="119"/>
      <c r="AH478" s="11"/>
      <c r="AI478" s="11"/>
      <c r="AJ478" s="11"/>
      <c r="AK478" s="11"/>
      <c r="AL478" s="11"/>
      <c r="AM478" s="11"/>
      <c r="AN478" s="119"/>
      <c r="AO478" s="119"/>
      <c r="AP478" s="11"/>
      <c r="AQ478" s="11"/>
      <c r="AR478" s="12"/>
      <c r="AS478" s="119"/>
      <c r="AT478" s="119"/>
      <c r="AU478" s="11"/>
      <c r="AV478" s="11"/>
      <c r="AW478" s="27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9"/>
      <c r="BQ478" s="119"/>
      <c r="BR478" s="11"/>
      <c r="BS478" s="11"/>
      <c r="BT478" s="11"/>
      <c r="BU478" s="11"/>
      <c r="BV478" s="11"/>
      <c r="BW478" s="11"/>
      <c r="BX478" s="119"/>
      <c r="BY478" s="119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9"/>
      <c r="CQ478" s="119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  <c r="EM478" s="11"/>
      <c r="EN478" s="11"/>
      <c r="EO478" s="11"/>
      <c r="EP478" s="11"/>
      <c r="EQ478" s="11"/>
    </row>
    <row r="479" ht="22.5" customHeight="1" spans="1:147">
      <c r="A479" s="248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27"/>
      <c r="Y479" s="11"/>
      <c r="Z479" s="119"/>
      <c r="AA479" s="119"/>
      <c r="AB479" s="11"/>
      <c r="AC479" s="119"/>
      <c r="AD479" s="11"/>
      <c r="AE479" s="11"/>
      <c r="AF479" s="119"/>
      <c r="AG479" s="119"/>
      <c r="AH479" s="11"/>
      <c r="AI479" s="11"/>
      <c r="AJ479" s="11"/>
      <c r="AK479" s="11"/>
      <c r="AL479" s="11"/>
      <c r="AM479" s="11"/>
      <c r="AN479" s="119"/>
      <c r="AO479" s="119"/>
      <c r="AP479" s="11"/>
      <c r="AQ479" s="11"/>
      <c r="AR479" s="12"/>
      <c r="AS479" s="119"/>
      <c r="AT479" s="119"/>
      <c r="AU479" s="11"/>
      <c r="AV479" s="11"/>
      <c r="AW479" s="27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9"/>
      <c r="BQ479" s="119"/>
      <c r="BR479" s="11"/>
      <c r="BS479" s="11"/>
      <c r="BT479" s="11"/>
      <c r="BU479" s="11"/>
      <c r="BV479" s="11"/>
      <c r="BW479" s="11"/>
      <c r="BX479" s="119"/>
      <c r="BY479" s="119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9"/>
      <c r="CQ479" s="119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  <c r="EM479" s="11"/>
      <c r="EN479" s="11"/>
      <c r="EO479" s="11"/>
      <c r="EP479" s="11"/>
      <c r="EQ479" s="11"/>
    </row>
    <row r="480" ht="22.5" customHeight="1" spans="1:147">
      <c r="A480" s="248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27"/>
      <c r="Y480" s="11"/>
      <c r="Z480" s="119"/>
      <c r="AA480" s="119"/>
      <c r="AB480" s="11"/>
      <c r="AC480" s="119"/>
      <c r="AD480" s="11"/>
      <c r="AE480" s="11"/>
      <c r="AF480" s="119"/>
      <c r="AG480" s="119"/>
      <c r="AH480" s="11"/>
      <c r="AI480" s="11"/>
      <c r="AJ480" s="11"/>
      <c r="AK480" s="11"/>
      <c r="AL480" s="11"/>
      <c r="AM480" s="11"/>
      <c r="AN480" s="119"/>
      <c r="AO480" s="119"/>
      <c r="AP480" s="11"/>
      <c r="AQ480" s="11"/>
      <c r="AR480" s="12"/>
      <c r="AS480" s="119"/>
      <c r="AT480" s="119"/>
      <c r="AU480" s="11"/>
      <c r="AV480" s="11"/>
      <c r="AW480" s="27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9"/>
      <c r="BQ480" s="119"/>
      <c r="BR480" s="11"/>
      <c r="BS480" s="11"/>
      <c r="BT480" s="11"/>
      <c r="BU480" s="11"/>
      <c r="BV480" s="11"/>
      <c r="BW480" s="11"/>
      <c r="BX480" s="119"/>
      <c r="BY480" s="119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9"/>
      <c r="CQ480" s="119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  <c r="EM480" s="11"/>
      <c r="EN480" s="11"/>
      <c r="EO480" s="11"/>
      <c r="EP480" s="11"/>
      <c r="EQ480" s="11"/>
    </row>
    <row r="481" ht="22.5" customHeight="1" spans="1:147">
      <c r="A481" s="248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27"/>
      <c r="Y481" s="11"/>
      <c r="Z481" s="119"/>
      <c r="AA481" s="119"/>
      <c r="AB481" s="11"/>
      <c r="AC481" s="119"/>
      <c r="AD481" s="11"/>
      <c r="AE481" s="11"/>
      <c r="AF481" s="119"/>
      <c r="AG481" s="119"/>
      <c r="AH481" s="11"/>
      <c r="AI481" s="11"/>
      <c r="AJ481" s="11"/>
      <c r="AK481" s="11"/>
      <c r="AL481" s="11"/>
      <c r="AM481" s="11"/>
      <c r="AN481" s="119"/>
      <c r="AO481" s="119"/>
      <c r="AP481" s="11"/>
      <c r="AQ481" s="11"/>
      <c r="AR481" s="12"/>
      <c r="AS481" s="119"/>
      <c r="AT481" s="119"/>
      <c r="AU481" s="11"/>
      <c r="AV481" s="11"/>
      <c r="AW481" s="27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9"/>
      <c r="BQ481" s="119"/>
      <c r="BR481" s="11"/>
      <c r="BS481" s="11"/>
      <c r="BT481" s="11"/>
      <c r="BU481" s="11"/>
      <c r="BV481" s="11"/>
      <c r="BW481" s="11"/>
      <c r="BX481" s="119"/>
      <c r="BY481" s="119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9"/>
      <c r="CQ481" s="119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  <c r="EM481" s="11"/>
      <c r="EN481" s="11"/>
      <c r="EO481" s="11"/>
      <c r="EP481" s="11"/>
      <c r="EQ481" s="11"/>
    </row>
    <row r="482" ht="22.5" customHeight="1" spans="1:147">
      <c r="A482" s="248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27"/>
      <c r="Y482" s="11"/>
      <c r="Z482" s="119"/>
      <c r="AA482" s="119"/>
      <c r="AB482" s="11"/>
      <c r="AC482" s="119"/>
      <c r="AD482" s="11"/>
      <c r="AE482" s="11"/>
      <c r="AF482" s="119"/>
      <c r="AG482" s="119"/>
      <c r="AH482" s="11"/>
      <c r="AI482" s="11"/>
      <c r="AJ482" s="11"/>
      <c r="AK482" s="11"/>
      <c r="AL482" s="11"/>
      <c r="AM482" s="11"/>
      <c r="AN482" s="119"/>
      <c r="AO482" s="119"/>
      <c r="AP482" s="11"/>
      <c r="AQ482" s="11"/>
      <c r="AR482" s="12"/>
      <c r="AS482" s="119"/>
      <c r="AT482" s="119"/>
      <c r="AU482" s="11"/>
      <c r="AV482" s="11"/>
      <c r="AW482" s="27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9"/>
      <c r="BQ482" s="119"/>
      <c r="BR482" s="11"/>
      <c r="BS482" s="11"/>
      <c r="BT482" s="11"/>
      <c r="BU482" s="11"/>
      <c r="BV482" s="11"/>
      <c r="BW482" s="11"/>
      <c r="BX482" s="119"/>
      <c r="BY482" s="119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9"/>
      <c r="CQ482" s="119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  <c r="EM482" s="11"/>
      <c r="EN482" s="11"/>
      <c r="EO482" s="11"/>
      <c r="EP482" s="11"/>
      <c r="EQ482" s="11"/>
    </row>
    <row r="483" ht="22.5" customHeight="1" spans="1:147">
      <c r="A483" s="248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27"/>
      <c r="Y483" s="11"/>
      <c r="Z483" s="119"/>
      <c r="AA483" s="119"/>
      <c r="AB483" s="11"/>
      <c r="AC483" s="119"/>
      <c r="AD483" s="11"/>
      <c r="AE483" s="11"/>
      <c r="AF483" s="119"/>
      <c r="AG483" s="119"/>
      <c r="AH483" s="11"/>
      <c r="AI483" s="11"/>
      <c r="AJ483" s="11"/>
      <c r="AK483" s="11"/>
      <c r="AL483" s="11"/>
      <c r="AM483" s="11"/>
      <c r="AN483" s="119"/>
      <c r="AO483" s="119"/>
      <c r="AP483" s="11"/>
      <c r="AQ483" s="11"/>
      <c r="AR483" s="12"/>
      <c r="AS483" s="119"/>
      <c r="AT483" s="119"/>
      <c r="AU483" s="11"/>
      <c r="AV483" s="11"/>
      <c r="AW483" s="27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9"/>
      <c r="BQ483" s="119"/>
      <c r="BR483" s="11"/>
      <c r="BS483" s="11"/>
      <c r="BT483" s="11"/>
      <c r="BU483" s="11"/>
      <c r="BV483" s="11"/>
      <c r="BW483" s="11"/>
      <c r="BX483" s="119"/>
      <c r="BY483" s="119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9"/>
      <c r="CQ483" s="119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  <c r="EM483" s="11"/>
      <c r="EN483" s="11"/>
      <c r="EO483" s="11"/>
      <c r="EP483" s="11"/>
      <c r="EQ483" s="11"/>
    </row>
    <row r="484" ht="22.5" customHeight="1" spans="1:147">
      <c r="A484" s="248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27"/>
      <c r="Y484" s="11"/>
      <c r="Z484" s="119"/>
      <c r="AA484" s="119"/>
      <c r="AB484" s="11"/>
      <c r="AC484" s="119"/>
      <c r="AD484" s="11"/>
      <c r="AE484" s="11"/>
      <c r="AF484" s="119"/>
      <c r="AG484" s="119"/>
      <c r="AH484" s="11"/>
      <c r="AI484" s="11"/>
      <c r="AJ484" s="11"/>
      <c r="AK484" s="11"/>
      <c r="AL484" s="11"/>
      <c r="AM484" s="11"/>
      <c r="AN484" s="119"/>
      <c r="AO484" s="119"/>
      <c r="AP484" s="11"/>
      <c r="AQ484" s="11"/>
      <c r="AR484" s="12"/>
      <c r="AS484" s="119"/>
      <c r="AT484" s="119"/>
      <c r="AU484" s="11"/>
      <c r="AV484" s="11"/>
      <c r="AW484" s="27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9"/>
      <c r="BQ484" s="119"/>
      <c r="BR484" s="11"/>
      <c r="BS484" s="11"/>
      <c r="BT484" s="11"/>
      <c r="BU484" s="11"/>
      <c r="BV484" s="11"/>
      <c r="BW484" s="11"/>
      <c r="BX484" s="119"/>
      <c r="BY484" s="119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9"/>
      <c r="CQ484" s="119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  <c r="EM484" s="11"/>
      <c r="EN484" s="11"/>
      <c r="EO484" s="11"/>
      <c r="EP484" s="11"/>
      <c r="EQ484" s="11"/>
    </row>
    <row r="485" ht="22.5" customHeight="1" spans="1:147">
      <c r="A485" s="248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27"/>
      <c r="Y485" s="11"/>
      <c r="Z485" s="119"/>
      <c r="AA485" s="119"/>
      <c r="AB485" s="11"/>
      <c r="AC485" s="119"/>
      <c r="AD485" s="11"/>
      <c r="AE485" s="11"/>
      <c r="AF485" s="119"/>
      <c r="AG485" s="119"/>
      <c r="AH485" s="11"/>
      <c r="AI485" s="11"/>
      <c r="AJ485" s="11"/>
      <c r="AK485" s="11"/>
      <c r="AL485" s="11"/>
      <c r="AM485" s="11"/>
      <c r="AN485" s="119"/>
      <c r="AO485" s="119"/>
      <c r="AP485" s="11"/>
      <c r="AQ485" s="11"/>
      <c r="AR485" s="12"/>
      <c r="AS485" s="119"/>
      <c r="AT485" s="119"/>
      <c r="AU485" s="11"/>
      <c r="AV485" s="11"/>
      <c r="AW485" s="27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9"/>
      <c r="BQ485" s="119"/>
      <c r="BR485" s="11"/>
      <c r="BS485" s="11"/>
      <c r="BT485" s="11"/>
      <c r="BU485" s="11"/>
      <c r="BV485" s="11"/>
      <c r="BW485" s="11"/>
      <c r="BX485" s="119"/>
      <c r="BY485" s="119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9"/>
      <c r="CQ485" s="119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1"/>
      <c r="EQ485" s="11"/>
    </row>
    <row r="486" ht="22.5" customHeight="1" spans="1:147">
      <c r="A486" s="248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27"/>
      <c r="Y486" s="11"/>
      <c r="Z486" s="119"/>
      <c r="AA486" s="119"/>
      <c r="AB486" s="11"/>
      <c r="AC486" s="119"/>
      <c r="AD486" s="11"/>
      <c r="AE486" s="11"/>
      <c r="AF486" s="119"/>
      <c r="AG486" s="119"/>
      <c r="AH486" s="11"/>
      <c r="AI486" s="11"/>
      <c r="AJ486" s="11"/>
      <c r="AK486" s="11"/>
      <c r="AL486" s="11"/>
      <c r="AM486" s="11"/>
      <c r="AN486" s="119"/>
      <c r="AO486" s="119"/>
      <c r="AP486" s="11"/>
      <c r="AQ486" s="11"/>
      <c r="AR486" s="12"/>
      <c r="AS486" s="119"/>
      <c r="AT486" s="119"/>
      <c r="AU486" s="11"/>
      <c r="AV486" s="11"/>
      <c r="AW486" s="27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9"/>
      <c r="BQ486" s="119"/>
      <c r="BR486" s="11"/>
      <c r="BS486" s="11"/>
      <c r="BT486" s="11"/>
      <c r="BU486" s="11"/>
      <c r="BV486" s="11"/>
      <c r="BW486" s="11"/>
      <c r="BX486" s="119"/>
      <c r="BY486" s="119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9"/>
      <c r="CQ486" s="119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  <c r="EO486" s="11"/>
      <c r="EP486" s="11"/>
      <c r="EQ486" s="11"/>
    </row>
    <row r="487" ht="22.5" customHeight="1" spans="1:147">
      <c r="A487" s="248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27"/>
      <c r="Y487" s="11"/>
      <c r="Z487" s="119"/>
      <c r="AA487" s="119"/>
      <c r="AB487" s="11"/>
      <c r="AC487" s="119"/>
      <c r="AD487" s="11"/>
      <c r="AE487" s="11"/>
      <c r="AF487" s="119"/>
      <c r="AG487" s="119"/>
      <c r="AH487" s="11"/>
      <c r="AI487" s="11"/>
      <c r="AJ487" s="11"/>
      <c r="AK487" s="11"/>
      <c r="AL487" s="11"/>
      <c r="AM487" s="11"/>
      <c r="AN487" s="119"/>
      <c r="AO487" s="119"/>
      <c r="AP487" s="11"/>
      <c r="AQ487" s="11"/>
      <c r="AR487" s="12"/>
      <c r="AS487" s="119"/>
      <c r="AT487" s="119"/>
      <c r="AU487" s="11"/>
      <c r="AV487" s="11"/>
      <c r="AW487" s="27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9"/>
      <c r="BQ487" s="119"/>
      <c r="BR487" s="11"/>
      <c r="BS487" s="11"/>
      <c r="BT487" s="11"/>
      <c r="BU487" s="11"/>
      <c r="BV487" s="11"/>
      <c r="BW487" s="11"/>
      <c r="BX487" s="119"/>
      <c r="BY487" s="119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9"/>
      <c r="CQ487" s="119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  <c r="EM487" s="11"/>
      <c r="EN487" s="11"/>
      <c r="EO487" s="11"/>
      <c r="EP487" s="11"/>
      <c r="EQ487" s="11"/>
    </row>
    <row r="488" ht="22.5" customHeight="1" spans="1:147">
      <c r="A488" s="248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27"/>
      <c r="Y488" s="11"/>
      <c r="Z488" s="119"/>
      <c r="AA488" s="119"/>
      <c r="AB488" s="11"/>
      <c r="AC488" s="119"/>
      <c r="AD488" s="11"/>
      <c r="AE488" s="11"/>
      <c r="AF488" s="119"/>
      <c r="AG488" s="119"/>
      <c r="AH488" s="11"/>
      <c r="AI488" s="11"/>
      <c r="AJ488" s="11"/>
      <c r="AK488" s="11"/>
      <c r="AL488" s="11"/>
      <c r="AM488" s="11"/>
      <c r="AN488" s="119"/>
      <c r="AO488" s="119"/>
      <c r="AP488" s="11"/>
      <c r="AQ488" s="11"/>
      <c r="AR488" s="12"/>
      <c r="AS488" s="119"/>
      <c r="AT488" s="119"/>
      <c r="AU488" s="11"/>
      <c r="AV488" s="11"/>
      <c r="AW488" s="27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9"/>
      <c r="BQ488" s="119"/>
      <c r="BR488" s="11"/>
      <c r="BS488" s="11"/>
      <c r="BT488" s="11"/>
      <c r="BU488" s="11"/>
      <c r="BV488" s="11"/>
      <c r="BW488" s="11"/>
      <c r="BX488" s="119"/>
      <c r="BY488" s="119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9"/>
      <c r="CQ488" s="119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  <c r="EM488" s="11"/>
      <c r="EN488" s="11"/>
      <c r="EO488" s="11"/>
      <c r="EP488" s="11"/>
      <c r="EQ488" s="11"/>
    </row>
    <row r="489" ht="22.5" customHeight="1" spans="1:147">
      <c r="A489" s="248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27"/>
      <c r="Y489" s="11"/>
      <c r="Z489" s="119"/>
      <c r="AA489" s="119"/>
      <c r="AB489" s="11"/>
      <c r="AC489" s="119"/>
      <c r="AD489" s="11"/>
      <c r="AE489" s="11"/>
      <c r="AF489" s="119"/>
      <c r="AG489" s="119"/>
      <c r="AH489" s="11"/>
      <c r="AI489" s="11"/>
      <c r="AJ489" s="11"/>
      <c r="AK489" s="11"/>
      <c r="AL489" s="11"/>
      <c r="AM489" s="11"/>
      <c r="AN489" s="119"/>
      <c r="AO489" s="119"/>
      <c r="AP489" s="11"/>
      <c r="AQ489" s="11"/>
      <c r="AR489" s="12"/>
      <c r="AS489" s="119"/>
      <c r="AT489" s="119"/>
      <c r="AU489" s="11"/>
      <c r="AV489" s="11"/>
      <c r="AW489" s="27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9"/>
      <c r="BQ489" s="119"/>
      <c r="BR489" s="11"/>
      <c r="BS489" s="11"/>
      <c r="BT489" s="11"/>
      <c r="BU489" s="11"/>
      <c r="BV489" s="11"/>
      <c r="BW489" s="11"/>
      <c r="BX489" s="119"/>
      <c r="BY489" s="119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9"/>
      <c r="CQ489" s="119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  <c r="EM489" s="11"/>
      <c r="EN489" s="11"/>
      <c r="EO489" s="11"/>
      <c r="EP489" s="11"/>
      <c r="EQ489" s="11"/>
    </row>
    <row r="490" ht="22.5" customHeight="1" spans="1:147">
      <c r="A490" s="248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27"/>
      <c r="Y490" s="11"/>
      <c r="Z490" s="119"/>
      <c r="AA490" s="119"/>
      <c r="AB490" s="11"/>
      <c r="AC490" s="119"/>
      <c r="AD490" s="11"/>
      <c r="AE490" s="11"/>
      <c r="AF490" s="119"/>
      <c r="AG490" s="119"/>
      <c r="AH490" s="11"/>
      <c r="AI490" s="11"/>
      <c r="AJ490" s="11"/>
      <c r="AK490" s="11"/>
      <c r="AL490" s="11"/>
      <c r="AM490" s="11"/>
      <c r="AN490" s="119"/>
      <c r="AO490" s="119"/>
      <c r="AP490" s="11"/>
      <c r="AQ490" s="11"/>
      <c r="AR490" s="12"/>
      <c r="AS490" s="119"/>
      <c r="AT490" s="119"/>
      <c r="AU490" s="11"/>
      <c r="AV490" s="11"/>
      <c r="AW490" s="27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9"/>
      <c r="BQ490" s="119"/>
      <c r="BR490" s="11"/>
      <c r="BS490" s="11"/>
      <c r="BT490" s="11"/>
      <c r="BU490" s="11"/>
      <c r="BV490" s="11"/>
      <c r="BW490" s="11"/>
      <c r="BX490" s="119"/>
      <c r="BY490" s="119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9"/>
      <c r="CQ490" s="119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  <c r="EM490" s="11"/>
      <c r="EN490" s="11"/>
      <c r="EO490" s="11"/>
      <c r="EP490" s="11"/>
      <c r="EQ490" s="11"/>
    </row>
    <row r="491" ht="22.5" customHeight="1" spans="1:147">
      <c r="A491" s="248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27"/>
      <c r="Y491" s="11"/>
      <c r="Z491" s="119"/>
      <c r="AA491" s="119"/>
      <c r="AB491" s="11"/>
      <c r="AC491" s="119"/>
      <c r="AD491" s="11"/>
      <c r="AE491" s="11"/>
      <c r="AF491" s="119"/>
      <c r="AG491" s="119"/>
      <c r="AH491" s="11"/>
      <c r="AI491" s="11"/>
      <c r="AJ491" s="11"/>
      <c r="AK491" s="11"/>
      <c r="AL491" s="11"/>
      <c r="AM491" s="11"/>
      <c r="AN491" s="119"/>
      <c r="AO491" s="119"/>
      <c r="AP491" s="11"/>
      <c r="AQ491" s="11"/>
      <c r="AR491" s="12"/>
      <c r="AS491" s="119"/>
      <c r="AT491" s="119"/>
      <c r="AU491" s="11"/>
      <c r="AV491" s="11"/>
      <c r="AW491" s="27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9"/>
      <c r="BQ491" s="119"/>
      <c r="BR491" s="11"/>
      <c r="BS491" s="11"/>
      <c r="BT491" s="11"/>
      <c r="BU491" s="11"/>
      <c r="BV491" s="11"/>
      <c r="BW491" s="11"/>
      <c r="BX491" s="119"/>
      <c r="BY491" s="119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9"/>
      <c r="CQ491" s="119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  <c r="EM491" s="11"/>
      <c r="EN491" s="11"/>
      <c r="EO491" s="11"/>
      <c r="EP491" s="11"/>
      <c r="EQ491" s="11"/>
    </row>
    <row r="492" ht="22.5" customHeight="1" spans="1:147">
      <c r="A492" s="248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27"/>
      <c r="Y492" s="11"/>
      <c r="Z492" s="119"/>
      <c r="AA492" s="119"/>
      <c r="AB492" s="11"/>
      <c r="AC492" s="119"/>
      <c r="AD492" s="11"/>
      <c r="AE492" s="11"/>
      <c r="AF492" s="119"/>
      <c r="AG492" s="119"/>
      <c r="AH492" s="11"/>
      <c r="AI492" s="11"/>
      <c r="AJ492" s="11"/>
      <c r="AK492" s="11"/>
      <c r="AL492" s="11"/>
      <c r="AM492" s="11"/>
      <c r="AN492" s="119"/>
      <c r="AO492" s="119"/>
      <c r="AP492" s="11"/>
      <c r="AQ492" s="11"/>
      <c r="AR492" s="12"/>
      <c r="AS492" s="119"/>
      <c r="AT492" s="119"/>
      <c r="AU492" s="11"/>
      <c r="AV492" s="11"/>
      <c r="AW492" s="27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9"/>
      <c r="BQ492" s="119"/>
      <c r="BR492" s="11"/>
      <c r="BS492" s="11"/>
      <c r="BT492" s="11"/>
      <c r="BU492" s="11"/>
      <c r="BV492" s="11"/>
      <c r="BW492" s="11"/>
      <c r="BX492" s="119"/>
      <c r="BY492" s="119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9"/>
      <c r="CQ492" s="119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  <c r="EM492" s="11"/>
      <c r="EN492" s="11"/>
      <c r="EO492" s="11"/>
      <c r="EP492" s="11"/>
      <c r="EQ492" s="11"/>
    </row>
    <row r="493" ht="22.5" customHeight="1" spans="1:147">
      <c r="A493" s="248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27"/>
      <c r="Y493" s="11"/>
      <c r="Z493" s="119"/>
      <c r="AA493" s="119"/>
      <c r="AB493" s="11"/>
      <c r="AC493" s="119"/>
      <c r="AD493" s="11"/>
      <c r="AE493" s="11"/>
      <c r="AF493" s="119"/>
      <c r="AG493" s="119"/>
      <c r="AH493" s="11"/>
      <c r="AI493" s="11"/>
      <c r="AJ493" s="11"/>
      <c r="AK493" s="11"/>
      <c r="AL493" s="11"/>
      <c r="AM493" s="11"/>
      <c r="AN493" s="119"/>
      <c r="AO493" s="119"/>
      <c r="AP493" s="11"/>
      <c r="AQ493" s="11"/>
      <c r="AR493" s="12"/>
      <c r="AS493" s="119"/>
      <c r="AT493" s="119"/>
      <c r="AU493" s="11"/>
      <c r="AV493" s="11"/>
      <c r="AW493" s="27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9"/>
      <c r="BQ493" s="119"/>
      <c r="BR493" s="11"/>
      <c r="BS493" s="11"/>
      <c r="BT493" s="11"/>
      <c r="BU493" s="11"/>
      <c r="BV493" s="11"/>
      <c r="BW493" s="11"/>
      <c r="BX493" s="119"/>
      <c r="BY493" s="119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9"/>
      <c r="CQ493" s="119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  <c r="EM493" s="11"/>
      <c r="EN493" s="11"/>
      <c r="EO493" s="11"/>
      <c r="EP493" s="11"/>
      <c r="EQ493" s="11"/>
    </row>
    <row r="494" ht="22.5" customHeight="1" spans="1:147">
      <c r="A494" s="248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27"/>
      <c r="Y494" s="11"/>
      <c r="Z494" s="119"/>
      <c r="AA494" s="119"/>
      <c r="AB494" s="11"/>
      <c r="AC494" s="119"/>
      <c r="AD494" s="11"/>
      <c r="AE494" s="11"/>
      <c r="AF494" s="119"/>
      <c r="AG494" s="119"/>
      <c r="AH494" s="11"/>
      <c r="AI494" s="11"/>
      <c r="AJ494" s="11"/>
      <c r="AK494" s="11"/>
      <c r="AL494" s="11"/>
      <c r="AM494" s="11"/>
      <c r="AN494" s="119"/>
      <c r="AO494" s="119"/>
      <c r="AP494" s="11"/>
      <c r="AQ494" s="11"/>
      <c r="AR494" s="12"/>
      <c r="AS494" s="119"/>
      <c r="AT494" s="119"/>
      <c r="AU494" s="11"/>
      <c r="AV494" s="11"/>
      <c r="AW494" s="27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9"/>
      <c r="BQ494" s="119"/>
      <c r="BR494" s="11"/>
      <c r="BS494" s="11"/>
      <c r="BT494" s="11"/>
      <c r="BU494" s="11"/>
      <c r="BV494" s="11"/>
      <c r="BW494" s="11"/>
      <c r="BX494" s="119"/>
      <c r="BY494" s="119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9"/>
      <c r="CQ494" s="119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  <c r="EO494" s="11"/>
      <c r="EP494" s="11"/>
      <c r="EQ494" s="11"/>
    </row>
    <row r="495" ht="22.5" customHeight="1" spans="1:147">
      <c r="A495" s="248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27"/>
      <c r="Y495" s="11"/>
      <c r="Z495" s="119"/>
      <c r="AA495" s="119"/>
      <c r="AB495" s="11"/>
      <c r="AC495" s="119"/>
      <c r="AD495" s="11"/>
      <c r="AE495" s="11"/>
      <c r="AF495" s="119"/>
      <c r="AG495" s="119"/>
      <c r="AH495" s="11"/>
      <c r="AI495" s="11"/>
      <c r="AJ495" s="11"/>
      <c r="AK495" s="11"/>
      <c r="AL495" s="11"/>
      <c r="AM495" s="11"/>
      <c r="AN495" s="119"/>
      <c r="AO495" s="119"/>
      <c r="AP495" s="11"/>
      <c r="AQ495" s="11"/>
      <c r="AR495" s="12"/>
      <c r="AS495" s="119"/>
      <c r="AT495" s="119"/>
      <c r="AU495" s="11"/>
      <c r="AV495" s="11"/>
      <c r="AW495" s="27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9"/>
      <c r="BQ495" s="119"/>
      <c r="BR495" s="11"/>
      <c r="BS495" s="11"/>
      <c r="BT495" s="11"/>
      <c r="BU495" s="11"/>
      <c r="BV495" s="11"/>
      <c r="BW495" s="11"/>
      <c r="BX495" s="119"/>
      <c r="BY495" s="119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9"/>
      <c r="CQ495" s="119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  <c r="EO495" s="11"/>
      <c r="EP495" s="11"/>
      <c r="EQ495" s="11"/>
    </row>
    <row r="496" ht="22.5" customHeight="1" spans="1:147">
      <c r="A496" s="248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27"/>
      <c r="Y496" s="11"/>
      <c r="Z496" s="119"/>
      <c r="AA496" s="119"/>
      <c r="AB496" s="11"/>
      <c r="AC496" s="119"/>
      <c r="AD496" s="11"/>
      <c r="AE496" s="11"/>
      <c r="AF496" s="119"/>
      <c r="AG496" s="119"/>
      <c r="AH496" s="11"/>
      <c r="AI496" s="11"/>
      <c r="AJ496" s="11"/>
      <c r="AK496" s="11"/>
      <c r="AL496" s="11"/>
      <c r="AM496" s="11"/>
      <c r="AN496" s="119"/>
      <c r="AO496" s="119"/>
      <c r="AP496" s="11"/>
      <c r="AQ496" s="11"/>
      <c r="AR496" s="12"/>
      <c r="AS496" s="119"/>
      <c r="AT496" s="119"/>
      <c r="AU496" s="11"/>
      <c r="AV496" s="11"/>
      <c r="AW496" s="27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9"/>
      <c r="BQ496" s="119"/>
      <c r="BR496" s="11"/>
      <c r="BS496" s="11"/>
      <c r="BT496" s="11"/>
      <c r="BU496" s="11"/>
      <c r="BV496" s="11"/>
      <c r="BW496" s="11"/>
      <c r="BX496" s="119"/>
      <c r="BY496" s="119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9"/>
      <c r="CQ496" s="119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  <c r="EM496" s="11"/>
      <c r="EN496" s="11"/>
      <c r="EO496" s="11"/>
      <c r="EP496" s="11"/>
      <c r="EQ496" s="11"/>
    </row>
    <row r="497" ht="22.5" customHeight="1" spans="1:147">
      <c r="A497" s="248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27"/>
      <c r="Y497" s="11"/>
      <c r="Z497" s="119"/>
      <c r="AA497" s="119"/>
      <c r="AB497" s="11"/>
      <c r="AC497" s="119"/>
      <c r="AD497" s="11"/>
      <c r="AE497" s="11"/>
      <c r="AF497" s="119"/>
      <c r="AG497" s="119"/>
      <c r="AH497" s="11"/>
      <c r="AI497" s="11"/>
      <c r="AJ497" s="11"/>
      <c r="AK497" s="11"/>
      <c r="AL497" s="11"/>
      <c r="AM497" s="11"/>
      <c r="AN497" s="119"/>
      <c r="AO497" s="119"/>
      <c r="AP497" s="11"/>
      <c r="AQ497" s="11"/>
      <c r="AR497" s="12"/>
      <c r="AS497" s="119"/>
      <c r="AT497" s="119"/>
      <c r="AU497" s="11"/>
      <c r="AV497" s="11"/>
      <c r="AW497" s="27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9"/>
      <c r="BQ497" s="119"/>
      <c r="BR497" s="11"/>
      <c r="BS497" s="11"/>
      <c r="BT497" s="11"/>
      <c r="BU497" s="11"/>
      <c r="BV497" s="11"/>
      <c r="BW497" s="11"/>
      <c r="BX497" s="119"/>
      <c r="BY497" s="119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9"/>
      <c r="CQ497" s="119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1"/>
      <c r="EG497" s="11"/>
      <c r="EH497" s="11"/>
      <c r="EI497" s="11"/>
      <c r="EJ497" s="11"/>
      <c r="EK497" s="11"/>
      <c r="EL497" s="11"/>
      <c r="EM497" s="11"/>
      <c r="EN497" s="11"/>
      <c r="EO497" s="11"/>
      <c r="EP497" s="11"/>
      <c r="EQ497" s="11"/>
    </row>
    <row r="498" ht="22.5" customHeight="1" spans="1:147">
      <c r="A498" s="248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27"/>
      <c r="Y498" s="11"/>
      <c r="Z498" s="119"/>
      <c r="AA498" s="119"/>
      <c r="AB498" s="11"/>
      <c r="AC498" s="119"/>
      <c r="AD498" s="11"/>
      <c r="AE498" s="11"/>
      <c r="AF498" s="119"/>
      <c r="AG498" s="119"/>
      <c r="AH498" s="11"/>
      <c r="AI498" s="11"/>
      <c r="AJ498" s="11"/>
      <c r="AK498" s="11"/>
      <c r="AL498" s="11"/>
      <c r="AM498" s="11"/>
      <c r="AN498" s="119"/>
      <c r="AO498" s="119"/>
      <c r="AP498" s="11"/>
      <c r="AQ498" s="11"/>
      <c r="AR498" s="12"/>
      <c r="AS498" s="119"/>
      <c r="AT498" s="119"/>
      <c r="AU498" s="11"/>
      <c r="AV498" s="11"/>
      <c r="AW498" s="27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9"/>
      <c r="BQ498" s="119"/>
      <c r="BR498" s="11"/>
      <c r="BS498" s="11"/>
      <c r="BT498" s="11"/>
      <c r="BU498" s="11"/>
      <c r="BV498" s="11"/>
      <c r="BW498" s="11"/>
      <c r="BX498" s="119"/>
      <c r="BY498" s="119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9"/>
      <c r="CQ498" s="119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/>
      <c r="EI498" s="11"/>
      <c r="EJ498" s="11"/>
      <c r="EK498" s="11"/>
      <c r="EL498" s="11"/>
      <c r="EM498" s="11"/>
      <c r="EN498" s="11"/>
      <c r="EO498" s="11"/>
      <c r="EP498" s="11"/>
      <c r="EQ498" s="11"/>
    </row>
    <row r="499" ht="22.5" customHeight="1" spans="1:147">
      <c r="A499" s="248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27"/>
      <c r="Y499" s="11"/>
      <c r="Z499" s="119"/>
      <c r="AA499" s="119"/>
      <c r="AB499" s="11"/>
      <c r="AC499" s="119"/>
      <c r="AD499" s="11"/>
      <c r="AE499" s="11"/>
      <c r="AF499" s="119"/>
      <c r="AG499" s="119"/>
      <c r="AH499" s="11"/>
      <c r="AI499" s="11"/>
      <c r="AJ499" s="11"/>
      <c r="AK499" s="11"/>
      <c r="AL499" s="11"/>
      <c r="AM499" s="11"/>
      <c r="AN499" s="119"/>
      <c r="AO499" s="119"/>
      <c r="AP499" s="11"/>
      <c r="AQ499" s="11"/>
      <c r="AR499" s="12"/>
      <c r="AS499" s="119"/>
      <c r="AT499" s="119"/>
      <c r="AU499" s="11"/>
      <c r="AV499" s="11"/>
      <c r="AW499" s="27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9"/>
      <c r="BQ499" s="119"/>
      <c r="BR499" s="11"/>
      <c r="BS499" s="11"/>
      <c r="BT499" s="11"/>
      <c r="BU499" s="11"/>
      <c r="BV499" s="11"/>
      <c r="BW499" s="11"/>
      <c r="BX499" s="119"/>
      <c r="BY499" s="119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9"/>
      <c r="CQ499" s="119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1"/>
      <c r="EG499" s="11"/>
      <c r="EH499" s="11"/>
      <c r="EI499" s="11"/>
      <c r="EJ499" s="11"/>
      <c r="EK499" s="11"/>
      <c r="EL499" s="11"/>
      <c r="EM499" s="11"/>
      <c r="EN499" s="11"/>
      <c r="EO499" s="11"/>
      <c r="EP499" s="11"/>
      <c r="EQ499" s="11"/>
    </row>
    <row r="500" ht="22.5" customHeight="1" spans="1:147">
      <c r="A500" s="248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27"/>
      <c r="Y500" s="11"/>
      <c r="Z500" s="119"/>
      <c r="AA500" s="119"/>
      <c r="AB500" s="11"/>
      <c r="AC500" s="119"/>
      <c r="AD500" s="11"/>
      <c r="AE500" s="11"/>
      <c r="AF500" s="119"/>
      <c r="AG500" s="119"/>
      <c r="AH500" s="11"/>
      <c r="AI500" s="11"/>
      <c r="AJ500" s="11"/>
      <c r="AK500" s="11"/>
      <c r="AL500" s="11"/>
      <c r="AM500" s="11"/>
      <c r="AN500" s="119"/>
      <c r="AO500" s="119"/>
      <c r="AP500" s="11"/>
      <c r="AQ500" s="11"/>
      <c r="AR500" s="12"/>
      <c r="AS500" s="119"/>
      <c r="AT500" s="119"/>
      <c r="AU500" s="11"/>
      <c r="AV500" s="11"/>
      <c r="AW500" s="27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9"/>
      <c r="BQ500" s="119"/>
      <c r="BR500" s="11"/>
      <c r="BS500" s="11"/>
      <c r="BT500" s="11"/>
      <c r="BU500" s="11"/>
      <c r="BV500" s="11"/>
      <c r="BW500" s="11"/>
      <c r="BX500" s="119"/>
      <c r="BY500" s="119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9"/>
      <c r="CQ500" s="119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  <c r="EM500" s="11"/>
      <c r="EN500" s="11"/>
      <c r="EO500" s="11"/>
      <c r="EP500" s="11"/>
      <c r="EQ500" s="11"/>
    </row>
    <row r="501" ht="22.5" customHeight="1" spans="1:147">
      <c r="A501" s="248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27"/>
      <c r="Y501" s="11"/>
      <c r="Z501" s="119"/>
      <c r="AA501" s="119"/>
      <c r="AB501" s="11"/>
      <c r="AC501" s="119"/>
      <c r="AD501" s="11"/>
      <c r="AE501" s="11"/>
      <c r="AF501" s="119"/>
      <c r="AG501" s="119"/>
      <c r="AH501" s="11"/>
      <c r="AI501" s="11"/>
      <c r="AJ501" s="11"/>
      <c r="AK501" s="11"/>
      <c r="AL501" s="11"/>
      <c r="AM501" s="11"/>
      <c r="AN501" s="119"/>
      <c r="AO501" s="119"/>
      <c r="AP501" s="11"/>
      <c r="AQ501" s="11"/>
      <c r="AR501" s="12"/>
      <c r="AS501" s="119"/>
      <c r="AT501" s="119"/>
      <c r="AU501" s="11"/>
      <c r="AV501" s="11"/>
      <c r="AW501" s="27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9"/>
      <c r="BQ501" s="119"/>
      <c r="BR501" s="11"/>
      <c r="BS501" s="11"/>
      <c r="BT501" s="11"/>
      <c r="BU501" s="11"/>
      <c r="BV501" s="11"/>
      <c r="BW501" s="11"/>
      <c r="BX501" s="119"/>
      <c r="BY501" s="119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9"/>
      <c r="CQ501" s="119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  <c r="EM501" s="11"/>
      <c r="EN501" s="11"/>
      <c r="EO501" s="11"/>
      <c r="EP501" s="11"/>
      <c r="EQ501" s="11"/>
    </row>
    <row r="502" ht="22.5" customHeight="1" spans="1:147">
      <c r="A502" s="248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27"/>
      <c r="Y502" s="11"/>
      <c r="Z502" s="119"/>
      <c r="AA502" s="119"/>
      <c r="AB502" s="11"/>
      <c r="AC502" s="119"/>
      <c r="AD502" s="11"/>
      <c r="AE502" s="11"/>
      <c r="AF502" s="119"/>
      <c r="AG502" s="119"/>
      <c r="AH502" s="11"/>
      <c r="AI502" s="11"/>
      <c r="AJ502" s="11"/>
      <c r="AK502" s="11"/>
      <c r="AL502" s="11"/>
      <c r="AM502" s="11"/>
      <c r="AN502" s="119"/>
      <c r="AO502" s="119"/>
      <c r="AP502" s="11"/>
      <c r="AQ502" s="11"/>
      <c r="AR502" s="12"/>
      <c r="AS502" s="119"/>
      <c r="AT502" s="119"/>
      <c r="AU502" s="11"/>
      <c r="AV502" s="11"/>
      <c r="AW502" s="27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9"/>
      <c r="BQ502" s="119"/>
      <c r="BR502" s="11"/>
      <c r="BS502" s="11"/>
      <c r="BT502" s="11"/>
      <c r="BU502" s="11"/>
      <c r="BV502" s="11"/>
      <c r="BW502" s="11"/>
      <c r="BX502" s="119"/>
      <c r="BY502" s="119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9"/>
      <c r="CQ502" s="119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  <c r="EM502" s="11"/>
      <c r="EN502" s="11"/>
      <c r="EO502" s="11"/>
      <c r="EP502" s="11"/>
      <c r="EQ502" s="11"/>
    </row>
    <row r="503" ht="22.5" customHeight="1" spans="1:147">
      <c r="A503" s="248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27"/>
      <c r="Y503" s="11"/>
      <c r="Z503" s="119"/>
      <c r="AA503" s="119"/>
      <c r="AB503" s="11"/>
      <c r="AC503" s="119"/>
      <c r="AD503" s="11"/>
      <c r="AE503" s="11"/>
      <c r="AF503" s="119"/>
      <c r="AG503" s="119"/>
      <c r="AH503" s="11"/>
      <c r="AI503" s="11"/>
      <c r="AJ503" s="11"/>
      <c r="AK503" s="11"/>
      <c r="AL503" s="11"/>
      <c r="AM503" s="11"/>
      <c r="AN503" s="119"/>
      <c r="AO503" s="119"/>
      <c r="AP503" s="11"/>
      <c r="AQ503" s="11"/>
      <c r="AR503" s="12"/>
      <c r="AS503" s="119"/>
      <c r="AT503" s="119"/>
      <c r="AU503" s="11"/>
      <c r="AV503" s="11"/>
      <c r="AW503" s="27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9"/>
      <c r="BQ503" s="119"/>
      <c r="BR503" s="11"/>
      <c r="BS503" s="11"/>
      <c r="BT503" s="11"/>
      <c r="BU503" s="11"/>
      <c r="BV503" s="11"/>
      <c r="BW503" s="11"/>
      <c r="BX503" s="119"/>
      <c r="BY503" s="119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9"/>
      <c r="CQ503" s="119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1"/>
    </row>
    <row r="504" ht="22.5" customHeight="1" spans="1:147">
      <c r="A504" s="248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27"/>
      <c r="Y504" s="11"/>
      <c r="Z504" s="119"/>
      <c r="AA504" s="119"/>
      <c r="AB504" s="11"/>
      <c r="AC504" s="119"/>
      <c r="AD504" s="11"/>
      <c r="AE504" s="11"/>
      <c r="AF504" s="119"/>
      <c r="AG504" s="119"/>
      <c r="AH504" s="11"/>
      <c r="AI504" s="11"/>
      <c r="AJ504" s="11"/>
      <c r="AK504" s="11"/>
      <c r="AL504" s="11"/>
      <c r="AM504" s="11"/>
      <c r="AN504" s="119"/>
      <c r="AO504" s="119"/>
      <c r="AP504" s="11"/>
      <c r="AQ504" s="11"/>
      <c r="AR504" s="12"/>
      <c r="AS504" s="119"/>
      <c r="AT504" s="119"/>
      <c r="AU504" s="11"/>
      <c r="AV504" s="11"/>
      <c r="AW504" s="27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9"/>
      <c r="BQ504" s="119"/>
      <c r="BR504" s="11"/>
      <c r="BS504" s="11"/>
      <c r="BT504" s="11"/>
      <c r="BU504" s="11"/>
      <c r="BV504" s="11"/>
      <c r="BW504" s="11"/>
      <c r="BX504" s="119"/>
      <c r="BY504" s="119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9"/>
      <c r="CQ504" s="119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  <c r="EM504" s="11"/>
      <c r="EN504" s="11"/>
      <c r="EO504" s="11"/>
      <c r="EP504" s="11"/>
      <c r="EQ504" s="11"/>
    </row>
    <row r="505" ht="22.5" customHeight="1" spans="1:147">
      <c r="A505" s="248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27"/>
      <c r="Y505" s="11"/>
      <c r="Z505" s="119"/>
      <c r="AA505" s="119"/>
      <c r="AB505" s="11"/>
      <c r="AC505" s="119"/>
      <c r="AD505" s="11"/>
      <c r="AE505" s="11"/>
      <c r="AF505" s="119"/>
      <c r="AG505" s="119"/>
      <c r="AH505" s="11"/>
      <c r="AI505" s="11"/>
      <c r="AJ505" s="11"/>
      <c r="AK505" s="11"/>
      <c r="AL505" s="11"/>
      <c r="AM505" s="11"/>
      <c r="AN505" s="119"/>
      <c r="AO505" s="119"/>
      <c r="AP505" s="11"/>
      <c r="AQ505" s="11"/>
      <c r="AR505" s="12"/>
      <c r="AS505" s="119"/>
      <c r="AT505" s="119"/>
      <c r="AU505" s="11"/>
      <c r="AV505" s="11"/>
      <c r="AW505" s="27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9"/>
      <c r="BQ505" s="119"/>
      <c r="BR505" s="11"/>
      <c r="BS505" s="11"/>
      <c r="BT505" s="11"/>
      <c r="BU505" s="11"/>
      <c r="BV505" s="11"/>
      <c r="BW505" s="11"/>
      <c r="BX505" s="119"/>
      <c r="BY505" s="119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9"/>
      <c r="CQ505" s="119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  <c r="EM505" s="11"/>
      <c r="EN505" s="11"/>
      <c r="EO505" s="11"/>
      <c r="EP505" s="11"/>
      <c r="EQ505" s="11"/>
    </row>
    <row r="506" ht="22.5" customHeight="1" spans="1:147">
      <c r="A506" s="248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27"/>
      <c r="Y506" s="11"/>
      <c r="Z506" s="119"/>
      <c r="AA506" s="119"/>
      <c r="AB506" s="11"/>
      <c r="AC506" s="119"/>
      <c r="AD506" s="11"/>
      <c r="AE506" s="11"/>
      <c r="AF506" s="119"/>
      <c r="AG506" s="119"/>
      <c r="AH506" s="11"/>
      <c r="AI506" s="11"/>
      <c r="AJ506" s="11"/>
      <c r="AK506" s="11"/>
      <c r="AL506" s="11"/>
      <c r="AM506" s="11"/>
      <c r="AN506" s="119"/>
      <c r="AO506" s="119"/>
      <c r="AP506" s="11"/>
      <c r="AQ506" s="11"/>
      <c r="AR506" s="12"/>
      <c r="AS506" s="119"/>
      <c r="AT506" s="119"/>
      <c r="AU506" s="11"/>
      <c r="AV506" s="11"/>
      <c r="AW506" s="27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9"/>
      <c r="BQ506" s="119"/>
      <c r="BR506" s="11"/>
      <c r="BS506" s="11"/>
      <c r="BT506" s="11"/>
      <c r="BU506" s="11"/>
      <c r="BV506" s="11"/>
      <c r="BW506" s="11"/>
      <c r="BX506" s="119"/>
      <c r="BY506" s="119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9"/>
      <c r="CQ506" s="119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  <c r="EO506" s="11"/>
      <c r="EP506" s="11"/>
      <c r="EQ506" s="11"/>
    </row>
    <row r="507" ht="22.5" customHeight="1" spans="1:147">
      <c r="A507" s="248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27"/>
      <c r="Y507" s="11"/>
      <c r="Z507" s="119"/>
      <c r="AA507" s="119"/>
      <c r="AB507" s="11"/>
      <c r="AC507" s="119"/>
      <c r="AD507" s="11"/>
      <c r="AE507" s="11"/>
      <c r="AF507" s="119"/>
      <c r="AG507" s="119"/>
      <c r="AH507" s="11"/>
      <c r="AI507" s="11"/>
      <c r="AJ507" s="11"/>
      <c r="AK507" s="11"/>
      <c r="AL507" s="11"/>
      <c r="AM507" s="11"/>
      <c r="AN507" s="119"/>
      <c r="AO507" s="119"/>
      <c r="AP507" s="11"/>
      <c r="AQ507" s="11"/>
      <c r="AR507" s="12"/>
      <c r="AS507" s="119"/>
      <c r="AT507" s="119"/>
      <c r="AU507" s="11"/>
      <c r="AV507" s="11"/>
      <c r="AW507" s="27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9"/>
      <c r="BQ507" s="119"/>
      <c r="BR507" s="11"/>
      <c r="BS507" s="11"/>
      <c r="BT507" s="11"/>
      <c r="BU507" s="11"/>
      <c r="BV507" s="11"/>
      <c r="BW507" s="11"/>
      <c r="BX507" s="119"/>
      <c r="BY507" s="119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9"/>
      <c r="CQ507" s="119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  <c r="EM507" s="11"/>
      <c r="EN507" s="11"/>
      <c r="EO507" s="11"/>
      <c r="EP507" s="11"/>
      <c r="EQ507" s="11"/>
    </row>
    <row r="508" ht="22.5" customHeight="1" spans="1:147">
      <c r="A508" s="248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27"/>
      <c r="Y508" s="11"/>
      <c r="Z508" s="119"/>
      <c r="AA508" s="119"/>
      <c r="AB508" s="11"/>
      <c r="AC508" s="119"/>
      <c r="AD508" s="11"/>
      <c r="AE508" s="11"/>
      <c r="AF508" s="119"/>
      <c r="AG508" s="119"/>
      <c r="AH508" s="11"/>
      <c r="AI508" s="11"/>
      <c r="AJ508" s="11"/>
      <c r="AK508" s="11"/>
      <c r="AL508" s="11"/>
      <c r="AM508" s="11"/>
      <c r="AN508" s="119"/>
      <c r="AO508" s="119"/>
      <c r="AP508" s="11"/>
      <c r="AQ508" s="11"/>
      <c r="AR508" s="12"/>
      <c r="AS508" s="119"/>
      <c r="AT508" s="119"/>
      <c r="AU508" s="11"/>
      <c r="AV508" s="11"/>
      <c r="AW508" s="27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9"/>
      <c r="BQ508" s="119"/>
      <c r="BR508" s="11"/>
      <c r="BS508" s="11"/>
      <c r="BT508" s="11"/>
      <c r="BU508" s="11"/>
      <c r="BV508" s="11"/>
      <c r="BW508" s="11"/>
      <c r="BX508" s="119"/>
      <c r="BY508" s="119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9"/>
      <c r="CQ508" s="119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  <c r="EM508" s="11"/>
      <c r="EN508" s="11"/>
      <c r="EO508" s="11"/>
      <c r="EP508" s="11"/>
      <c r="EQ508" s="11"/>
    </row>
    <row r="509" ht="22.5" customHeight="1" spans="1:147">
      <c r="A509" s="248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27"/>
      <c r="Y509" s="11"/>
      <c r="Z509" s="119"/>
      <c r="AA509" s="119"/>
      <c r="AB509" s="11"/>
      <c r="AC509" s="119"/>
      <c r="AD509" s="11"/>
      <c r="AE509" s="11"/>
      <c r="AF509" s="119"/>
      <c r="AG509" s="119"/>
      <c r="AH509" s="11"/>
      <c r="AI509" s="11"/>
      <c r="AJ509" s="11"/>
      <c r="AK509" s="11"/>
      <c r="AL509" s="11"/>
      <c r="AM509" s="11"/>
      <c r="AN509" s="119"/>
      <c r="AO509" s="119"/>
      <c r="AP509" s="11"/>
      <c r="AQ509" s="11"/>
      <c r="AR509" s="12"/>
      <c r="AS509" s="119"/>
      <c r="AT509" s="119"/>
      <c r="AU509" s="11"/>
      <c r="AV509" s="11"/>
      <c r="AW509" s="27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9"/>
      <c r="BQ509" s="119"/>
      <c r="BR509" s="11"/>
      <c r="BS509" s="11"/>
      <c r="BT509" s="11"/>
      <c r="BU509" s="11"/>
      <c r="BV509" s="11"/>
      <c r="BW509" s="11"/>
      <c r="BX509" s="119"/>
      <c r="BY509" s="119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9"/>
      <c r="CQ509" s="119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  <c r="EM509" s="11"/>
      <c r="EN509" s="11"/>
      <c r="EO509" s="11"/>
      <c r="EP509" s="11"/>
      <c r="EQ509" s="11"/>
    </row>
    <row r="510" ht="22.5" customHeight="1" spans="1:147">
      <c r="A510" s="248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27"/>
      <c r="Y510" s="11"/>
      <c r="Z510" s="119"/>
      <c r="AA510" s="119"/>
      <c r="AB510" s="11"/>
      <c r="AC510" s="119"/>
      <c r="AD510" s="11"/>
      <c r="AE510" s="11"/>
      <c r="AF510" s="119"/>
      <c r="AG510" s="119"/>
      <c r="AH510" s="11"/>
      <c r="AI510" s="11"/>
      <c r="AJ510" s="11"/>
      <c r="AK510" s="11"/>
      <c r="AL510" s="11"/>
      <c r="AM510" s="11"/>
      <c r="AN510" s="119"/>
      <c r="AO510" s="119"/>
      <c r="AP510" s="11"/>
      <c r="AQ510" s="11"/>
      <c r="AR510" s="12"/>
      <c r="AS510" s="119"/>
      <c r="AT510" s="119"/>
      <c r="AU510" s="11"/>
      <c r="AV510" s="11"/>
      <c r="AW510" s="27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9"/>
      <c r="BQ510" s="119"/>
      <c r="BR510" s="11"/>
      <c r="BS510" s="11"/>
      <c r="BT510" s="11"/>
      <c r="BU510" s="11"/>
      <c r="BV510" s="11"/>
      <c r="BW510" s="11"/>
      <c r="BX510" s="119"/>
      <c r="BY510" s="119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9"/>
      <c r="CQ510" s="119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  <c r="EM510" s="11"/>
      <c r="EN510" s="11"/>
      <c r="EO510" s="11"/>
      <c r="EP510" s="11"/>
      <c r="EQ510" s="11"/>
    </row>
    <row r="511" ht="22.5" customHeight="1" spans="1:147">
      <c r="A511" s="248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27"/>
      <c r="Y511" s="11"/>
      <c r="Z511" s="119"/>
      <c r="AA511" s="119"/>
      <c r="AB511" s="11"/>
      <c r="AC511" s="119"/>
      <c r="AD511" s="11"/>
      <c r="AE511" s="11"/>
      <c r="AF511" s="119"/>
      <c r="AG511" s="119"/>
      <c r="AH511" s="11"/>
      <c r="AI511" s="11"/>
      <c r="AJ511" s="11"/>
      <c r="AK511" s="11"/>
      <c r="AL511" s="11"/>
      <c r="AM511" s="11"/>
      <c r="AN511" s="119"/>
      <c r="AO511" s="119"/>
      <c r="AP511" s="11"/>
      <c r="AQ511" s="11"/>
      <c r="AR511" s="12"/>
      <c r="AS511" s="119"/>
      <c r="AT511" s="119"/>
      <c r="AU511" s="11"/>
      <c r="AV511" s="11"/>
      <c r="AW511" s="27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9"/>
      <c r="BQ511" s="119"/>
      <c r="BR511" s="11"/>
      <c r="BS511" s="11"/>
      <c r="BT511" s="11"/>
      <c r="BU511" s="11"/>
      <c r="BV511" s="11"/>
      <c r="BW511" s="11"/>
      <c r="BX511" s="119"/>
      <c r="BY511" s="119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9"/>
      <c r="CQ511" s="119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  <c r="EO511" s="11"/>
      <c r="EP511" s="11"/>
      <c r="EQ511" s="11"/>
    </row>
    <row r="512" ht="22.5" customHeight="1" spans="1:147">
      <c r="A512" s="248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27"/>
      <c r="Y512" s="11"/>
      <c r="Z512" s="119"/>
      <c r="AA512" s="119"/>
      <c r="AB512" s="11"/>
      <c r="AC512" s="119"/>
      <c r="AD512" s="11"/>
      <c r="AE512" s="11"/>
      <c r="AF512" s="119"/>
      <c r="AG512" s="119"/>
      <c r="AH512" s="11"/>
      <c r="AI512" s="11"/>
      <c r="AJ512" s="11"/>
      <c r="AK512" s="11"/>
      <c r="AL512" s="11"/>
      <c r="AM512" s="11"/>
      <c r="AN512" s="119"/>
      <c r="AO512" s="119"/>
      <c r="AP512" s="11"/>
      <c r="AQ512" s="11"/>
      <c r="AR512" s="12"/>
      <c r="AS512" s="119"/>
      <c r="AT512" s="119"/>
      <c r="AU512" s="11"/>
      <c r="AV512" s="11"/>
      <c r="AW512" s="27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9"/>
      <c r="BQ512" s="119"/>
      <c r="BR512" s="11"/>
      <c r="BS512" s="11"/>
      <c r="BT512" s="11"/>
      <c r="BU512" s="11"/>
      <c r="BV512" s="11"/>
      <c r="BW512" s="11"/>
      <c r="BX512" s="119"/>
      <c r="BY512" s="119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9"/>
      <c r="CQ512" s="119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1"/>
      <c r="EQ512" s="11"/>
    </row>
    <row r="513" ht="22.5" customHeight="1" spans="1:147">
      <c r="A513" s="248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27"/>
      <c r="Y513" s="11"/>
      <c r="Z513" s="119"/>
      <c r="AA513" s="119"/>
      <c r="AB513" s="11"/>
      <c r="AC513" s="119"/>
      <c r="AD513" s="11"/>
      <c r="AE513" s="11"/>
      <c r="AF513" s="119"/>
      <c r="AG513" s="119"/>
      <c r="AH513" s="11"/>
      <c r="AI513" s="11"/>
      <c r="AJ513" s="11"/>
      <c r="AK513" s="11"/>
      <c r="AL513" s="11"/>
      <c r="AM513" s="11"/>
      <c r="AN513" s="119"/>
      <c r="AO513" s="119"/>
      <c r="AP513" s="11"/>
      <c r="AQ513" s="11"/>
      <c r="AR513" s="12"/>
      <c r="AS513" s="119"/>
      <c r="AT513" s="119"/>
      <c r="AU513" s="11"/>
      <c r="AV513" s="11"/>
      <c r="AW513" s="27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9"/>
      <c r="BQ513" s="119"/>
      <c r="BR513" s="11"/>
      <c r="BS513" s="11"/>
      <c r="BT513" s="11"/>
      <c r="BU513" s="11"/>
      <c r="BV513" s="11"/>
      <c r="BW513" s="11"/>
      <c r="BX513" s="119"/>
      <c r="BY513" s="119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9"/>
      <c r="CQ513" s="119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</row>
    <row r="514" ht="22.5" customHeight="1" spans="1:147">
      <c r="A514" s="248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27"/>
      <c r="Y514" s="11"/>
      <c r="Z514" s="119"/>
      <c r="AA514" s="119"/>
      <c r="AB514" s="11"/>
      <c r="AC514" s="119"/>
      <c r="AD514" s="11"/>
      <c r="AE514" s="11"/>
      <c r="AF514" s="119"/>
      <c r="AG514" s="119"/>
      <c r="AH514" s="11"/>
      <c r="AI514" s="11"/>
      <c r="AJ514" s="11"/>
      <c r="AK514" s="11"/>
      <c r="AL514" s="11"/>
      <c r="AM514" s="11"/>
      <c r="AN514" s="119"/>
      <c r="AO514" s="119"/>
      <c r="AP514" s="11"/>
      <c r="AQ514" s="11"/>
      <c r="AR514" s="12"/>
      <c r="AS514" s="119"/>
      <c r="AT514" s="119"/>
      <c r="AU514" s="11"/>
      <c r="AV514" s="11"/>
      <c r="AW514" s="27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9"/>
      <c r="BQ514" s="119"/>
      <c r="BR514" s="11"/>
      <c r="BS514" s="11"/>
      <c r="BT514" s="11"/>
      <c r="BU514" s="11"/>
      <c r="BV514" s="11"/>
      <c r="BW514" s="11"/>
      <c r="BX514" s="119"/>
      <c r="BY514" s="119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9"/>
      <c r="CQ514" s="119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  <c r="EO514" s="11"/>
      <c r="EP514" s="11"/>
      <c r="EQ514" s="11"/>
    </row>
    <row r="515" ht="22.5" customHeight="1" spans="1:147">
      <c r="A515" s="248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27"/>
      <c r="Y515" s="11"/>
      <c r="Z515" s="119"/>
      <c r="AA515" s="119"/>
      <c r="AB515" s="11"/>
      <c r="AC515" s="119"/>
      <c r="AD515" s="11"/>
      <c r="AE515" s="11"/>
      <c r="AF515" s="119"/>
      <c r="AG515" s="119"/>
      <c r="AH515" s="11"/>
      <c r="AI515" s="11"/>
      <c r="AJ515" s="11"/>
      <c r="AK515" s="11"/>
      <c r="AL515" s="11"/>
      <c r="AM515" s="11"/>
      <c r="AN515" s="119"/>
      <c r="AO515" s="119"/>
      <c r="AP515" s="11"/>
      <c r="AQ515" s="11"/>
      <c r="AR515" s="12"/>
      <c r="AS515" s="119"/>
      <c r="AT515" s="119"/>
      <c r="AU515" s="11"/>
      <c r="AV515" s="11"/>
      <c r="AW515" s="27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9"/>
      <c r="BQ515" s="119"/>
      <c r="BR515" s="11"/>
      <c r="BS515" s="11"/>
      <c r="BT515" s="11"/>
      <c r="BU515" s="11"/>
      <c r="BV515" s="11"/>
      <c r="BW515" s="11"/>
      <c r="BX515" s="119"/>
      <c r="BY515" s="119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9"/>
      <c r="CQ515" s="119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  <c r="EO515" s="11"/>
      <c r="EP515" s="11"/>
      <c r="EQ515" s="11"/>
    </row>
    <row r="516" ht="22.5" customHeight="1" spans="1:147">
      <c r="A516" s="248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27"/>
      <c r="Y516" s="11"/>
      <c r="Z516" s="119"/>
      <c r="AA516" s="119"/>
      <c r="AB516" s="11"/>
      <c r="AC516" s="119"/>
      <c r="AD516" s="11"/>
      <c r="AE516" s="11"/>
      <c r="AF516" s="119"/>
      <c r="AG516" s="119"/>
      <c r="AH516" s="11"/>
      <c r="AI516" s="11"/>
      <c r="AJ516" s="11"/>
      <c r="AK516" s="11"/>
      <c r="AL516" s="11"/>
      <c r="AM516" s="11"/>
      <c r="AN516" s="119"/>
      <c r="AO516" s="119"/>
      <c r="AP516" s="11"/>
      <c r="AQ516" s="11"/>
      <c r="AR516" s="12"/>
      <c r="AS516" s="119"/>
      <c r="AT516" s="119"/>
      <c r="AU516" s="11"/>
      <c r="AV516" s="11"/>
      <c r="AW516" s="27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9"/>
      <c r="BQ516" s="119"/>
      <c r="BR516" s="11"/>
      <c r="BS516" s="11"/>
      <c r="BT516" s="11"/>
      <c r="BU516" s="11"/>
      <c r="BV516" s="11"/>
      <c r="BW516" s="11"/>
      <c r="BX516" s="119"/>
      <c r="BY516" s="119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9"/>
      <c r="CQ516" s="119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1"/>
      <c r="EQ516" s="11"/>
    </row>
    <row r="517" ht="22.5" customHeight="1" spans="1:147">
      <c r="A517" s="248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27"/>
      <c r="Y517" s="11"/>
      <c r="Z517" s="119"/>
      <c r="AA517" s="119"/>
      <c r="AB517" s="11"/>
      <c r="AC517" s="119"/>
      <c r="AD517" s="11"/>
      <c r="AE517" s="11"/>
      <c r="AF517" s="119"/>
      <c r="AG517" s="119"/>
      <c r="AH517" s="11"/>
      <c r="AI517" s="11"/>
      <c r="AJ517" s="11"/>
      <c r="AK517" s="11"/>
      <c r="AL517" s="11"/>
      <c r="AM517" s="11"/>
      <c r="AN517" s="119"/>
      <c r="AO517" s="119"/>
      <c r="AP517" s="11"/>
      <c r="AQ517" s="11"/>
      <c r="AR517" s="12"/>
      <c r="AS517" s="119"/>
      <c r="AT517" s="119"/>
      <c r="AU517" s="11"/>
      <c r="AV517" s="11"/>
      <c r="AW517" s="27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9"/>
      <c r="BQ517" s="119"/>
      <c r="BR517" s="11"/>
      <c r="BS517" s="11"/>
      <c r="BT517" s="11"/>
      <c r="BU517" s="11"/>
      <c r="BV517" s="11"/>
      <c r="BW517" s="11"/>
      <c r="BX517" s="119"/>
      <c r="BY517" s="119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9"/>
      <c r="CQ517" s="119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  <c r="EO517" s="11"/>
      <c r="EP517" s="11"/>
      <c r="EQ517" s="11"/>
    </row>
    <row r="518" ht="22.5" customHeight="1" spans="1:147">
      <c r="A518" s="248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27"/>
      <c r="Y518" s="11"/>
      <c r="Z518" s="119"/>
      <c r="AA518" s="119"/>
      <c r="AB518" s="11"/>
      <c r="AC518" s="119"/>
      <c r="AD518" s="11"/>
      <c r="AE518" s="11"/>
      <c r="AF518" s="119"/>
      <c r="AG518" s="119"/>
      <c r="AH518" s="11"/>
      <c r="AI518" s="11"/>
      <c r="AJ518" s="11"/>
      <c r="AK518" s="11"/>
      <c r="AL518" s="11"/>
      <c r="AM518" s="11"/>
      <c r="AN518" s="119"/>
      <c r="AO518" s="119"/>
      <c r="AP518" s="11"/>
      <c r="AQ518" s="11"/>
      <c r="AR518" s="12"/>
      <c r="AS518" s="119"/>
      <c r="AT518" s="119"/>
      <c r="AU518" s="11"/>
      <c r="AV518" s="11"/>
      <c r="AW518" s="27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9"/>
      <c r="BQ518" s="119"/>
      <c r="BR518" s="11"/>
      <c r="BS518" s="11"/>
      <c r="BT518" s="11"/>
      <c r="BU518" s="11"/>
      <c r="BV518" s="11"/>
      <c r="BW518" s="11"/>
      <c r="BX518" s="119"/>
      <c r="BY518" s="119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9"/>
      <c r="CQ518" s="119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  <c r="EO518" s="11"/>
      <c r="EP518" s="11"/>
      <c r="EQ518" s="11"/>
    </row>
    <row r="519" ht="22.5" customHeight="1" spans="1:147">
      <c r="A519" s="248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27"/>
      <c r="Y519" s="11"/>
      <c r="Z519" s="119"/>
      <c r="AA519" s="119"/>
      <c r="AB519" s="11"/>
      <c r="AC519" s="119"/>
      <c r="AD519" s="11"/>
      <c r="AE519" s="11"/>
      <c r="AF519" s="119"/>
      <c r="AG519" s="119"/>
      <c r="AH519" s="11"/>
      <c r="AI519" s="11"/>
      <c r="AJ519" s="11"/>
      <c r="AK519" s="11"/>
      <c r="AL519" s="11"/>
      <c r="AM519" s="11"/>
      <c r="AN519" s="119"/>
      <c r="AO519" s="119"/>
      <c r="AP519" s="11"/>
      <c r="AQ519" s="11"/>
      <c r="AR519" s="12"/>
      <c r="AS519" s="119"/>
      <c r="AT519" s="119"/>
      <c r="AU519" s="11"/>
      <c r="AV519" s="11"/>
      <c r="AW519" s="27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9"/>
      <c r="BQ519" s="119"/>
      <c r="BR519" s="11"/>
      <c r="BS519" s="11"/>
      <c r="BT519" s="11"/>
      <c r="BU519" s="11"/>
      <c r="BV519" s="11"/>
      <c r="BW519" s="11"/>
      <c r="BX519" s="119"/>
      <c r="BY519" s="119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9"/>
      <c r="CQ519" s="119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  <c r="EO519" s="11"/>
      <c r="EP519" s="11"/>
      <c r="EQ519" s="11"/>
    </row>
    <row r="520" ht="22.5" customHeight="1" spans="1:147">
      <c r="A520" s="248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27"/>
      <c r="Y520" s="11"/>
      <c r="Z520" s="119"/>
      <c r="AA520" s="119"/>
      <c r="AB520" s="11"/>
      <c r="AC520" s="119"/>
      <c r="AD520" s="11"/>
      <c r="AE520" s="11"/>
      <c r="AF520" s="119"/>
      <c r="AG520" s="119"/>
      <c r="AH520" s="11"/>
      <c r="AI520" s="11"/>
      <c r="AJ520" s="11"/>
      <c r="AK520" s="11"/>
      <c r="AL520" s="11"/>
      <c r="AM520" s="11"/>
      <c r="AN520" s="119"/>
      <c r="AO520" s="119"/>
      <c r="AP520" s="11"/>
      <c r="AQ520" s="11"/>
      <c r="AR520" s="12"/>
      <c r="AS520" s="119"/>
      <c r="AT520" s="119"/>
      <c r="AU520" s="11"/>
      <c r="AV520" s="11"/>
      <c r="AW520" s="27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9"/>
      <c r="BQ520" s="119"/>
      <c r="BR520" s="11"/>
      <c r="BS520" s="11"/>
      <c r="BT520" s="11"/>
      <c r="BU520" s="11"/>
      <c r="BV520" s="11"/>
      <c r="BW520" s="11"/>
      <c r="BX520" s="119"/>
      <c r="BY520" s="119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9"/>
      <c r="CQ520" s="119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  <c r="EO520" s="11"/>
      <c r="EP520" s="11"/>
      <c r="EQ520" s="11"/>
    </row>
    <row r="521" ht="22.5" customHeight="1" spans="1:147">
      <c r="A521" s="248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27"/>
      <c r="Y521" s="11"/>
      <c r="Z521" s="119"/>
      <c r="AA521" s="119"/>
      <c r="AB521" s="11"/>
      <c r="AC521" s="119"/>
      <c r="AD521" s="11"/>
      <c r="AE521" s="11"/>
      <c r="AF521" s="119"/>
      <c r="AG521" s="119"/>
      <c r="AH521" s="11"/>
      <c r="AI521" s="11"/>
      <c r="AJ521" s="11"/>
      <c r="AK521" s="11"/>
      <c r="AL521" s="11"/>
      <c r="AM521" s="11"/>
      <c r="AN521" s="119"/>
      <c r="AO521" s="119"/>
      <c r="AP521" s="11"/>
      <c r="AQ521" s="11"/>
      <c r="AR521" s="12"/>
      <c r="AS521" s="119"/>
      <c r="AT521" s="119"/>
      <c r="AU521" s="11"/>
      <c r="AV521" s="11"/>
      <c r="AW521" s="27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9"/>
      <c r="BQ521" s="119"/>
      <c r="BR521" s="11"/>
      <c r="BS521" s="11"/>
      <c r="BT521" s="11"/>
      <c r="BU521" s="11"/>
      <c r="BV521" s="11"/>
      <c r="BW521" s="11"/>
      <c r="BX521" s="119"/>
      <c r="BY521" s="119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9"/>
      <c r="CQ521" s="119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</row>
    <row r="522" ht="22.5" customHeight="1" spans="1:147">
      <c r="A522" s="248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27"/>
      <c r="Y522" s="11"/>
      <c r="Z522" s="119"/>
      <c r="AA522" s="119"/>
      <c r="AB522" s="11"/>
      <c r="AC522" s="119"/>
      <c r="AD522" s="11"/>
      <c r="AE522" s="11"/>
      <c r="AF522" s="119"/>
      <c r="AG522" s="119"/>
      <c r="AH522" s="11"/>
      <c r="AI522" s="11"/>
      <c r="AJ522" s="11"/>
      <c r="AK522" s="11"/>
      <c r="AL522" s="11"/>
      <c r="AM522" s="11"/>
      <c r="AN522" s="119"/>
      <c r="AO522" s="119"/>
      <c r="AP522" s="11"/>
      <c r="AQ522" s="11"/>
      <c r="AR522" s="12"/>
      <c r="AS522" s="119"/>
      <c r="AT522" s="119"/>
      <c r="AU522" s="11"/>
      <c r="AV522" s="11"/>
      <c r="AW522" s="27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9"/>
      <c r="BQ522" s="119"/>
      <c r="BR522" s="11"/>
      <c r="BS522" s="11"/>
      <c r="BT522" s="11"/>
      <c r="BU522" s="11"/>
      <c r="BV522" s="11"/>
      <c r="BW522" s="11"/>
      <c r="BX522" s="119"/>
      <c r="BY522" s="119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9"/>
      <c r="CQ522" s="119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1"/>
    </row>
    <row r="523" ht="22.5" customHeight="1" spans="1:147">
      <c r="A523" s="248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27"/>
      <c r="Y523" s="11"/>
      <c r="Z523" s="119"/>
      <c r="AA523" s="119"/>
      <c r="AB523" s="11"/>
      <c r="AC523" s="119"/>
      <c r="AD523" s="11"/>
      <c r="AE523" s="11"/>
      <c r="AF523" s="119"/>
      <c r="AG523" s="119"/>
      <c r="AH523" s="11"/>
      <c r="AI523" s="11"/>
      <c r="AJ523" s="11"/>
      <c r="AK523" s="11"/>
      <c r="AL523" s="11"/>
      <c r="AM523" s="11"/>
      <c r="AN523" s="119"/>
      <c r="AO523" s="119"/>
      <c r="AP523" s="11"/>
      <c r="AQ523" s="11"/>
      <c r="AR523" s="12"/>
      <c r="AS523" s="119"/>
      <c r="AT523" s="119"/>
      <c r="AU523" s="11"/>
      <c r="AV523" s="11"/>
      <c r="AW523" s="27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9"/>
      <c r="BQ523" s="119"/>
      <c r="BR523" s="11"/>
      <c r="BS523" s="11"/>
      <c r="BT523" s="11"/>
      <c r="BU523" s="11"/>
      <c r="BV523" s="11"/>
      <c r="BW523" s="11"/>
      <c r="BX523" s="119"/>
      <c r="BY523" s="119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9"/>
      <c r="CQ523" s="119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  <c r="EO523" s="11"/>
      <c r="EP523" s="11"/>
      <c r="EQ523" s="11"/>
    </row>
    <row r="524" ht="22.5" customHeight="1" spans="1:147">
      <c r="A524" s="248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27"/>
      <c r="Y524" s="11"/>
      <c r="Z524" s="119"/>
      <c r="AA524" s="119"/>
      <c r="AB524" s="11"/>
      <c r="AC524" s="119"/>
      <c r="AD524" s="11"/>
      <c r="AE524" s="11"/>
      <c r="AF524" s="119"/>
      <c r="AG524" s="119"/>
      <c r="AH524" s="11"/>
      <c r="AI524" s="11"/>
      <c r="AJ524" s="11"/>
      <c r="AK524" s="11"/>
      <c r="AL524" s="11"/>
      <c r="AM524" s="11"/>
      <c r="AN524" s="119"/>
      <c r="AO524" s="119"/>
      <c r="AP524" s="11"/>
      <c r="AQ524" s="11"/>
      <c r="AR524" s="12"/>
      <c r="AS524" s="119"/>
      <c r="AT524" s="119"/>
      <c r="AU524" s="11"/>
      <c r="AV524" s="11"/>
      <c r="AW524" s="27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9"/>
      <c r="BQ524" s="119"/>
      <c r="BR524" s="11"/>
      <c r="BS524" s="11"/>
      <c r="BT524" s="11"/>
      <c r="BU524" s="11"/>
      <c r="BV524" s="11"/>
      <c r="BW524" s="11"/>
      <c r="BX524" s="119"/>
      <c r="BY524" s="119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9"/>
      <c r="CQ524" s="119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  <c r="EO524" s="11"/>
      <c r="EP524" s="11"/>
      <c r="EQ524" s="11"/>
    </row>
    <row r="525" ht="22.5" customHeight="1" spans="1:147">
      <c r="A525" s="248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27"/>
      <c r="Y525" s="11"/>
      <c r="Z525" s="119"/>
      <c r="AA525" s="119"/>
      <c r="AB525" s="11"/>
      <c r="AC525" s="119"/>
      <c r="AD525" s="11"/>
      <c r="AE525" s="11"/>
      <c r="AF525" s="119"/>
      <c r="AG525" s="119"/>
      <c r="AH525" s="11"/>
      <c r="AI525" s="11"/>
      <c r="AJ525" s="11"/>
      <c r="AK525" s="11"/>
      <c r="AL525" s="11"/>
      <c r="AM525" s="11"/>
      <c r="AN525" s="119"/>
      <c r="AO525" s="119"/>
      <c r="AP525" s="11"/>
      <c r="AQ525" s="11"/>
      <c r="AR525" s="12"/>
      <c r="AS525" s="119"/>
      <c r="AT525" s="119"/>
      <c r="AU525" s="11"/>
      <c r="AV525" s="11"/>
      <c r="AW525" s="27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9"/>
      <c r="BQ525" s="119"/>
      <c r="BR525" s="11"/>
      <c r="BS525" s="11"/>
      <c r="BT525" s="11"/>
      <c r="BU525" s="11"/>
      <c r="BV525" s="11"/>
      <c r="BW525" s="11"/>
      <c r="BX525" s="119"/>
      <c r="BY525" s="119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9"/>
      <c r="CQ525" s="119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  <c r="EO525" s="11"/>
      <c r="EP525" s="11"/>
      <c r="EQ525" s="11"/>
    </row>
    <row r="526" ht="22.5" customHeight="1" spans="1:147">
      <c r="A526" s="248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27"/>
      <c r="Y526" s="11"/>
      <c r="Z526" s="119"/>
      <c r="AA526" s="119"/>
      <c r="AB526" s="11"/>
      <c r="AC526" s="119"/>
      <c r="AD526" s="11"/>
      <c r="AE526" s="11"/>
      <c r="AF526" s="119"/>
      <c r="AG526" s="119"/>
      <c r="AH526" s="11"/>
      <c r="AI526" s="11"/>
      <c r="AJ526" s="11"/>
      <c r="AK526" s="11"/>
      <c r="AL526" s="11"/>
      <c r="AM526" s="11"/>
      <c r="AN526" s="119"/>
      <c r="AO526" s="119"/>
      <c r="AP526" s="11"/>
      <c r="AQ526" s="11"/>
      <c r="AR526" s="12"/>
      <c r="AS526" s="119"/>
      <c r="AT526" s="119"/>
      <c r="AU526" s="11"/>
      <c r="AV526" s="11"/>
      <c r="AW526" s="27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9"/>
      <c r="BQ526" s="119"/>
      <c r="BR526" s="11"/>
      <c r="BS526" s="11"/>
      <c r="BT526" s="11"/>
      <c r="BU526" s="11"/>
      <c r="BV526" s="11"/>
      <c r="BW526" s="11"/>
      <c r="BX526" s="119"/>
      <c r="BY526" s="119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9"/>
      <c r="CQ526" s="119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  <c r="EO526" s="11"/>
      <c r="EP526" s="11"/>
      <c r="EQ526" s="11"/>
    </row>
    <row r="527" ht="22.5" customHeight="1" spans="1:147">
      <c r="A527" s="248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27"/>
      <c r="Y527" s="11"/>
      <c r="Z527" s="119"/>
      <c r="AA527" s="119"/>
      <c r="AB527" s="11"/>
      <c r="AC527" s="119"/>
      <c r="AD527" s="11"/>
      <c r="AE527" s="11"/>
      <c r="AF527" s="119"/>
      <c r="AG527" s="119"/>
      <c r="AH527" s="11"/>
      <c r="AI527" s="11"/>
      <c r="AJ527" s="11"/>
      <c r="AK527" s="11"/>
      <c r="AL527" s="11"/>
      <c r="AM527" s="11"/>
      <c r="AN527" s="119"/>
      <c r="AO527" s="119"/>
      <c r="AP527" s="11"/>
      <c r="AQ527" s="11"/>
      <c r="AR527" s="12"/>
      <c r="AS527" s="119"/>
      <c r="AT527" s="119"/>
      <c r="AU527" s="11"/>
      <c r="AV527" s="11"/>
      <c r="AW527" s="27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9"/>
      <c r="BQ527" s="119"/>
      <c r="BR527" s="11"/>
      <c r="BS527" s="11"/>
      <c r="BT527" s="11"/>
      <c r="BU527" s="11"/>
      <c r="BV527" s="11"/>
      <c r="BW527" s="11"/>
      <c r="BX527" s="119"/>
      <c r="BY527" s="119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9"/>
      <c r="CQ527" s="119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  <c r="EO527" s="11"/>
      <c r="EP527" s="11"/>
      <c r="EQ527" s="11"/>
    </row>
    <row r="528" ht="22.5" customHeight="1" spans="1:147">
      <c r="A528" s="248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27"/>
      <c r="Y528" s="11"/>
      <c r="Z528" s="119"/>
      <c r="AA528" s="119"/>
      <c r="AB528" s="11"/>
      <c r="AC528" s="119"/>
      <c r="AD528" s="11"/>
      <c r="AE528" s="11"/>
      <c r="AF528" s="119"/>
      <c r="AG528" s="119"/>
      <c r="AH528" s="11"/>
      <c r="AI528" s="11"/>
      <c r="AJ528" s="11"/>
      <c r="AK528" s="11"/>
      <c r="AL528" s="11"/>
      <c r="AM528" s="11"/>
      <c r="AN528" s="119"/>
      <c r="AO528" s="119"/>
      <c r="AP528" s="11"/>
      <c r="AQ528" s="11"/>
      <c r="AR528" s="12"/>
      <c r="AS528" s="119"/>
      <c r="AT528" s="119"/>
      <c r="AU528" s="11"/>
      <c r="AV528" s="11"/>
      <c r="AW528" s="27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9"/>
      <c r="BQ528" s="119"/>
      <c r="BR528" s="11"/>
      <c r="BS528" s="11"/>
      <c r="BT528" s="11"/>
      <c r="BU528" s="11"/>
      <c r="BV528" s="11"/>
      <c r="BW528" s="11"/>
      <c r="BX528" s="119"/>
      <c r="BY528" s="119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9"/>
      <c r="CQ528" s="119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  <c r="EO528" s="11"/>
      <c r="EP528" s="11"/>
      <c r="EQ528" s="11"/>
    </row>
    <row r="529" ht="22.5" customHeight="1" spans="1:147">
      <c r="A529" s="248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27"/>
      <c r="Y529" s="11"/>
      <c r="Z529" s="119"/>
      <c r="AA529" s="119"/>
      <c r="AB529" s="11"/>
      <c r="AC529" s="119"/>
      <c r="AD529" s="11"/>
      <c r="AE529" s="11"/>
      <c r="AF529" s="119"/>
      <c r="AG529" s="119"/>
      <c r="AH529" s="11"/>
      <c r="AI529" s="11"/>
      <c r="AJ529" s="11"/>
      <c r="AK529" s="11"/>
      <c r="AL529" s="11"/>
      <c r="AM529" s="11"/>
      <c r="AN529" s="119"/>
      <c r="AO529" s="119"/>
      <c r="AP529" s="11"/>
      <c r="AQ529" s="11"/>
      <c r="AR529" s="12"/>
      <c r="AS529" s="119"/>
      <c r="AT529" s="119"/>
      <c r="AU529" s="11"/>
      <c r="AV529" s="11"/>
      <c r="AW529" s="27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9"/>
      <c r="BQ529" s="119"/>
      <c r="BR529" s="11"/>
      <c r="BS529" s="11"/>
      <c r="BT529" s="11"/>
      <c r="BU529" s="11"/>
      <c r="BV529" s="11"/>
      <c r="BW529" s="11"/>
      <c r="BX529" s="119"/>
      <c r="BY529" s="119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9"/>
      <c r="CQ529" s="119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  <c r="EO529" s="11"/>
      <c r="EP529" s="11"/>
      <c r="EQ529" s="11"/>
    </row>
    <row r="530" ht="22.5" customHeight="1" spans="1:147">
      <c r="A530" s="248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27"/>
      <c r="Y530" s="11"/>
      <c r="Z530" s="119"/>
      <c r="AA530" s="119"/>
      <c r="AB530" s="11"/>
      <c r="AC530" s="119"/>
      <c r="AD530" s="11"/>
      <c r="AE530" s="11"/>
      <c r="AF530" s="119"/>
      <c r="AG530" s="119"/>
      <c r="AH530" s="11"/>
      <c r="AI530" s="11"/>
      <c r="AJ530" s="11"/>
      <c r="AK530" s="11"/>
      <c r="AL530" s="11"/>
      <c r="AM530" s="11"/>
      <c r="AN530" s="119"/>
      <c r="AO530" s="119"/>
      <c r="AP530" s="11"/>
      <c r="AQ530" s="11"/>
      <c r="AR530" s="12"/>
      <c r="AS530" s="119"/>
      <c r="AT530" s="119"/>
      <c r="AU530" s="11"/>
      <c r="AV530" s="11"/>
      <c r="AW530" s="27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9"/>
      <c r="BQ530" s="119"/>
      <c r="BR530" s="11"/>
      <c r="BS530" s="11"/>
      <c r="BT530" s="11"/>
      <c r="BU530" s="11"/>
      <c r="BV530" s="11"/>
      <c r="BW530" s="11"/>
      <c r="BX530" s="119"/>
      <c r="BY530" s="119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9"/>
      <c r="CQ530" s="119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</row>
    <row r="531" ht="22.5" customHeight="1" spans="1:147">
      <c r="A531" s="248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27"/>
      <c r="Y531" s="11"/>
      <c r="Z531" s="119"/>
      <c r="AA531" s="119"/>
      <c r="AB531" s="11"/>
      <c r="AC531" s="119"/>
      <c r="AD531" s="11"/>
      <c r="AE531" s="11"/>
      <c r="AF531" s="119"/>
      <c r="AG531" s="119"/>
      <c r="AH531" s="11"/>
      <c r="AI531" s="11"/>
      <c r="AJ531" s="11"/>
      <c r="AK531" s="11"/>
      <c r="AL531" s="11"/>
      <c r="AM531" s="11"/>
      <c r="AN531" s="119"/>
      <c r="AO531" s="119"/>
      <c r="AP531" s="11"/>
      <c r="AQ531" s="11"/>
      <c r="AR531" s="12"/>
      <c r="AS531" s="119"/>
      <c r="AT531" s="119"/>
      <c r="AU531" s="11"/>
      <c r="AV531" s="11"/>
      <c r="AW531" s="27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9"/>
      <c r="BQ531" s="119"/>
      <c r="BR531" s="11"/>
      <c r="BS531" s="11"/>
      <c r="BT531" s="11"/>
      <c r="BU531" s="11"/>
      <c r="BV531" s="11"/>
      <c r="BW531" s="11"/>
      <c r="BX531" s="119"/>
      <c r="BY531" s="119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9"/>
      <c r="CQ531" s="119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</row>
    <row r="532" ht="22.5" customHeight="1" spans="1:147">
      <c r="A532" s="248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27"/>
      <c r="Y532" s="11"/>
      <c r="Z532" s="119"/>
      <c r="AA532" s="119"/>
      <c r="AB532" s="11"/>
      <c r="AC532" s="119"/>
      <c r="AD532" s="11"/>
      <c r="AE532" s="11"/>
      <c r="AF532" s="119"/>
      <c r="AG532" s="119"/>
      <c r="AH532" s="11"/>
      <c r="AI532" s="11"/>
      <c r="AJ532" s="11"/>
      <c r="AK532" s="11"/>
      <c r="AL532" s="11"/>
      <c r="AM532" s="11"/>
      <c r="AN532" s="119"/>
      <c r="AO532" s="119"/>
      <c r="AP532" s="11"/>
      <c r="AQ532" s="11"/>
      <c r="AR532" s="12"/>
      <c r="AS532" s="119"/>
      <c r="AT532" s="119"/>
      <c r="AU532" s="11"/>
      <c r="AV532" s="11"/>
      <c r="AW532" s="27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9"/>
      <c r="BQ532" s="119"/>
      <c r="BR532" s="11"/>
      <c r="BS532" s="11"/>
      <c r="BT532" s="11"/>
      <c r="BU532" s="11"/>
      <c r="BV532" s="11"/>
      <c r="BW532" s="11"/>
      <c r="BX532" s="119"/>
      <c r="BY532" s="119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9"/>
      <c r="CQ532" s="119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1"/>
      <c r="EQ532" s="11"/>
    </row>
    <row r="533" ht="22.5" customHeight="1" spans="1:147">
      <c r="A533" s="248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27"/>
      <c r="Y533" s="11"/>
      <c r="Z533" s="119"/>
      <c r="AA533" s="119"/>
      <c r="AB533" s="11"/>
      <c r="AC533" s="119"/>
      <c r="AD533" s="11"/>
      <c r="AE533" s="11"/>
      <c r="AF533" s="119"/>
      <c r="AG533" s="119"/>
      <c r="AH533" s="11"/>
      <c r="AI533" s="11"/>
      <c r="AJ533" s="11"/>
      <c r="AK533" s="11"/>
      <c r="AL533" s="11"/>
      <c r="AM533" s="11"/>
      <c r="AN533" s="119"/>
      <c r="AO533" s="119"/>
      <c r="AP533" s="11"/>
      <c r="AQ533" s="11"/>
      <c r="AR533" s="12"/>
      <c r="AS533" s="119"/>
      <c r="AT533" s="119"/>
      <c r="AU533" s="11"/>
      <c r="AV533" s="11"/>
      <c r="AW533" s="27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9"/>
      <c r="BQ533" s="119"/>
      <c r="BR533" s="11"/>
      <c r="BS533" s="11"/>
      <c r="BT533" s="11"/>
      <c r="BU533" s="11"/>
      <c r="BV533" s="11"/>
      <c r="BW533" s="11"/>
      <c r="BX533" s="119"/>
      <c r="BY533" s="119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9"/>
      <c r="CQ533" s="119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  <c r="EO533" s="11"/>
      <c r="EP533" s="11"/>
      <c r="EQ533" s="11"/>
    </row>
    <row r="534" ht="22.5" customHeight="1" spans="1:147">
      <c r="A534" s="248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27"/>
      <c r="Y534" s="11"/>
      <c r="Z534" s="119"/>
      <c r="AA534" s="119"/>
      <c r="AB534" s="11"/>
      <c r="AC534" s="119"/>
      <c r="AD534" s="11"/>
      <c r="AE534" s="11"/>
      <c r="AF534" s="119"/>
      <c r="AG534" s="119"/>
      <c r="AH534" s="11"/>
      <c r="AI534" s="11"/>
      <c r="AJ534" s="11"/>
      <c r="AK534" s="11"/>
      <c r="AL534" s="11"/>
      <c r="AM534" s="11"/>
      <c r="AN534" s="119"/>
      <c r="AO534" s="119"/>
      <c r="AP534" s="11"/>
      <c r="AQ534" s="11"/>
      <c r="AR534" s="12"/>
      <c r="AS534" s="119"/>
      <c r="AT534" s="119"/>
      <c r="AU534" s="11"/>
      <c r="AV534" s="11"/>
      <c r="AW534" s="27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9"/>
      <c r="BQ534" s="119"/>
      <c r="BR534" s="11"/>
      <c r="BS534" s="11"/>
      <c r="BT534" s="11"/>
      <c r="BU534" s="11"/>
      <c r="BV534" s="11"/>
      <c r="BW534" s="11"/>
      <c r="BX534" s="119"/>
      <c r="BY534" s="119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9"/>
      <c r="CQ534" s="119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1"/>
      <c r="EQ534" s="11"/>
    </row>
    <row r="535" ht="22.5" customHeight="1" spans="1:147">
      <c r="A535" s="248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27"/>
      <c r="Y535" s="11"/>
      <c r="Z535" s="119"/>
      <c r="AA535" s="119"/>
      <c r="AB535" s="11"/>
      <c r="AC535" s="119"/>
      <c r="AD535" s="11"/>
      <c r="AE535" s="11"/>
      <c r="AF535" s="119"/>
      <c r="AG535" s="119"/>
      <c r="AH535" s="11"/>
      <c r="AI535" s="11"/>
      <c r="AJ535" s="11"/>
      <c r="AK535" s="11"/>
      <c r="AL535" s="11"/>
      <c r="AM535" s="11"/>
      <c r="AN535" s="119"/>
      <c r="AO535" s="119"/>
      <c r="AP535" s="11"/>
      <c r="AQ535" s="11"/>
      <c r="AR535" s="12"/>
      <c r="AS535" s="119"/>
      <c r="AT535" s="119"/>
      <c r="AU535" s="11"/>
      <c r="AV535" s="11"/>
      <c r="AW535" s="27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9"/>
      <c r="BQ535" s="119"/>
      <c r="BR535" s="11"/>
      <c r="BS535" s="11"/>
      <c r="BT535" s="11"/>
      <c r="BU535" s="11"/>
      <c r="BV535" s="11"/>
      <c r="BW535" s="11"/>
      <c r="BX535" s="119"/>
      <c r="BY535" s="119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9"/>
      <c r="CQ535" s="119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1"/>
      <c r="EQ535" s="11"/>
    </row>
    <row r="536" ht="22.5" customHeight="1" spans="1:147">
      <c r="A536" s="248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27"/>
      <c r="Y536" s="11"/>
      <c r="Z536" s="119"/>
      <c r="AA536" s="119"/>
      <c r="AB536" s="11"/>
      <c r="AC536" s="119"/>
      <c r="AD536" s="11"/>
      <c r="AE536" s="11"/>
      <c r="AF536" s="119"/>
      <c r="AG536" s="119"/>
      <c r="AH536" s="11"/>
      <c r="AI536" s="11"/>
      <c r="AJ536" s="11"/>
      <c r="AK536" s="11"/>
      <c r="AL536" s="11"/>
      <c r="AM536" s="11"/>
      <c r="AN536" s="119"/>
      <c r="AO536" s="119"/>
      <c r="AP536" s="11"/>
      <c r="AQ536" s="11"/>
      <c r="AR536" s="12"/>
      <c r="AS536" s="119"/>
      <c r="AT536" s="119"/>
      <c r="AU536" s="11"/>
      <c r="AV536" s="11"/>
      <c r="AW536" s="27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9"/>
      <c r="BQ536" s="119"/>
      <c r="BR536" s="11"/>
      <c r="BS536" s="11"/>
      <c r="BT536" s="11"/>
      <c r="BU536" s="11"/>
      <c r="BV536" s="11"/>
      <c r="BW536" s="11"/>
      <c r="BX536" s="119"/>
      <c r="BY536" s="119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9"/>
      <c r="CQ536" s="119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  <c r="EM536" s="11"/>
      <c r="EN536" s="11"/>
      <c r="EO536" s="11"/>
      <c r="EP536" s="11"/>
      <c r="EQ536" s="11"/>
    </row>
    <row r="537" ht="22.5" customHeight="1" spans="1:147">
      <c r="A537" s="248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27"/>
      <c r="Y537" s="11"/>
      <c r="Z537" s="119"/>
      <c r="AA537" s="119"/>
      <c r="AB537" s="11"/>
      <c r="AC537" s="119"/>
      <c r="AD537" s="11"/>
      <c r="AE537" s="11"/>
      <c r="AF537" s="119"/>
      <c r="AG537" s="119"/>
      <c r="AH537" s="11"/>
      <c r="AI537" s="11"/>
      <c r="AJ537" s="11"/>
      <c r="AK537" s="11"/>
      <c r="AL537" s="11"/>
      <c r="AM537" s="11"/>
      <c r="AN537" s="119"/>
      <c r="AO537" s="119"/>
      <c r="AP537" s="11"/>
      <c r="AQ537" s="11"/>
      <c r="AR537" s="12"/>
      <c r="AS537" s="119"/>
      <c r="AT537" s="119"/>
      <c r="AU537" s="11"/>
      <c r="AV537" s="11"/>
      <c r="AW537" s="27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9"/>
      <c r="BQ537" s="119"/>
      <c r="BR537" s="11"/>
      <c r="BS537" s="11"/>
      <c r="BT537" s="11"/>
      <c r="BU537" s="11"/>
      <c r="BV537" s="11"/>
      <c r="BW537" s="11"/>
      <c r="BX537" s="119"/>
      <c r="BY537" s="119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9"/>
      <c r="CQ537" s="119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  <c r="EM537" s="11"/>
      <c r="EN537" s="11"/>
      <c r="EO537" s="11"/>
      <c r="EP537" s="11"/>
      <c r="EQ537" s="11"/>
    </row>
    <row r="538" ht="22.5" customHeight="1" spans="1:147">
      <c r="A538" s="248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27"/>
      <c r="Y538" s="11"/>
      <c r="Z538" s="119"/>
      <c r="AA538" s="119"/>
      <c r="AB538" s="11"/>
      <c r="AC538" s="119"/>
      <c r="AD538" s="11"/>
      <c r="AE538" s="11"/>
      <c r="AF538" s="119"/>
      <c r="AG538" s="119"/>
      <c r="AH538" s="11"/>
      <c r="AI538" s="11"/>
      <c r="AJ538" s="11"/>
      <c r="AK538" s="11"/>
      <c r="AL538" s="11"/>
      <c r="AM538" s="11"/>
      <c r="AN538" s="119"/>
      <c r="AO538" s="119"/>
      <c r="AP538" s="11"/>
      <c r="AQ538" s="11"/>
      <c r="AR538" s="12"/>
      <c r="AS538" s="119"/>
      <c r="AT538" s="119"/>
      <c r="AU538" s="11"/>
      <c r="AV538" s="11"/>
      <c r="AW538" s="27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9"/>
      <c r="BQ538" s="119"/>
      <c r="BR538" s="11"/>
      <c r="BS538" s="11"/>
      <c r="BT538" s="11"/>
      <c r="BU538" s="11"/>
      <c r="BV538" s="11"/>
      <c r="BW538" s="11"/>
      <c r="BX538" s="119"/>
      <c r="BY538" s="119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9"/>
      <c r="CQ538" s="119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  <c r="EM538" s="11"/>
      <c r="EN538" s="11"/>
      <c r="EO538" s="11"/>
      <c r="EP538" s="11"/>
      <c r="EQ538" s="11"/>
    </row>
    <row r="539" ht="22.5" customHeight="1" spans="1:147">
      <c r="A539" s="248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27"/>
      <c r="Y539" s="11"/>
      <c r="Z539" s="119"/>
      <c r="AA539" s="119"/>
      <c r="AB539" s="11"/>
      <c r="AC539" s="119"/>
      <c r="AD539" s="11"/>
      <c r="AE539" s="11"/>
      <c r="AF539" s="119"/>
      <c r="AG539" s="119"/>
      <c r="AH539" s="11"/>
      <c r="AI539" s="11"/>
      <c r="AJ539" s="11"/>
      <c r="AK539" s="11"/>
      <c r="AL539" s="11"/>
      <c r="AM539" s="11"/>
      <c r="AN539" s="119"/>
      <c r="AO539" s="119"/>
      <c r="AP539" s="11"/>
      <c r="AQ539" s="11"/>
      <c r="AR539" s="12"/>
      <c r="AS539" s="119"/>
      <c r="AT539" s="119"/>
      <c r="AU539" s="11"/>
      <c r="AV539" s="11"/>
      <c r="AW539" s="27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9"/>
      <c r="BQ539" s="119"/>
      <c r="BR539" s="11"/>
      <c r="BS539" s="11"/>
      <c r="BT539" s="11"/>
      <c r="BU539" s="11"/>
      <c r="BV539" s="11"/>
      <c r="BW539" s="11"/>
      <c r="BX539" s="119"/>
      <c r="BY539" s="119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9"/>
      <c r="CQ539" s="119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1"/>
    </row>
    <row r="540" ht="22.5" customHeight="1" spans="1:147">
      <c r="A540" s="248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27"/>
      <c r="Y540" s="11"/>
      <c r="Z540" s="119"/>
      <c r="AA540" s="119"/>
      <c r="AB540" s="11"/>
      <c r="AC540" s="119"/>
      <c r="AD540" s="11"/>
      <c r="AE540" s="11"/>
      <c r="AF540" s="119"/>
      <c r="AG540" s="119"/>
      <c r="AH540" s="11"/>
      <c r="AI540" s="11"/>
      <c r="AJ540" s="11"/>
      <c r="AK540" s="11"/>
      <c r="AL540" s="11"/>
      <c r="AM540" s="11"/>
      <c r="AN540" s="119"/>
      <c r="AO540" s="119"/>
      <c r="AP540" s="11"/>
      <c r="AQ540" s="11"/>
      <c r="AR540" s="12"/>
      <c r="AS540" s="119"/>
      <c r="AT540" s="119"/>
      <c r="AU540" s="11"/>
      <c r="AV540" s="11"/>
      <c r="AW540" s="27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9"/>
      <c r="BQ540" s="119"/>
      <c r="BR540" s="11"/>
      <c r="BS540" s="11"/>
      <c r="BT540" s="11"/>
      <c r="BU540" s="11"/>
      <c r="BV540" s="11"/>
      <c r="BW540" s="11"/>
      <c r="BX540" s="119"/>
      <c r="BY540" s="119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9"/>
      <c r="CQ540" s="119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  <c r="EM540" s="11"/>
      <c r="EN540" s="11"/>
      <c r="EO540" s="11"/>
      <c r="EP540" s="11"/>
      <c r="EQ540" s="11"/>
    </row>
    <row r="541" ht="22.5" customHeight="1" spans="1:147">
      <c r="A541" s="248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27"/>
      <c r="Y541" s="11"/>
      <c r="Z541" s="119"/>
      <c r="AA541" s="119"/>
      <c r="AB541" s="11"/>
      <c r="AC541" s="119"/>
      <c r="AD541" s="11"/>
      <c r="AE541" s="11"/>
      <c r="AF541" s="119"/>
      <c r="AG541" s="119"/>
      <c r="AH541" s="11"/>
      <c r="AI541" s="11"/>
      <c r="AJ541" s="11"/>
      <c r="AK541" s="11"/>
      <c r="AL541" s="11"/>
      <c r="AM541" s="11"/>
      <c r="AN541" s="119"/>
      <c r="AO541" s="119"/>
      <c r="AP541" s="11"/>
      <c r="AQ541" s="11"/>
      <c r="AR541" s="12"/>
      <c r="AS541" s="119"/>
      <c r="AT541" s="119"/>
      <c r="AU541" s="11"/>
      <c r="AV541" s="11"/>
      <c r="AW541" s="27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9"/>
      <c r="BQ541" s="119"/>
      <c r="BR541" s="11"/>
      <c r="BS541" s="11"/>
      <c r="BT541" s="11"/>
      <c r="BU541" s="11"/>
      <c r="BV541" s="11"/>
      <c r="BW541" s="11"/>
      <c r="BX541" s="119"/>
      <c r="BY541" s="119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9"/>
      <c r="CQ541" s="119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  <c r="EM541" s="11"/>
      <c r="EN541" s="11"/>
      <c r="EO541" s="11"/>
      <c r="EP541" s="11"/>
      <c r="EQ541" s="11"/>
    </row>
    <row r="542" ht="22.5" customHeight="1" spans="1:147">
      <c r="A542" s="248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27"/>
      <c r="Y542" s="11"/>
      <c r="Z542" s="119"/>
      <c r="AA542" s="119"/>
      <c r="AB542" s="11"/>
      <c r="AC542" s="119"/>
      <c r="AD542" s="11"/>
      <c r="AE542" s="11"/>
      <c r="AF542" s="119"/>
      <c r="AG542" s="119"/>
      <c r="AH542" s="11"/>
      <c r="AI542" s="11"/>
      <c r="AJ542" s="11"/>
      <c r="AK542" s="11"/>
      <c r="AL542" s="11"/>
      <c r="AM542" s="11"/>
      <c r="AN542" s="119"/>
      <c r="AO542" s="119"/>
      <c r="AP542" s="11"/>
      <c r="AQ542" s="11"/>
      <c r="AR542" s="12"/>
      <c r="AS542" s="119"/>
      <c r="AT542" s="119"/>
      <c r="AU542" s="11"/>
      <c r="AV542" s="11"/>
      <c r="AW542" s="27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9"/>
      <c r="BQ542" s="119"/>
      <c r="BR542" s="11"/>
      <c r="BS542" s="11"/>
      <c r="BT542" s="11"/>
      <c r="BU542" s="11"/>
      <c r="BV542" s="11"/>
      <c r="BW542" s="11"/>
      <c r="BX542" s="119"/>
      <c r="BY542" s="119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9"/>
      <c r="CQ542" s="119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  <c r="EM542" s="11"/>
      <c r="EN542" s="11"/>
      <c r="EO542" s="11"/>
      <c r="EP542" s="11"/>
      <c r="EQ542" s="11"/>
    </row>
    <row r="543" ht="22.5" customHeight="1" spans="1:147">
      <c r="A543" s="248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27"/>
      <c r="Y543" s="11"/>
      <c r="Z543" s="119"/>
      <c r="AA543" s="119"/>
      <c r="AB543" s="11"/>
      <c r="AC543" s="119"/>
      <c r="AD543" s="11"/>
      <c r="AE543" s="11"/>
      <c r="AF543" s="119"/>
      <c r="AG543" s="119"/>
      <c r="AH543" s="11"/>
      <c r="AI543" s="11"/>
      <c r="AJ543" s="11"/>
      <c r="AK543" s="11"/>
      <c r="AL543" s="11"/>
      <c r="AM543" s="11"/>
      <c r="AN543" s="119"/>
      <c r="AO543" s="119"/>
      <c r="AP543" s="11"/>
      <c r="AQ543" s="11"/>
      <c r="AR543" s="12"/>
      <c r="AS543" s="119"/>
      <c r="AT543" s="119"/>
      <c r="AU543" s="11"/>
      <c r="AV543" s="11"/>
      <c r="AW543" s="27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9"/>
      <c r="BQ543" s="119"/>
      <c r="BR543" s="11"/>
      <c r="BS543" s="11"/>
      <c r="BT543" s="11"/>
      <c r="BU543" s="11"/>
      <c r="BV543" s="11"/>
      <c r="BW543" s="11"/>
      <c r="BX543" s="119"/>
      <c r="BY543" s="119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9"/>
      <c r="CQ543" s="119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  <c r="EM543" s="11"/>
      <c r="EN543" s="11"/>
      <c r="EO543" s="11"/>
      <c r="EP543" s="11"/>
      <c r="EQ543" s="11"/>
    </row>
    <row r="544" ht="22.5" customHeight="1" spans="1:147">
      <c r="A544" s="248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27"/>
      <c r="Y544" s="11"/>
      <c r="Z544" s="119"/>
      <c r="AA544" s="119"/>
      <c r="AB544" s="11"/>
      <c r="AC544" s="119"/>
      <c r="AD544" s="11"/>
      <c r="AE544" s="11"/>
      <c r="AF544" s="119"/>
      <c r="AG544" s="119"/>
      <c r="AH544" s="11"/>
      <c r="AI544" s="11"/>
      <c r="AJ544" s="11"/>
      <c r="AK544" s="11"/>
      <c r="AL544" s="11"/>
      <c r="AM544" s="11"/>
      <c r="AN544" s="119"/>
      <c r="AO544" s="119"/>
      <c r="AP544" s="11"/>
      <c r="AQ544" s="11"/>
      <c r="AR544" s="12"/>
      <c r="AS544" s="119"/>
      <c r="AT544" s="119"/>
      <c r="AU544" s="11"/>
      <c r="AV544" s="11"/>
      <c r="AW544" s="27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9"/>
      <c r="BQ544" s="119"/>
      <c r="BR544" s="11"/>
      <c r="BS544" s="11"/>
      <c r="BT544" s="11"/>
      <c r="BU544" s="11"/>
      <c r="BV544" s="11"/>
      <c r="BW544" s="11"/>
      <c r="BX544" s="119"/>
      <c r="BY544" s="119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9"/>
      <c r="CQ544" s="119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  <c r="EM544" s="11"/>
      <c r="EN544" s="11"/>
      <c r="EO544" s="11"/>
      <c r="EP544" s="11"/>
      <c r="EQ544" s="11"/>
    </row>
    <row r="545" ht="22.5" customHeight="1" spans="1:147">
      <c r="A545" s="248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27"/>
      <c r="Y545" s="11"/>
      <c r="Z545" s="119"/>
      <c r="AA545" s="119"/>
      <c r="AB545" s="11"/>
      <c r="AC545" s="119"/>
      <c r="AD545" s="11"/>
      <c r="AE545" s="11"/>
      <c r="AF545" s="119"/>
      <c r="AG545" s="119"/>
      <c r="AH545" s="11"/>
      <c r="AI545" s="11"/>
      <c r="AJ545" s="11"/>
      <c r="AK545" s="11"/>
      <c r="AL545" s="11"/>
      <c r="AM545" s="11"/>
      <c r="AN545" s="119"/>
      <c r="AO545" s="119"/>
      <c r="AP545" s="11"/>
      <c r="AQ545" s="11"/>
      <c r="AR545" s="12"/>
      <c r="AS545" s="119"/>
      <c r="AT545" s="119"/>
      <c r="AU545" s="11"/>
      <c r="AV545" s="11"/>
      <c r="AW545" s="27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9"/>
      <c r="BQ545" s="119"/>
      <c r="BR545" s="11"/>
      <c r="BS545" s="11"/>
      <c r="BT545" s="11"/>
      <c r="BU545" s="11"/>
      <c r="BV545" s="11"/>
      <c r="BW545" s="11"/>
      <c r="BX545" s="119"/>
      <c r="BY545" s="119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9"/>
      <c r="CQ545" s="119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  <c r="EO545" s="11"/>
      <c r="EP545" s="11"/>
      <c r="EQ545" s="11"/>
    </row>
    <row r="546" ht="22.5" customHeight="1" spans="1:147">
      <c r="A546" s="248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27"/>
      <c r="Y546" s="11"/>
      <c r="Z546" s="119"/>
      <c r="AA546" s="119"/>
      <c r="AB546" s="11"/>
      <c r="AC546" s="119"/>
      <c r="AD546" s="11"/>
      <c r="AE546" s="11"/>
      <c r="AF546" s="119"/>
      <c r="AG546" s="119"/>
      <c r="AH546" s="11"/>
      <c r="AI546" s="11"/>
      <c r="AJ546" s="11"/>
      <c r="AK546" s="11"/>
      <c r="AL546" s="11"/>
      <c r="AM546" s="11"/>
      <c r="AN546" s="119"/>
      <c r="AO546" s="119"/>
      <c r="AP546" s="11"/>
      <c r="AQ546" s="11"/>
      <c r="AR546" s="12"/>
      <c r="AS546" s="119"/>
      <c r="AT546" s="119"/>
      <c r="AU546" s="11"/>
      <c r="AV546" s="11"/>
      <c r="AW546" s="27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9"/>
      <c r="BQ546" s="119"/>
      <c r="BR546" s="11"/>
      <c r="BS546" s="11"/>
      <c r="BT546" s="11"/>
      <c r="BU546" s="11"/>
      <c r="BV546" s="11"/>
      <c r="BW546" s="11"/>
      <c r="BX546" s="119"/>
      <c r="BY546" s="119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9"/>
      <c r="CQ546" s="119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1"/>
      <c r="EQ546" s="11"/>
    </row>
    <row r="547" ht="22.5" customHeight="1" spans="1:147">
      <c r="A547" s="248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27"/>
      <c r="Y547" s="11"/>
      <c r="Z547" s="119"/>
      <c r="AA547" s="119"/>
      <c r="AB547" s="11"/>
      <c r="AC547" s="119"/>
      <c r="AD547" s="11"/>
      <c r="AE547" s="11"/>
      <c r="AF547" s="119"/>
      <c r="AG547" s="119"/>
      <c r="AH547" s="11"/>
      <c r="AI547" s="11"/>
      <c r="AJ547" s="11"/>
      <c r="AK547" s="11"/>
      <c r="AL547" s="11"/>
      <c r="AM547" s="11"/>
      <c r="AN547" s="119"/>
      <c r="AO547" s="119"/>
      <c r="AP547" s="11"/>
      <c r="AQ547" s="11"/>
      <c r="AR547" s="12"/>
      <c r="AS547" s="119"/>
      <c r="AT547" s="119"/>
      <c r="AU547" s="11"/>
      <c r="AV547" s="11"/>
      <c r="AW547" s="27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9"/>
      <c r="BQ547" s="119"/>
      <c r="BR547" s="11"/>
      <c r="BS547" s="11"/>
      <c r="BT547" s="11"/>
      <c r="BU547" s="11"/>
      <c r="BV547" s="11"/>
      <c r="BW547" s="11"/>
      <c r="BX547" s="119"/>
      <c r="BY547" s="119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9"/>
      <c r="CQ547" s="119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  <c r="EO547" s="11"/>
      <c r="EP547" s="11"/>
      <c r="EQ547" s="11"/>
    </row>
    <row r="548" ht="22.5" customHeight="1" spans="1:147">
      <c r="A548" s="248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27"/>
      <c r="Y548" s="11"/>
      <c r="Z548" s="119"/>
      <c r="AA548" s="119"/>
      <c r="AB548" s="11"/>
      <c r="AC548" s="119"/>
      <c r="AD548" s="11"/>
      <c r="AE548" s="11"/>
      <c r="AF548" s="119"/>
      <c r="AG548" s="119"/>
      <c r="AH548" s="11"/>
      <c r="AI548" s="11"/>
      <c r="AJ548" s="11"/>
      <c r="AK548" s="11"/>
      <c r="AL548" s="11"/>
      <c r="AM548" s="11"/>
      <c r="AN548" s="119"/>
      <c r="AO548" s="119"/>
      <c r="AP548" s="11"/>
      <c r="AQ548" s="11"/>
      <c r="AR548" s="12"/>
      <c r="AS548" s="119"/>
      <c r="AT548" s="119"/>
      <c r="AU548" s="11"/>
      <c r="AV548" s="11"/>
      <c r="AW548" s="27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9"/>
      <c r="BQ548" s="119"/>
      <c r="BR548" s="11"/>
      <c r="BS548" s="11"/>
      <c r="BT548" s="11"/>
      <c r="BU548" s="11"/>
      <c r="BV548" s="11"/>
      <c r="BW548" s="11"/>
      <c r="BX548" s="119"/>
      <c r="BY548" s="119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9"/>
      <c r="CQ548" s="119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1"/>
      <c r="EQ548" s="11"/>
    </row>
    <row r="549" ht="22.5" customHeight="1" spans="1:147">
      <c r="A549" s="248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27"/>
      <c r="Y549" s="11"/>
      <c r="Z549" s="119"/>
      <c r="AA549" s="119"/>
      <c r="AB549" s="11"/>
      <c r="AC549" s="119"/>
      <c r="AD549" s="11"/>
      <c r="AE549" s="11"/>
      <c r="AF549" s="119"/>
      <c r="AG549" s="119"/>
      <c r="AH549" s="11"/>
      <c r="AI549" s="11"/>
      <c r="AJ549" s="11"/>
      <c r="AK549" s="11"/>
      <c r="AL549" s="11"/>
      <c r="AM549" s="11"/>
      <c r="AN549" s="119"/>
      <c r="AO549" s="119"/>
      <c r="AP549" s="11"/>
      <c r="AQ549" s="11"/>
      <c r="AR549" s="12"/>
      <c r="AS549" s="119"/>
      <c r="AT549" s="119"/>
      <c r="AU549" s="11"/>
      <c r="AV549" s="11"/>
      <c r="AW549" s="27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9"/>
      <c r="BQ549" s="119"/>
      <c r="BR549" s="11"/>
      <c r="BS549" s="11"/>
      <c r="BT549" s="11"/>
      <c r="BU549" s="11"/>
      <c r="BV549" s="11"/>
      <c r="BW549" s="11"/>
      <c r="BX549" s="119"/>
      <c r="BY549" s="119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9"/>
      <c r="CQ549" s="119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1"/>
    </row>
    <row r="550" ht="22.5" customHeight="1" spans="1:147">
      <c r="A550" s="248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27"/>
      <c r="Y550" s="11"/>
      <c r="Z550" s="119"/>
      <c r="AA550" s="119"/>
      <c r="AB550" s="11"/>
      <c r="AC550" s="119"/>
      <c r="AD550" s="11"/>
      <c r="AE550" s="11"/>
      <c r="AF550" s="119"/>
      <c r="AG550" s="119"/>
      <c r="AH550" s="11"/>
      <c r="AI550" s="11"/>
      <c r="AJ550" s="11"/>
      <c r="AK550" s="11"/>
      <c r="AL550" s="11"/>
      <c r="AM550" s="11"/>
      <c r="AN550" s="119"/>
      <c r="AO550" s="119"/>
      <c r="AP550" s="11"/>
      <c r="AQ550" s="11"/>
      <c r="AR550" s="12"/>
      <c r="AS550" s="119"/>
      <c r="AT550" s="119"/>
      <c r="AU550" s="11"/>
      <c r="AV550" s="11"/>
      <c r="AW550" s="27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9"/>
      <c r="BQ550" s="119"/>
      <c r="BR550" s="11"/>
      <c r="BS550" s="11"/>
      <c r="BT550" s="11"/>
      <c r="BU550" s="11"/>
      <c r="BV550" s="11"/>
      <c r="BW550" s="11"/>
      <c r="BX550" s="119"/>
      <c r="BY550" s="119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9"/>
      <c r="CQ550" s="119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  <c r="EO550" s="11"/>
      <c r="EP550" s="11"/>
      <c r="EQ550" s="11"/>
    </row>
    <row r="551" ht="22.5" customHeight="1" spans="1:147">
      <c r="A551" s="248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27"/>
      <c r="Y551" s="11"/>
      <c r="Z551" s="119"/>
      <c r="AA551" s="119"/>
      <c r="AB551" s="11"/>
      <c r="AC551" s="119"/>
      <c r="AD551" s="11"/>
      <c r="AE551" s="11"/>
      <c r="AF551" s="119"/>
      <c r="AG551" s="119"/>
      <c r="AH551" s="11"/>
      <c r="AI551" s="11"/>
      <c r="AJ551" s="11"/>
      <c r="AK551" s="11"/>
      <c r="AL551" s="11"/>
      <c r="AM551" s="11"/>
      <c r="AN551" s="119"/>
      <c r="AO551" s="119"/>
      <c r="AP551" s="11"/>
      <c r="AQ551" s="11"/>
      <c r="AR551" s="12"/>
      <c r="AS551" s="119"/>
      <c r="AT551" s="119"/>
      <c r="AU551" s="11"/>
      <c r="AV551" s="11"/>
      <c r="AW551" s="27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9"/>
      <c r="BQ551" s="119"/>
      <c r="BR551" s="11"/>
      <c r="BS551" s="11"/>
      <c r="BT551" s="11"/>
      <c r="BU551" s="11"/>
      <c r="BV551" s="11"/>
      <c r="BW551" s="11"/>
      <c r="BX551" s="119"/>
      <c r="BY551" s="119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9"/>
      <c r="CQ551" s="119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  <c r="EO551" s="11"/>
      <c r="EP551" s="11"/>
      <c r="EQ551" s="11"/>
    </row>
    <row r="552" ht="22.5" customHeight="1" spans="1:147">
      <c r="A552" s="248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27"/>
      <c r="Y552" s="11"/>
      <c r="Z552" s="119"/>
      <c r="AA552" s="119"/>
      <c r="AB552" s="11"/>
      <c r="AC552" s="119"/>
      <c r="AD552" s="11"/>
      <c r="AE552" s="11"/>
      <c r="AF552" s="119"/>
      <c r="AG552" s="119"/>
      <c r="AH552" s="11"/>
      <c r="AI552" s="11"/>
      <c r="AJ552" s="11"/>
      <c r="AK552" s="11"/>
      <c r="AL552" s="11"/>
      <c r="AM552" s="11"/>
      <c r="AN552" s="119"/>
      <c r="AO552" s="119"/>
      <c r="AP552" s="11"/>
      <c r="AQ552" s="11"/>
      <c r="AR552" s="12"/>
      <c r="AS552" s="119"/>
      <c r="AT552" s="119"/>
      <c r="AU552" s="11"/>
      <c r="AV552" s="11"/>
      <c r="AW552" s="27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9"/>
      <c r="BQ552" s="119"/>
      <c r="BR552" s="11"/>
      <c r="BS552" s="11"/>
      <c r="BT552" s="11"/>
      <c r="BU552" s="11"/>
      <c r="BV552" s="11"/>
      <c r="BW552" s="11"/>
      <c r="BX552" s="119"/>
      <c r="BY552" s="119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9"/>
      <c r="CQ552" s="119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  <c r="EO552" s="11"/>
      <c r="EP552" s="11"/>
      <c r="EQ552" s="11"/>
    </row>
    <row r="553" ht="22.5" customHeight="1" spans="1:147">
      <c r="A553" s="248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27"/>
      <c r="Y553" s="11"/>
      <c r="Z553" s="119"/>
      <c r="AA553" s="119"/>
      <c r="AB553" s="11"/>
      <c r="AC553" s="119"/>
      <c r="AD553" s="11"/>
      <c r="AE553" s="11"/>
      <c r="AF553" s="119"/>
      <c r="AG553" s="119"/>
      <c r="AH553" s="11"/>
      <c r="AI553" s="11"/>
      <c r="AJ553" s="11"/>
      <c r="AK553" s="11"/>
      <c r="AL553" s="11"/>
      <c r="AM553" s="11"/>
      <c r="AN553" s="119"/>
      <c r="AO553" s="119"/>
      <c r="AP553" s="11"/>
      <c r="AQ553" s="11"/>
      <c r="AR553" s="12"/>
      <c r="AS553" s="119"/>
      <c r="AT553" s="119"/>
      <c r="AU553" s="11"/>
      <c r="AV553" s="11"/>
      <c r="AW553" s="27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9"/>
      <c r="BQ553" s="119"/>
      <c r="BR553" s="11"/>
      <c r="BS553" s="11"/>
      <c r="BT553" s="11"/>
      <c r="BU553" s="11"/>
      <c r="BV553" s="11"/>
      <c r="BW553" s="11"/>
      <c r="BX553" s="119"/>
      <c r="BY553" s="119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9"/>
      <c r="CQ553" s="119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  <c r="EM553" s="11"/>
      <c r="EN553" s="11"/>
      <c r="EO553" s="11"/>
      <c r="EP553" s="11"/>
      <c r="EQ553" s="11"/>
    </row>
    <row r="554" ht="22.5" customHeight="1" spans="1:147">
      <c r="A554" s="248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27"/>
      <c r="Y554" s="11"/>
      <c r="Z554" s="119"/>
      <c r="AA554" s="119"/>
      <c r="AB554" s="11"/>
      <c r="AC554" s="119"/>
      <c r="AD554" s="11"/>
      <c r="AE554" s="11"/>
      <c r="AF554" s="119"/>
      <c r="AG554" s="119"/>
      <c r="AH554" s="11"/>
      <c r="AI554" s="11"/>
      <c r="AJ554" s="11"/>
      <c r="AK554" s="11"/>
      <c r="AL554" s="11"/>
      <c r="AM554" s="11"/>
      <c r="AN554" s="119"/>
      <c r="AO554" s="119"/>
      <c r="AP554" s="11"/>
      <c r="AQ554" s="11"/>
      <c r="AR554" s="12"/>
      <c r="AS554" s="119"/>
      <c r="AT554" s="119"/>
      <c r="AU554" s="11"/>
      <c r="AV554" s="11"/>
      <c r="AW554" s="27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9"/>
      <c r="BQ554" s="119"/>
      <c r="BR554" s="11"/>
      <c r="BS554" s="11"/>
      <c r="BT554" s="11"/>
      <c r="BU554" s="11"/>
      <c r="BV554" s="11"/>
      <c r="BW554" s="11"/>
      <c r="BX554" s="119"/>
      <c r="BY554" s="119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9"/>
      <c r="CQ554" s="119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  <c r="EM554" s="11"/>
      <c r="EN554" s="11"/>
      <c r="EO554" s="11"/>
      <c r="EP554" s="11"/>
      <c r="EQ554" s="11"/>
    </row>
    <row r="555" ht="22.5" customHeight="1" spans="1:147">
      <c r="A555" s="248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27"/>
      <c r="Y555" s="11"/>
      <c r="Z555" s="119"/>
      <c r="AA555" s="119"/>
      <c r="AB555" s="11"/>
      <c r="AC555" s="119"/>
      <c r="AD555" s="11"/>
      <c r="AE555" s="11"/>
      <c r="AF555" s="119"/>
      <c r="AG555" s="119"/>
      <c r="AH555" s="11"/>
      <c r="AI555" s="11"/>
      <c r="AJ555" s="11"/>
      <c r="AK555" s="11"/>
      <c r="AL555" s="11"/>
      <c r="AM555" s="11"/>
      <c r="AN555" s="119"/>
      <c r="AO555" s="119"/>
      <c r="AP555" s="11"/>
      <c r="AQ555" s="11"/>
      <c r="AR555" s="12"/>
      <c r="AS555" s="119"/>
      <c r="AT555" s="119"/>
      <c r="AU555" s="11"/>
      <c r="AV555" s="11"/>
      <c r="AW555" s="27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9"/>
      <c r="BQ555" s="119"/>
      <c r="BR555" s="11"/>
      <c r="BS555" s="11"/>
      <c r="BT555" s="11"/>
      <c r="BU555" s="11"/>
      <c r="BV555" s="11"/>
      <c r="BW555" s="11"/>
      <c r="BX555" s="119"/>
      <c r="BY555" s="119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9"/>
      <c r="CQ555" s="119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  <c r="EM555" s="11"/>
      <c r="EN555" s="11"/>
      <c r="EO555" s="11"/>
      <c r="EP555" s="11"/>
      <c r="EQ555" s="11"/>
    </row>
    <row r="556" ht="22.5" customHeight="1" spans="1:147">
      <c r="A556" s="248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27"/>
      <c r="Y556" s="11"/>
      <c r="Z556" s="119"/>
      <c r="AA556" s="119"/>
      <c r="AB556" s="11"/>
      <c r="AC556" s="119"/>
      <c r="AD556" s="11"/>
      <c r="AE556" s="11"/>
      <c r="AF556" s="119"/>
      <c r="AG556" s="119"/>
      <c r="AH556" s="11"/>
      <c r="AI556" s="11"/>
      <c r="AJ556" s="11"/>
      <c r="AK556" s="11"/>
      <c r="AL556" s="11"/>
      <c r="AM556" s="11"/>
      <c r="AN556" s="119"/>
      <c r="AO556" s="119"/>
      <c r="AP556" s="11"/>
      <c r="AQ556" s="11"/>
      <c r="AR556" s="12"/>
      <c r="AS556" s="119"/>
      <c r="AT556" s="119"/>
      <c r="AU556" s="11"/>
      <c r="AV556" s="11"/>
      <c r="AW556" s="27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9"/>
      <c r="BQ556" s="119"/>
      <c r="BR556" s="11"/>
      <c r="BS556" s="11"/>
      <c r="BT556" s="11"/>
      <c r="BU556" s="11"/>
      <c r="BV556" s="11"/>
      <c r="BW556" s="11"/>
      <c r="BX556" s="119"/>
      <c r="BY556" s="119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9"/>
      <c r="CQ556" s="119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  <c r="EM556" s="11"/>
      <c r="EN556" s="11"/>
      <c r="EO556" s="11"/>
      <c r="EP556" s="11"/>
      <c r="EQ556" s="11"/>
    </row>
    <row r="557" ht="22.5" customHeight="1" spans="1:147">
      <c r="A557" s="248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27"/>
      <c r="Y557" s="11"/>
      <c r="Z557" s="119"/>
      <c r="AA557" s="119"/>
      <c r="AB557" s="11"/>
      <c r="AC557" s="119"/>
      <c r="AD557" s="11"/>
      <c r="AE557" s="11"/>
      <c r="AF557" s="119"/>
      <c r="AG557" s="119"/>
      <c r="AH557" s="11"/>
      <c r="AI557" s="11"/>
      <c r="AJ557" s="11"/>
      <c r="AK557" s="11"/>
      <c r="AL557" s="11"/>
      <c r="AM557" s="11"/>
      <c r="AN557" s="119"/>
      <c r="AO557" s="119"/>
      <c r="AP557" s="11"/>
      <c r="AQ557" s="11"/>
      <c r="AR557" s="12"/>
      <c r="AS557" s="119"/>
      <c r="AT557" s="119"/>
      <c r="AU557" s="11"/>
      <c r="AV557" s="11"/>
      <c r="AW557" s="27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9"/>
      <c r="BQ557" s="119"/>
      <c r="BR557" s="11"/>
      <c r="BS557" s="11"/>
      <c r="BT557" s="11"/>
      <c r="BU557" s="11"/>
      <c r="BV557" s="11"/>
      <c r="BW557" s="11"/>
      <c r="BX557" s="119"/>
      <c r="BY557" s="119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9"/>
      <c r="CQ557" s="119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1"/>
    </row>
    <row r="558" ht="22.5" customHeight="1" spans="1:147">
      <c r="A558" s="248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27"/>
      <c r="Y558" s="11"/>
      <c r="Z558" s="119"/>
      <c r="AA558" s="119"/>
      <c r="AB558" s="11"/>
      <c r="AC558" s="119"/>
      <c r="AD558" s="11"/>
      <c r="AE558" s="11"/>
      <c r="AF558" s="119"/>
      <c r="AG558" s="119"/>
      <c r="AH558" s="11"/>
      <c r="AI558" s="11"/>
      <c r="AJ558" s="11"/>
      <c r="AK558" s="11"/>
      <c r="AL558" s="11"/>
      <c r="AM558" s="11"/>
      <c r="AN558" s="119"/>
      <c r="AO558" s="119"/>
      <c r="AP558" s="11"/>
      <c r="AQ558" s="11"/>
      <c r="AR558" s="12"/>
      <c r="AS558" s="119"/>
      <c r="AT558" s="119"/>
      <c r="AU558" s="11"/>
      <c r="AV558" s="11"/>
      <c r="AW558" s="27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9"/>
      <c r="BQ558" s="119"/>
      <c r="BR558" s="11"/>
      <c r="BS558" s="11"/>
      <c r="BT558" s="11"/>
      <c r="BU558" s="11"/>
      <c r="BV558" s="11"/>
      <c r="BW558" s="11"/>
      <c r="BX558" s="119"/>
      <c r="BY558" s="119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9"/>
      <c r="CQ558" s="119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1"/>
      <c r="EQ558" s="11"/>
    </row>
    <row r="559" ht="22.5" customHeight="1" spans="1:147">
      <c r="A559" s="248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27"/>
      <c r="Y559" s="11"/>
      <c r="Z559" s="119"/>
      <c r="AA559" s="119"/>
      <c r="AB559" s="11"/>
      <c r="AC559" s="119"/>
      <c r="AD559" s="11"/>
      <c r="AE559" s="11"/>
      <c r="AF559" s="119"/>
      <c r="AG559" s="119"/>
      <c r="AH559" s="11"/>
      <c r="AI559" s="11"/>
      <c r="AJ559" s="11"/>
      <c r="AK559" s="11"/>
      <c r="AL559" s="11"/>
      <c r="AM559" s="11"/>
      <c r="AN559" s="119"/>
      <c r="AO559" s="119"/>
      <c r="AP559" s="11"/>
      <c r="AQ559" s="11"/>
      <c r="AR559" s="12"/>
      <c r="AS559" s="119"/>
      <c r="AT559" s="119"/>
      <c r="AU559" s="11"/>
      <c r="AV559" s="11"/>
      <c r="AW559" s="27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9"/>
      <c r="BQ559" s="119"/>
      <c r="BR559" s="11"/>
      <c r="BS559" s="11"/>
      <c r="BT559" s="11"/>
      <c r="BU559" s="11"/>
      <c r="BV559" s="11"/>
      <c r="BW559" s="11"/>
      <c r="BX559" s="119"/>
      <c r="BY559" s="119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9"/>
      <c r="CQ559" s="119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  <c r="EO559" s="11"/>
      <c r="EP559" s="11"/>
      <c r="EQ559" s="11"/>
    </row>
    <row r="560" ht="22.5" customHeight="1" spans="1:147">
      <c r="A560" s="248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27"/>
      <c r="Y560" s="11"/>
      <c r="Z560" s="119"/>
      <c r="AA560" s="119"/>
      <c r="AB560" s="11"/>
      <c r="AC560" s="119"/>
      <c r="AD560" s="11"/>
      <c r="AE560" s="11"/>
      <c r="AF560" s="119"/>
      <c r="AG560" s="119"/>
      <c r="AH560" s="11"/>
      <c r="AI560" s="11"/>
      <c r="AJ560" s="11"/>
      <c r="AK560" s="11"/>
      <c r="AL560" s="11"/>
      <c r="AM560" s="11"/>
      <c r="AN560" s="119"/>
      <c r="AO560" s="119"/>
      <c r="AP560" s="11"/>
      <c r="AQ560" s="11"/>
      <c r="AR560" s="12"/>
      <c r="AS560" s="119"/>
      <c r="AT560" s="119"/>
      <c r="AU560" s="11"/>
      <c r="AV560" s="11"/>
      <c r="AW560" s="27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9"/>
      <c r="BQ560" s="119"/>
      <c r="BR560" s="11"/>
      <c r="BS560" s="11"/>
      <c r="BT560" s="11"/>
      <c r="BU560" s="11"/>
      <c r="BV560" s="11"/>
      <c r="BW560" s="11"/>
      <c r="BX560" s="119"/>
      <c r="BY560" s="119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9"/>
      <c r="CQ560" s="119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  <c r="EM560" s="11"/>
      <c r="EN560" s="11"/>
      <c r="EO560" s="11"/>
      <c r="EP560" s="11"/>
      <c r="EQ560" s="11"/>
    </row>
    <row r="561" ht="22.5" customHeight="1" spans="1:147">
      <c r="A561" s="248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27"/>
      <c r="Y561" s="11"/>
      <c r="Z561" s="119"/>
      <c r="AA561" s="119"/>
      <c r="AB561" s="11"/>
      <c r="AC561" s="119"/>
      <c r="AD561" s="11"/>
      <c r="AE561" s="11"/>
      <c r="AF561" s="119"/>
      <c r="AG561" s="119"/>
      <c r="AH561" s="11"/>
      <c r="AI561" s="11"/>
      <c r="AJ561" s="11"/>
      <c r="AK561" s="11"/>
      <c r="AL561" s="11"/>
      <c r="AM561" s="11"/>
      <c r="AN561" s="119"/>
      <c r="AO561" s="119"/>
      <c r="AP561" s="11"/>
      <c r="AQ561" s="11"/>
      <c r="AR561" s="12"/>
      <c r="AS561" s="119"/>
      <c r="AT561" s="119"/>
      <c r="AU561" s="11"/>
      <c r="AV561" s="11"/>
      <c r="AW561" s="27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9"/>
      <c r="BQ561" s="119"/>
      <c r="BR561" s="11"/>
      <c r="BS561" s="11"/>
      <c r="BT561" s="11"/>
      <c r="BU561" s="11"/>
      <c r="BV561" s="11"/>
      <c r="BW561" s="11"/>
      <c r="BX561" s="119"/>
      <c r="BY561" s="119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9"/>
      <c r="CQ561" s="119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  <c r="EM561" s="11"/>
      <c r="EN561" s="11"/>
      <c r="EO561" s="11"/>
      <c r="EP561" s="11"/>
      <c r="EQ561" s="11"/>
    </row>
    <row r="562" ht="22.5" customHeight="1" spans="1:147">
      <c r="A562" s="248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27"/>
      <c r="Y562" s="11"/>
      <c r="Z562" s="119"/>
      <c r="AA562" s="119"/>
      <c r="AB562" s="11"/>
      <c r="AC562" s="119"/>
      <c r="AD562" s="11"/>
      <c r="AE562" s="11"/>
      <c r="AF562" s="119"/>
      <c r="AG562" s="119"/>
      <c r="AH562" s="11"/>
      <c r="AI562" s="11"/>
      <c r="AJ562" s="11"/>
      <c r="AK562" s="11"/>
      <c r="AL562" s="11"/>
      <c r="AM562" s="11"/>
      <c r="AN562" s="119"/>
      <c r="AO562" s="119"/>
      <c r="AP562" s="11"/>
      <c r="AQ562" s="11"/>
      <c r="AR562" s="12"/>
      <c r="AS562" s="119"/>
      <c r="AT562" s="119"/>
      <c r="AU562" s="11"/>
      <c r="AV562" s="11"/>
      <c r="AW562" s="27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9"/>
      <c r="BQ562" s="119"/>
      <c r="BR562" s="11"/>
      <c r="BS562" s="11"/>
      <c r="BT562" s="11"/>
      <c r="BU562" s="11"/>
      <c r="BV562" s="11"/>
      <c r="BW562" s="11"/>
      <c r="BX562" s="119"/>
      <c r="BY562" s="119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9"/>
      <c r="CQ562" s="119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  <c r="EM562" s="11"/>
      <c r="EN562" s="11"/>
      <c r="EO562" s="11"/>
      <c r="EP562" s="11"/>
      <c r="EQ562" s="11"/>
    </row>
    <row r="563" ht="22.5" customHeight="1" spans="1:147">
      <c r="A563" s="248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27"/>
      <c r="Y563" s="11"/>
      <c r="Z563" s="119"/>
      <c r="AA563" s="119"/>
      <c r="AB563" s="11"/>
      <c r="AC563" s="119"/>
      <c r="AD563" s="11"/>
      <c r="AE563" s="11"/>
      <c r="AF563" s="119"/>
      <c r="AG563" s="119"/>
      <c r="AH563" s="11"/>
      <c r="AI563" s="11"/>
      <c r="AJ563" s="11"/>
      <c r="AK563" s="11"/>
      <c r="AL563" s="11"/>
      <c r="AM563" s="11"/>
      <c r="AN563" s="119"/>
      <c r="AO563" s="119"/>
      <c r="AP563" s="11"/>
      <c r="AQ563" s="11"/>
      <c r="AR563" s="12"/>
      <c r="AS563" s="119"/>
      <c r="AT563" s="119"/>
      <c r="AU563" s="11"/>
      <c r="AV563" s="11"/>
      <c r="AW563" s="27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9"/>
      <c r="BQ563" s="119"/>
      <c r="BR563" s="11"/>
      <c r="BS563" s="11"/>
      <c r="BT563" s="11"/>
      <c r="BU563" s="11"/>
      <c r="BV563" s="11"/>
      <c r="BW563" s="11"/>
      <c r="BX563" s="119"/>
      <c r="BY563" s="119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9"/>
      <c r="CQ563" s="119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  <c r="EM563" s="11"/>
      <c r="EN563" s="11"/>
      <c r="EO563" s="11"/>
      <c r="EP563" s="11"/>
      <c r="EQ563" s="11"/>
    </row>
    <row r="564" ht="22.5" customHeight="1" spans="1:147">
      <c r="A564" s="248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27"/>
      <c r="Y564" s="11"/>
      <c r="Z564" s="119"/>
      <c r="AA564" s="119"/>
      <c r="AB564" s="11"/>
      <c r="AC564" s="119"/>
      <c r="AD564" s="11"/>
      <c r="AE564" s="11"/>
      <c r="AF564" s="119"/>
      <c r="AG564" s="119"/>
      <c r="AH564" s="11"/>
      <c r="AI564" s="11"/>
      <c r="AJ564" s="11"/>
      <c r="AK564" s="11"/>
      <c r="AL564" s="11"/>
      <c r="AM564" s="11"/>
      <c r="AN564" s="119"/>
      <c r="AO564" s="119"/>
      <c r="AP564" s="11"/>
      <c r="AQ564" s="11"/>
      <c r="AR564" s="12"/>
      <c r="AS564" s="119"/>
      <c r="AT564" s="119"/>
      <c r="AU564" s="11"/>
      <c r="AV564" s="11"/>
      <c r="AW564" s="27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9"/>
      <c r="BQ564" s="119"/>
      <c r="BR564" s="11"/>
      <c r="BS564" s="11"/>
      <c r="BT564" s="11"/>
      <c r="BU564" s="11"/>
      <c r="BV564" s="11"/>
      <c r="BW564" s="11"/>
      <c r="BX564" s="119"/>
      <c r="BY564" s="119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9"/>
      <c r="CQ564" s="119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  <c r="EO564" s="11"/>
      <c r="EP564" s="11"/>
      <c r="EQ564" s="11"/>
    </row>
    <row r="565" ht="22.5" customHeight="1" spans="1:147">
      <c r="A565" s="248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27"/>
      <c r="Y565" s="11"/>
      <c r="Z565" s="119"/>
      <c r="AA565" s="119"/>
      <c r="AB565" s="11"/>
      <c r="AC565" s="119"/>
      <c r="AD565" s="11"/>
      <c r="AE565" s="11"/>
      <c r="AF565" s="119"/>
      <c r="AG565" s="119"/>
      <c r="AH565" s="11"/>
      <c r="AI565" s="11"/>
      <c r="AJ565" s="11"/>
      <c r="AK565" s="11"/>
      <c r="AL565" s="11"/>
      <c r="AM565" s="11"/>
      <c r="AN565" s="119"/>
      <c r="AO565" s="119"/>
      <c r="AP565" s="11"/>
      <c r="AQ565" s="11"/>
      <c r="AR565" s="12"/>
      <c r="AS565" s="119"/>
      <c r="AT565" s="119"/>
      <c r="AU565" s="11"/>
      <c r="AV565" s="11"/>
      <c r="AW565" s="27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9"/>
      <c r="BQ565" s="119"/>
      <c r="BR565" s="11"/>
      <c r="BS565" s="11"/>
      <c r="BT565" s="11"/>
      <c r="BU565" s="11"/>
      <c r="BV565" s="11"/>
      <c r="BW565" s="11"/>
      <c r="BX565" s="119"/>
      <c r="BY565" s="119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9"/>
      <c r="CQ565" s="119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  <c r="EM565" s="11"/>
      <c r="EN565" s="11"/>
      <c r="EO565" s="11"/>
      <c r="EP565" s="11"/>
      <c r="EQ565" s="11"/>
    </row>
    <row r="566" ht="22.5" customHeight="1" spans="1:147">
      <c r="A566" s="248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27"/>
      <c r="Y566" s="11"/>
      <c r="Z566" s="119"/>
      <c r="AA566" s="119"/>
      <c r="AB566" s="11"/>
      <c r="AC566" s="119"/>
      <c r="AD566" s="11"/>
      <c r="AE566" s="11"/>
      <c r="AF566" s="119"/>
      <c r="AG566" s="119"/>
      <c r="AH566" s="11"/>
      <c r="AI566" s="11"/>
      <c r="AJ566" s="11"/>
      <c r="AK566" s="11"/>
      <c r="AL566" s="11"/>
      <c r="AM566" s="11"/>
      <c r="AN566" s="119"/>
      <c r="AO566" s="119"/>
      <c r="AP566" s="11"/>
      <c r="AQ566" s="11"/>
      <c r="AR566" s="12"/>
      <c r="AS566" s="119"/>
      <c r="AT566" s="119"/>
      <c r="AU566" s="11"/>
      <c r="AV566" s="11"/>
      <c r="AW566" s="27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9"/>
      <c r="BQ566" s="119"/>
      <c r="BR566" s="11"/>
      <c r="BS566" s="11"/>
      <c r="BT566" s="11"/>
      <c r="BU566" s="11"/>
      <c r="BV566" s="11"/>
      <c r="BW566" s="11"/>
      <c r="BX566" s="119"/>
      <c r="BY566" s="119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9"/>
      <c r="CQ566" s="119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1"/>
      <c r="EQ566" s="11"/>
    </row>
    <row r="567" ht="22.5" customHeight="1" spans="1:147">
      <c r="A567" s="248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27"/>
      <c r="Y567" s="11"/>
      <c r="Z567" s="119"/>
      <c r="AA567" s="119"/>
      <c r="AB567" s="11"/>
      <c r="AC567" s="119"/>
      <c r="AD567" s="11"/>
      <c r="AE567" s="11"/>
      <c r="AF567" s="119"/>
      <c r="AG567" s="119"/>
      <c r="AH567" s="11"/>
      <c r="AI567" s="11"/>
      <c r="AJ567" s="11"/>
      <c r="AK567" s="11"/>
      <c r="AL567" s="11"/>
      <c r="AM567" s="11"/>
      <c r="AN567" s="119"/>
      <c r="AO567" s="119"/>
      <c r="AP567" s="11"/>
      <c r="AQ567" s="11"/>
      <c r="AR567" s="12"/>
      <c r="AS567" s="119"/>
      <c r="AT567" s="119"/>
      <c r="AU567" s="11"/>
      <c r="AV567" s="11"/>
      <c r="AW567" s="27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9"/>
      <c r="BQ567" s="119"/>
      <c r="BR567" s="11"/>
      <c r="BS567" s="11"/>
      <c r="BT567" s="11"/>
      <c r="BU567" s="11"/>
      <c r="BV567" s="11"/>
      <c r="BW567" s="11"/>
      <c r="BX567" s="119"/>
      <c r="BY567" s="119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9"/>
      <c r="CQ567" s="119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1"/>
    </row>
    <row r="568" ht="22.5" customHeight="1" spans="1:147">
      <c r="A568" s="248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27"/>
      <c r="Y568" s="11"/>
      <c r="Z568" s="119"/>
      <c r="AA568" s="119"/>
      <c r="AB568" s="11"/>
      <c r="AC568" s="119"/>
      <c r="AD568" s="11"/>
      <c r="AE568" s="11"/>
      <c r="AF568" s="119"/>
      <c r="AG568" s="119"/>
      <c r="AH568" s="11"/>
      <c r="AI568" s="11"/>
      <c r="AJ568" s="11"/>
      <c r="AK568" s="11"/>
      <c r="AL568" s="11"/>
      <c r="AM568" s="11"/>
      <c r="AN568" s="119"/>
      <c r="AO568" s="119"/>
      <c r="AP568" s="11"/>
      <c r="AQ568" s="11"/>
      <c r="AR568" s="12"/>
      <c r="AS568" s="119"/>
      <c r="AT568" s="119"/>
      <c r="AU568" s="11"/>
      <c r="AV568" s="11"/>
      <c r="AW568" s="27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9"/>
      <c r="BQ568" s="119"/>
      <c r="BR568" s="11"/>
      <c r="BS568" s="11"/>
      <c r="BT568" s="11"/>
      <c r="BU568" s="11"/>
      <c r="BV568" s="11"/>
      <c r="BW568" s="11"/>
      <c r="BX568" s="119"/>
      <c r="BY568" s="119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9"/>
      <c r="CQ568" s="119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  <c r="EM568" s="11"/>
      <c r="EN568" s="11"/>
      <c r="EO568" s="11"/>
      <c r="EP568" s="11"/>
      <c r="EQ568" s="11"/>
    </row>
    <row r="569" ht="22.5" customHeight="1" spans="1:147">
      <c r="A569" s="248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27"/>
      <c r="Y569" s="11"/>
      <c r="Z569" s="119"/>
      <c r="AA569" s="119"/>
      <c r="AB569" s="11"/>
      <c r="AC569" s="119"/>
      <c r="AD569" s="11"/>
      <c r="AE569" s="11"/>
      <c r="AF569" s="119"/>
      <c r="AG569" s="119"/>
      <c r="AH569" s="11"/>
      <c r="AI569" s="11"/>
      <c r="AJ569" s="11"/>
      <c r="AK569" s="11"/>
      <c r="AL569" s="11"/>
      <c r="AM569" s="11"/>
      <c r="AN569" s="119"/>
      <c r="AO569" s="119"/>
      <c r="AP569" s="11"/>
      <c r="AQ569" s="11"/>
      <c r="AR569" s="12"/>
      <c r="AS569" s="119"/>
      <c r="AT569" s="119"/>
      <c r="AU569" s="11"/>
      <c r="AV569" s="11"/>
      <c r="AW569" s="27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9"/>
      <c r="BQ569" s="119"/>
      <c r="BR569" s="11"/>
      <c r="BS569" s="11"/>
      <c r="BT569" s="11"/>
      <c r="BU569" s="11"/>
      <c r="BV569" s="11"/>
      <c r="BW569" s="11"/>
      <c r="BX569" s="119"/>
      <c r="BY569" s="119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9"/>
      <c r="CQ569" s="119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  <c r="EM569" s="11"/>
      <c r="EN569" s="11"/>
      <c r="EO569" s="11"/>
      <c r="EP569" s="11"/>
      <c r="EQ569" s="11"/>
    </row>
    <row r="570" ht="22.5" customHeight="1" spans="1:147">
      <c r="A570" s="248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27"/>
      <c r="Y570" s="11"/>
      <c r="Z570" s="119"/>
      <c r="AA570" s="119"/>
      <c r="AB570" s="11"/>
      <c r="AC570" s="119"/>
      <c r="AD570" s="11"/>
      <c r="AE570" s="11"/>
      <c r="AF570" s="119"/>
      <c r="AG570" s="119"/>
      <c r="AH570" s="11"/>
      <c r="AI570" s="11"/>
      <c r="AJ570" s="11"/>
      <c r="AK570" s="11"/>
      <c r="AL570" s="11"/>
      <c r="AM570" s="11"/>
      <c r="AN570" s="119"/>
      <c r="AO570" s="119"/>
      <c r="AP570" s="11"/>
      <c r="AQ570" s="11"/>
      <c r="AR570" s="12"/>
      <c r="AS570" s="119"/>
      <c r="AT570" s="119"/>
      <c r="AU570" s="11"/>
      <c r="AV570" s="11"/>
      <c r="AW570" s="27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9"/>
      <c r="BQ570" s="119"/>
      <c r="BR570" s="11"/>
      <c r="BS570" s="11"/>
      <c r="BT570" s="11"/>
      <c r="BU570" s="11"/>
      <c r="BV570" s="11"/>
      <c r="BW570" s="11"/>
      <c r="BX570" s="119"/>
      <c r="BY570" s="119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9"/>
      <c r="CQ570" s="119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  <c r="EM570" s="11"/>
      <c r="EN570" s="11"/>
      <c r="EO570" s="11"/>
      <c r="EP570" s="11"/>
      <c r="EQ570" s="11"/>
    </row>
    <row r="571" ht="22.5" customHeight="1" spans="1:147">
      <c r="A571" s="248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27"/>
      <c r="Y571" s="11"/>
      <c r="Z571" s="119"/>
      <c r="AA571" s="119"/>
      <c r="AB571" s="11"/>
      <c r="AC571" s="119"/>
      <c r="AD571" s="11"/>
      <c r="AE571" s="11"/>
      <c r="AF571" s="119"/>
      <c r="AG571" s="119"/>
      <c r="AH571" s="11"/>
      <c r="AI571" s="11"/>
      <c r="AJ571" s="11"/>
      <c r="AK571" s="11"/>
      <c r="AL571" s="11"/>
      <c r="AM571" s="11"/>
      <c r="AN571" s="119"/>
      <c r="AO571" s="119"/>
      <c r="AP571" s="11"/>
      <c r="AQ571" s="11"/>
      <c r="AR571" s="12"/>
      <c r="AS571" s="119"/>
      <c r="AT571" s="119"/>
      <c r="AU571" s="11"/>
      <c r="AV571" s="11"/>
      <c r="AW571" s="27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9"/>
      <c r="BQ571" s="119"/>
      <c r="BR571" s="11"/>
      <c r="BS571" s="11"/>
      <c r="BT571" s="11"/>
      <c r="BU571" s="11"/>
      <c r="BV571" s="11"/>
      <c r="BW571" s="11"/>
      <c r="BX571" s="119"/>
      <c r="BY571" s="119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9"/>
      <c r="CQ571" s="119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  <c r="EM571" s="11"/>
      <c r="EN571" s="11"/>
      <c r="EO571" s="11"/>
      <c r="EP571" s="11"/>
      <c r="EQ571" s="11"/>
    </row>
    <row r="572" ht="22.5" customHeight="1" spans="1:147">
      <c r="A572" s="248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27"/>
      <c r="Y572" s="11"/>
      <c r="Z572" s="119"/>
      <c r="AA572" s="119"/>
      <c r="AB572" s="11"/>
      <c r="AC572" s="119"/>
      <c r="AD572" s="11"/>
      <c r="AE572" s="11"/>
      <c r="AF572" s="119"/>
      <c r="AG572" s="119"/>
      <c r="AH572" s="11"/>
      <c r="AI572" s="11"/>
      <c r="AJ572" s="11"/>
      <c r="AK572" s="11"/>
      <c r="AL572" s="11"/>
      <c r="AM572" s="11"/>
      <c r="AN572" s="119"/>
      <c r="AO572" s="119"/>
      <c r="AP572" s="11"/>
      <c r="AQ572" s="11"/>
      <c r="AR572" s="12"/>
      <c r="AS572" s="119"/>
      <c r="AT572" s="119"/>
      <c r="AU572" s="11"/>
      <c r="AV572" s="11"/>
      <c r="AW572" s="27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9"/>
      <c r="BQ572" s="119"/>
      <c r="BR572" s="11"/>
      <c r="BS572" s="11"/>
      <c r="BT572" s="11"/>
      <c r="BU572" s="11"/>
      <c r="BV572" s="11"/>
      <c r="BW572" s="11"/>
      <c r="BX572" s="119"/>
      <c r="BY572" s="119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9"/>
      <c r="CQ572" s="119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  <c r="EM572" s="11"/>
      <c r="EN572" s="11"/>
      <c r="EO572" s="11"/>
      <c r="EP572" s="11"/>
      <c r="EQ572" s="11"/>
    </row>
    <row r="573" ht="22.5" customHeight="1" spans="1:147">
      <c r="A573" s="248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27"/>
      <c r="Y573" s="11"/>
      <c r="Z573" s="119"/>
      <c r="AA573" s="119"/>
      <c r="AB573" s="11"/>
      <c r="AC573" s="119"/>
      <c r="AD573" s="11"/>
      <c r="AE573" s="11"/>
      <c r="AF573" s="119"/>
      <c r="AG573" s="119"/>
      <c r="AH573" s="11"/>
      <c r="AI573" s="11"/>
      <c r="AJ573" s="11"/>
      <c r="AK573" s="11"/>
      <c r="AL573" s="11"/>
      <c r="AM573" s="11"/>
      <c r="AN573" s="119"/>
      <c r="AO573" s="119"/>
      <c r="AP573" s="11"/>
      <c r="AQ573" s="11"/>
      <c r="AR573" s="12"/>
      <c r="AS573" s="119"/>
      <c r="AT573" s="119"/>
      <c r="AU573" s="11"/>
      <c r="AV573" s="11"/>
      <c r="AW573" s="27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9"/>
      <c r="BQ573" s="119"/>
      <c r="BR573" s="11"/>
      <c r="BS573" s="11"/>
      <c r="BT573" s="11"/>
      <c r="BU573" s="11"/>
      <c r="BV573" s="11"/>
      <c r="BW573" s="11"/>
      <c r="BX573" s="119"/>
      <c r="BY573" s="119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9"/>
      <c r="CQ573" s="119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  <c r="EM573" s="11"/>
      <c r="EN573" s="11"/>
      <c r="EO573" s="11"/>
      <c r="EP573" s="11"/>
      <c r="EQ573" s="11"/>
    </row>
    <row r="574" ht="22.5" customHeight="1" spans="1:147">
      <c r="A574" s="248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27"/>
      <c r="Y574" s="11"/>
      <c r="Z574" s="119"/>
      <c r="AA574" s="119"/>
      <c r="AB574" s="11"/>
      <c r="AC574" s="119"/>
      <c r="AD574" s="11"/>
      <c r="AE574" s="11"/>
      <c r="AF574" s="119"/>
      <c r="AG574" s="119"/>
      <c r="AH574" s="11"/>
      <c r="AI574" s="11"/>
      <c r="AJ574" s="11"/>
      <c r="AK574" s="11"/>
      <c r="AL574" s="11"/>
      <c r="AM574" s="11"/>
      <c r="AN574" s="119"/>
      <c r="AO574" s="119"/>
      <c r="AP574" s="11"/>
      <c r="AQ574" s="11"/>
      <c r="AR574" s="12"/>
      <c r="AS574" s="119"/>
      <c r="AT574" s="119"/>
      <c r="AU574" s="11"/>
      <c r="AV574" s="11"/>
      <c r="AW574" s="27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9"/>
      <c r="BQ574" s="119"/>
      <c r="BR574" s="11"/>
      <c r="BS574" s="11"/>
      <c r="BT574" s="11"/>
      <c r="BU574" s="11"/>
      <c r="BV574" s="11"/>
      <c r="BW574" s="11"/>
      <c r="BX574" s="119"/>
      <c r="BY574" s="119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9"/>
      <c r="CQ574" s="119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  <c r="EM574" s="11"/>
      <c r="EN574" s="11"/>
      <c r="EO574" s="11"/>
      <c r="EP574" s="11"/>
      <c r="EQ574" s="11"/>
    </row>
    <row r="575" ht="22.5" customHeight="1" spans="1:147">
      <c r="A575" s="248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27"/>
      <c r="Y575" s="11"/>
      <c r="Z575" s="119"/>
      <c r="AA575" s="119"/>
      <c r="AB575" s="11"/>
      <c r="AC575" s="119"/>
      <c r="AD575" s="11"/>
      <c r="AE575" s="11"/>
      <c r="AF575" s="119"/>
      <c r="AG575" s="119"/>
      <c r="AH575" s="11"/>
      <c r="AI575" s="11"/>
      <c r="AJ575" s="11"/>
      <c r="AK575" s="11"/>
      <c r="AL575" s="11"/>
      <c r="AM575" s="11"/>
      <c r="AN575" s="119"/>
      <c r="AO575" s="119"/>
      <c r="AP575" s="11"/>
      <c r="AQ575" s="11"/>
      <c r="AR575" s="12"/>
      <c r="AS575" s="119"/>
      <c r="AT575" s="119"/>
      <c r="AU575" s="11"/>
      <c r="AV575" s="11"/>
      <c r="AW575" s="27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9"/>
      <c r="BQ575" s="119"/>
      <c r="BR575" s="11"/>
      <c r="BS575" s="11"/>
      <c r="BT575" s="11"/>
      <c r="BU575" s="11"/>
      <c r="BV575" s="11"/>
      <c r="BW575" s="11"/>
      <c r="BX575" s="119"/>
      <c r="BY575" s="119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9"/>
      <c r="CQ575" s="119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  <c r="EM575" s="11"/>
      <c r="EN575" s="11"/>
      <c r="EO575" s="11"/>
      <c r="EP575" s="11"/>
      <c r="EQ575" s="11"/>
    </row>
    <row r="576" ht="22.5" customHeight="1" spans="1:147">
      <c r="A576" s="248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27"/>
      <c r="Y576" s="11"/>
      <c r="Z576" s="119"/>
      <c r="AA576" s="119"/>
      <c r="AB576" s="11"/>
      <c r="AC576" s="119"/>
      <c r="AD576" s="11"/>
      <c r="AE576" s="11"/>
      <c r="AF576" s="119"/>
      <c r="AG576" s="119"/>
      <c r="AH576" s="11"/>
      <c r="AI576" s="11"/>
      <c r="AJ576" s="11"/>
      <c r="AK576" s="11"/>
      <c r="AL576" s="11"/>
      <c r="AM576" s="11"/>
      <c r="AN576" s="119"/>
      <c r="AO576" s="119"/>
      <c r="AP576" s="11"/>
      <c r="AQ576" s="11"/>
      <c r="AR576" s="12"/>
      <c r="AS576" s="119"/>
      <c r="AT576" s="119"/>
      <c r="AU576" s="11"/>
      <c r="AV576" s="11"/>
      <c r="AW576" s="27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9"/>
      <c r="BQ576" s="119"/>
      <c r="BR576" s="11"/>
      <c r="BS576" s="11"/>
      <c r="BT576" s="11"/>
      <c r="BU576" s="11"/>
      <c r="BV576" s="11"/>
      <c r="BW576" s="11"/>
      <c r="BX576" s="119"/>
      <c r="BY576" s="119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9"/>
      <c r="CQ576" s="119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  <c r="EM576" s="11"/>
      <c r="EN576" s="11"/>
      <c r="EO576" s="11"/>
      <c r="EP576" s="11"/>
      <c r="EQ576" s="11"/>
    </row>
    <row r="577" ht="22.5" customHeight="1" spans="1:147">
      <c r="A577" s="248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27"/>
      <c r="Y577" s="11"/>
      <c r="Z577" s="119"/>
      <c r="AA577" s="119"/>
      <c r="AB577" s="11"/>
      <c r="AC577" s="119"/>
      <c r="AD577" s="11"/>
      <c r="AE577" s="11"/>
      <c r="AF577" s="119"/>
      <c r="AG577" s="119"/>
      <c r="AH577" s="11"/>
      <c r="AI577" s="11"/>
      <c r="AJ577" s="11"/>
      <c r="AK577" s="11"/>
      <c r="AL577" s="11"/>
      <c r="AM577" s="11"/>
      <c r="AN577" s="119"/>
      <c r="AO577" s="119"/>
      <c r="AP577" s="11"/>
      <c r="AQ577" s="11"/>
      <c r="AR577" s="12"/>
      <c r="AS577" s="119"/>
      <c r="AT577" s="119"/>
      <c r="AU577" s="11"/>
      <c r="AV577" s="11"/>
      <c r="AW577" s="27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9"/>
      <c r="BQ577" s="119"/>
      <c r="BR577" s="11"/>
      <c r="BS577" s="11"/>
      <c r="BT577" s="11"/>
      <c r="BU577" s="11"/>
      <c r="BV577" s="11"/>
      <c r="BW577" s="11"/>
      <c r="BX577" s="119"/>
      <c r="BY577" s="119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9"/>
      <c r="CQ577" s="119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  <c r="EM577" s="11"/>
      <c r="EN577" s="11"/>
      <c r="EO577" s="11"/>
      <c r="EP577" s="11"/>
      <c r="EQ577" s="11"/>
    </row>
    <row r="578" ht="22.5" customHeight="1" spans="1:147">
      <c r="A578" s="248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27"/>
      <c r="Y578" s="11"/>
      <c r="Z578" s="119"/>
      <c r="AA578" s="119"/>
      <c r="AB578" s="11"/>
      <c r="AC578" s="119"/>
      <c r="AD578" s="11"/>
      <c r="AE578" s="11"/>
      <c r="AF578" s="119"/>
      <c r="AG578" s="119"/>
      <c r="AH578" s="11"/>
      <c r="AI578" s="11"/>
      <c r="AJ578" s="11"/>
      <c r="AK578" s="11"/>
      <c r="AL578" s="11"/>
      <c r="AM578" s="11"/>
      <c r="AN578" s="119"/>
      <c r="AO578" s="119"/>
      <c r="AP578" s="11"/>
      <c r="AQ578" s="11"/>
      <c r="AR578" s="12"/>
      <c r="AS578" s="119"/>
      <c r="AT578" s="119"/>
      <c r="AU578" s="11"/>
      <c r="AV578" s="11"/>
      <c r="AW578" s="27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9"/>
      <c r="BQ578" s="119"/>
      <c r="BR578" s="11"/>
      <c r="BS578" s="11"/>
      <c r="BT578" s="11"/>
      <c r="BU578" s="11"/>
      <c r="BV578" s="11"/>
      <c r="BW578" s="11"/>
      <c r="BX578" s="119"/>
      <c r="BY578" s="119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9"/>
      <c r="CQ578" s="119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  <c r="EM578" s="11"/>
      <c r="EN578" s="11"/>
      <c r="EO578" s="11"/>
      <c r="EP578" s="11"/>
      <c r="EQ578" s="11"/>
    </row>
    <row r="579" ht="22.5" customHeight="1" spans="1:147">
      <c r="A579" s="248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27"/>
      <c r="Y579" s="11"/>
      <c r="Z579" s="119"/>
      <c r="AA579" s="119"/>
      <c r="AB579" s="11"/>
      <c r="AC579" s="119"/>
      <c r="AD579" s="11"/>
      <c r="AE579" s="11"/>
      <c r="AF579" s="119"/>
      <c r="AG579" s="119"/>
      <c r="AH579" s="11"/>
      <c r="AI579" s="11"/>
      <c r="AJ579" s="11"/>
      <c r="AK579" s="11"/>
      <c r="AL579" s="11"/>
      <c r="AM579" s="11"/>
      <c r="AN579" s="119"/>
      <c r="AO579" s="119"/>
      <c r="AP579" s="11"/>
      <c r="AQ579" s="11"/>
      <c r="AR579" s="12"/>
      <c r="AS579" s="119"/>
      <c r="AT579" s="119"/>
      <c r="AU579" s="11"/>
      <c r="AV579" s="11"/>
      <c r="AW579" s="27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9"/>
      <c r="BQ579" s="119"/>
      <c r="BR579" s="11"/>
      <c r="BS579" s="11"/>
      <c r="BT579" s="11"/>
      <c r="BU579" s="11"/>
      <c r="BV579" s="11"/>
      <c r="BW579" s="11"/>
      <c r="BX579" s="119"/>
      <c r="BY579" s="119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9"/>
      <c r="CQ579" s="119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  <c r="EM579" s="11"/>
      <c r="EN579" s="11"/>
      <c r="EO579" s="11"/>
      <c r="EP579" s="11"/>
      <c r="EQ579" s="11"/>
    </row>
    <row r="580" ht="22.5" customHeight="1" spans="1:147">
      <c r="A580" s="248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27"/>
      <c r="Y580" s="11"/>
      <c r="Z580" s="119"/>
      <c r="AA580" s="119"/>
      <c r="AB580" s="11"/>
      <c r="AC580" s="119"/>
      <c r="AD580" s="11"/>
      <c r="AE580" s="11"/>
      <c r="AF580" s="119"/>
      <c r="AG580" s="119"/>
      <c r="AH580" s="11"/>
      <c r="AI580" s="11"/>
      <c r="AJ580" s="11"/>
      <c r="AK580" s="11"/>
      <c r="AL580" s="11"/>
      <c r="AM580" s="11"/>
      <c r="AN580" s="119"/>
      <c r="AO580" s="119"/>
      <c r="AP580" s="11"/>
      <c r="AQ580" s="11"/>
      <c r="AR580" s="12"/>
      <c r="AS580" s="119"/>
      <c r="AT580" s="119"/>
      <c r="AU580" s="11"/>
      <c r="AV580" s="11"/>
      <c r="AW580" s="27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9"/>
      <c r="BQ580" s="119"/>
      <c r="BR580" s="11"/>
      <c r="BS580" s="11"/>
      <c r="BT580" s="11"/>
      <c r="BU580" s="11"/>
      <c r="BV580" s="11"/>
      <c r="BW580" s="11"/>
      <c r="BX580" s="119"/>
      <c r="BY580" s="119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9"/>
      <c r="CQ580" s="119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  <c r="EM580" s="11"/>
      <c r="EN580" s="11"/>
      <c r="EO580" s="11"/>
      <c r="EP580" s="11"/>
      <c r="EQ580" s="11"/>
    </row>
    <row r="581" ht="22.5" customHeight="1" spans="1:147">
      <c r="A581" s="248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27"/>
      <c r="Y581" s="11"/>
      <c r="Z581" s="119"/>
      <c r="AA581" s="119"/>
      <c r="AB581" s="11"/>
      <c r="AC581" s="119"/>
      <c r="AD581" s="11"/>
      <c r="AE581" s="11"/>
      <c r="AF581" s="119"/>
      <c r="AG581" s="119"/>
      <c r="AH581" s="11"/>
      <c r="AI581" s="11"/>
      <c r="AJ581" s="11"/>
      <c r="AK581" s="11"/>
      <c r="AL581" s="11"/>
      <c r="AM581" s="11"/>
      <c r="AN581" s="119"/>
      <c r="AO581" s="119"/>
      <c r="AP581" s="11"/>
      <c r="AQ581" s="11"/>
      <c r="AR581" s="12"/>
      <c r="AS581" s="119"/>
      <c r="AT581" s="119"/>
      <c r="AU581" s="11"/>
      <c r="AV581" s="11"/>
      <c r="AW581" s="27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9"/>
      <c r="BQ581" s="119"/>
      <c r="BR581" s="11"/>
      <c r="BS581" s="11"/>
      <c r="BT581" s="11"/>
      <c r="BU581" s="11"/>
      <c r="BV581" s="11"/>
      <c r="BW581" s="11"/>
      <c r="BX581" s="119"/>
      <c r="BY581" s="119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9"/>
      <c r="CQ581" s="119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  <c r="EM581" s="11"/>
      <c r="EN581" s="11"/>
      <c r="EO581" s="11"/>
      <c r="EP581" s="11"/>
      <c r="EQ581" s="11"/>
    </row>
    <row r="582" ht="22.5" customHeight="1" spans="1:147">
      <c r="A582" s="248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27"/>
      <c r="Y582" s="11"/>
      <c r="Z582" s="119"/>
      <c r="AA582" s="119"/>
      <c r="AB582" s="11"/>
      <c r="AC582" s="119"/>
      <c r="AD582" s="11"/>
      <c r="AE582" s="11"/>
      <c r="AF582" s="119"/>
      <c r="AG582" s="119"/>
      <c r="AH582" s="11"/>
      <c r="AI582" s="11"/>
      <c r="AJ582" s="11"/>
      <c r="AK582" s="11"/>
      <c r="AL582" s="11"/>
      <c r="AM582" s="11"/>
      <c r="AN582" s="119"/>
      <c r="AO582" s="119"/>
      <c r="AP582" s="11"/>
      <c r="AQ582" s="11"/>
      <c r="AR582" s="12"/>
      <c r="AS582" s="119"/>
      <c r="AT582" s="119"/>
      <c r="AU582" s="11"/>
      <c r="AV582" s="11"/>
      <c r="AW582" s="27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9"/>
      <c r="BQ582" s="119"/>
      <c r="BR582" s="11"/>
      <c r="BS582" s="11"/>
      <c r="BT582" s="11"/>
      <c r="BU582" s="11"/>
      <c r="BV582" s="11"/>
      <c r="BW582" s="11"/>
      <c r="BX582" s="119"/>
      <c r="BY582" s="119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9"/>
      <c r="CQ582" s="119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  <c r="EM582" s="11"/>
      <c r="EN582" s="11"/>
      <c r="EO582" s="11"/>
      <c r="EP582" s="11"/>
      <c r="EQ582" s="11"/>
    </row>
    <row r="583" ht="22.5" customHeight="1" spans="1:147">
      <c r="A583" s="248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27"/>
      <c r="Y583" s="11"/>
      <c r="Z583" s="119"/>
      <c r="AA583" s="119"/>
      <c r="AB583" s="11"/>
      <c r="AC583" s="119"/>
      <c r="AD583" s="11"/>
      <c r="AE583" s="11"/>
      <c r="AF583" s="119"/>
      <c r="AG583" s="119"/>
      <c r="AH583" s="11"/>
      <c r="AI583" s="11"/>
      <c r="AJ583" s="11"/>
      <c r="AK583" s="11"/>
      <c r="AL583" s="11"/>
      <c r="AM583" s="11"/>
      <c r="AN583" s="119"/>
      <c r="AO583" s="119"/>
      <c r="AP583" s="11"/>
      <c r="AQ583" s="11"/>
      <c r="AR583" s="12"/>
      <c r="AS583" s="119"/>
      <c r="AT583" s="119"/>
      <c r="AU583" s="11"/>
      <c r="AV583" s="11"/>
      <c r="AW583" s="27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9"/>
      <c r="BQ583" s="119"/>
      <c r="BR583" s="11"/>
      <c r="BS583" s="11"/>
      <c r="BT583" s="11"/>
      <c r="BU583" s="11"/>
      <c r="BV583" s="11"/>
      <c r="BW583" s="11"/>
      <c r="BX583" s="119"/>
      <c r="BY583" s="119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9"/>
      <c r="CQ583" s="119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  <c r="EM583" s="11"/>
      <c r="EN583" s="11"/>
      <c r="EO583" s="11"/>
      <c r="EP583" s="11"/>
      <c r="EQ583" s="11"/>
    </row>
    <row r="584" ht="22.5" customHeight="1" spans="1:147">
      <c r="A584" s="248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27"/>
      <c r="Y584" s="11"/>
      <c r="Z584" s="119"/>
      <c r="AA584" s="119"/>
      <c r="AB584" s="11"/>
      <c r="AC584" s="119"/>
      <c r="AD584" s="11"/>
      <c r="AE584" s="11"/>
      <c r="AF584" s="119"/>
      <c r="AG584" s="119"/>
      <c r="AH584" s="11"/>
      <c r="AI584" s="11"/>
      <c r="AJ584" s="11"/>
      <c r="AK584" s="11"/>
      <c r="AL584" s="11"/>
      <c r="AM584" s="11"/>
      <c r="AN584" s="119"/>
      <c r="AO584" s="119"/>
      <c r="AP584" s="11"/>
      <c r="AQ584" s="11"/>
      <c r="AR584" s="12"/>
      <c r="AS584" s="119"/>
      <c r="AT584" s="119"/>
      <c r="AU584" s="11"/>
      <c r="AV584" s="11"/>
      <c r="AW584" s="27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9"/>
      <c r="BQ584" s="119"/>
      <c r="BR584" s="11"/>
      <c r="BS584" s="11"/>
      <c r="BT584" s="11"/>
      <c r="BU584" s="11"/>
      <c r="BV584" s="11"/>
      <c r="BW584" s="11"/>
      <c r="BX584" s="119"/>
      <c r="BY584" s="119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9"/>
      <c r="CQ584" s="119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  <c r="EM584" s="11"/>
      <c r="EN584" s="11"/>
      <c r="EO584" s="11"/>
      <c r="EP584" s="11"/>
      <c r="EQ584" s="11"/>
    </row>
    <row r="585" ht="22.5" customHeight="1" spans="1:147">
      <c r="A585" s="248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27"/>
      <c r="Y585" s="11"/>
      <c r="Z585" s="119"/>
      <c r="AA585" s="119"/>
      <c r="AB585" s="11"/>
      <c r="AC585" s="119"/>
      <c r="AD585" s="11"/>
      <c r="AE585" s="11"/>
      <c r="AF585" s="119"/>
      <c r="AG585" s="119"/>
      <c r="AH585" s="11"/>
      <c r="AI585" s="11"/>
      <c r="AJ585" s="11"/>
      <c r="AK585" s="11"/>
      <c r="AL585" s="11"/>
      <c r="AM585" s="11"/>
      <c r="AN585" s="119"/>
      <c r="AO585" s="119"/>
      <c r="AP585" s="11"/>
      <c r="AQ585" s="11"/>
      <c r="AR585" s="12"/>
      <c r="AS585" s="119"/>
      <c r="AT585" s="119"/>
      <c r="AU585" s="11"/>
      <c r="AV585" s="11"/>
      <c r="AW585" s="27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9"/>
      <c r="BQ585" s="119"/>
      <c r="BR585" s="11"/>
      <c r="BS585" s="11"/>
      <c r="BT585" s="11"/>
      <c r="BU585" s="11"/>
      <c r="BV585" s="11"/>
      <c r="BW585" s="11"/>
      <c r="BX585" s="119"/>
      <c r="BY585" s="119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9"/>
      <c r="CQ585" s="119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  <c r="EM585" s="11"/>
      <c r="EN585" s="11"/>
      <c r="EO585" s="11"/>
      <c r="EP585" s="11"/>
      <c r="EQ585" s="11"/>
    </row>
    <row r="586" ht="22.5" customHeight="1" spans="1:147">
      <c r="A586" s="248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27"/>
      <c r="Y586" s="11"/>
      <c r="Z586" s="119"/>
      <c r="AA586" s="119"/>
      <c r="AB586" s="11"/>
      <c r="AC586" s="119"/>
      <c r="AD586" s="11"/>
      <c r="AE586" s="11"/>
      <c r="AF586" s="119"/>
      <c r="AG586" s="119"/>
      <c r="AH586" s="11"/>
      <c r="AI586" s="11"/>
      <c r="AJ586" s="11"/>
      <c r="AK586" s="11"/>
      <c r="AL586" s="11"/>
      <c r="AM586" s="11"/>
      <c r="AN586" s="119"/>
      <c r="AO586" s="119"/>
      <c r="AP586" s="11"/>
      <c r="AQ586" s="11"/>
      <c r="AR586" s="12"/>
      <c r="AS586" s="119"/>
      <c r="AT586" s="119"/>
      <c r="AU586" s="11"/>
      <c r="AV586" s="11"/>
      <c r="AW586" s="27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9"/>
      <c r="BQ586" s="119"/>
      <c r="BR586" s="11"/>
      <c r="BS586" s="11"/>
      <c r="BT586" s="11"/>
      <c r="BU586" s="11"/>
      <c r="BV586" s="11"/>
      <c r="BW586" s="11"/>
      <c r="BX586" s="119"/>
      <c r="BY586" s="119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9"/>
      <c r="CQ586" s="119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  <c r="EM586" s="11"/>
      <c r="EN586" s="11"/>
      <c r="EO586" s="11"/>
      <c r="EP586" s="11"/>
      <c r="EQ586" s="11"/>
    </row>
    <row r="587" ht="22.5" customHeight="1" spans="1:147">
      <c r="A587" s="248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27"/>
      <c r="Y587" s="11"/>
      <c r="Z587" s="119"/>
      <c r="AA587" s="119"/>
      <c r="AB587" s="11"/>
      <c r="AC587" s="119"/>
      <c r="AD587" s="11"/>
      <c r="AE587" s="11"/>
      <c r="AF587" s="119"/>
      <c r="AG587" s="119"/>
      <c r="AH587" s="11"/>
      <c r="AI587" s="11"/>
      <c r="AJ587" s="11"/>
      <c r="AK587" s="11"/>
      <c r="AL587" s="11"/>
      <c r="AM587" s="11"/>
      <c r="AN587" s="119"/>
      <c r="AO587" s="119"/>
      <c r="AP587" s="11"/>
      <c r="AQ587" s="11"/>
      <c r="AR587" s="12"/>
      <c r="AS587" s="119"/>
      <c r="AT587" s="119"/>
      <c r="AU587" s="11"/>
      <c r="AV587" s="11"/>
      <c r="AW587" s="27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9"/>
      <c r="BQ587" s="119"/>
      <c r="BR587" s="11"/>
      <c r="BS587" s="11"/>
      <c r="BT587" s="11"/>
      <c r="BU587" s="11"/>
      <c r="BV587" s="11"/>
      <c r="BW587" s="11"/>
      <c r="BX587" s="119"/>
      <c r="BY587" s="119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9"/>
      <c r="CQ587" s="119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  <c r="EM587" s="11"/>
      <c r="EN587" s="11"/>
      <c r="EO587" s="11"/>
      <c r="EP587" s="11"/>
      <c r="EQ587" s="11"/>
    </row>
    <row r="588" ht="22.5" customHeight="1" spans="1:147">
      <c r="A588" s="248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27"/>
      <c r="Y588" s="11"/>
      <c r="Z588" s="119"/>
      <c r="AA588" s="119"/>
      <c r="AB588" s="11"/>
      <c r="AC588" s="119"/>
      <c r="AD588" s="11"/>
      <c r="AE588" s="11"/>
      <c r="AF588" s="119"/>
      <c r="AG588" s="119"/>
      <c r="AH588" s="11"/>
      <c r="AI588" s="11"/>
      <c r="AJ588" s="11"/>
      <c r="AK588" s="11"/>
      <c r="AL588" s="11"/>
      <c r="AM588" s="11"/>
      <c r="AN588" s="119"/>
      <c r="AO588" s="119"/>
      <c r="AP588" s="11"/>
      <c r="AQ588" s="11"/>
      <c r="AR588" s="12"/>
      <c r="AS588" s="119"/>
      <c r="AT588" s="119"/>
      <c r="AU588" s="11"/>
      <c r="AV588" s="11"/>
      <c r="AW588" s="27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9"/>
      <c r="BQ588" s="119"/>
      <c r="BR588" s="11"/>
      <c r="BS588" s="11"/>
      <c r="BT588" s="11"/>
      <c r="BU588" s="11"/>
      <c r="BV588" s="11"/>
      <c r="BW588" s="11"/>
      <c r="BX588" s="119"/>
      <c r="BY588" s="119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9"/>
      <c r="CQ588" s="119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  <c r="EM588" s="11"/>
      <c r="EN588" s="11"/>
      <c r="EO588" s="11"/>
      <c r="EP588" s="11"/>
      <c r="EQ588" s="11"/>
    </row>
    <row r="589" ht="22.5" customHeight="1" spans="1:147">
      <c r="A589" s="248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27"/>
      <c r="Y589" s="11"/>
      <c r="Z589" s="119"/>
      <c r="AA589" s="119"/>
      <c r="AB589" s="11"/>
      <c r="AC589" s="119"/>
      <c r="AD589" s="11"/>
      <c r="AE589" s="11"/>
      <c r="AF589" s="119"/>
      <c r="AG589" s="119"/>
      <c r="AH589" s="11"/>
      <c r="AI589" s="11"/>
      <c r="AJ589" s="11"/>
      <c r="AK589" s="11"/>
      <c r="AL589" s="11"/>
      <c r="AM589" s="11"/>
      <c r="AN589" s="119"/>
      <c r="AO589" s="119"/>
      <c r="AP589" s="11"/>
      <c r="AQ589" s="11"/>
      <c r="AR589" s="12"/>
      <c r="AS589" s="119"/>
      <c r="AT589" s="119"/>
      <c r="AU589" s="11"/>
      <c r="AV589" s="11"/>
      <c r="AW589" s="27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9"/>
      <c r="BQ589" s="119"/>
      <c r="BR589" s="11"/>
      <c r="BS589" s="11"/>
      <c r="BT589" s="11"/>
      <c r="BU589" s="11"/>
      <c r="BV589" s="11"/>
      <c r="BW589" s="11"/>
      <c r="BX589" s="119"/>
      <c r="BY589" s="119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9"/>
      <c r="CQ589" s="119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1"/>
      <c r="EG589" s="11"/>
      <c r="EH589" s="11"/>
      <c r="EI589" s="11"/>
      <c r="EJ589" s="11"/>
      <c r="EK589" s="11"/>
      <c r="EL589" s="11"/>
      <c r="EM589" s="11"/>
      <c r="EN589" s="11"/>
      <c r="EO589" s="11"/>
      <c r="EP589" s="11"/>
      <c r="EQ589" s="11"/>
    </row>
    <row r="590" ht="22.5" customHeight="1" spans="1:147">
      <c r="A590" s="248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27"/>
      <c r="Y590" s="11"/>
      <c r="Z590" s="119"/>
      <c r="AA590" s="119"/>
      <c r="AB590" s="11"/>
      <c r="AC590" s="119"/>
      <c r="AD590" s="11"/>
      <c r="AE590" s="11"/>
      <c r="AF590" s="119"/>
      <c r="AG590" s="119"/>
      <c r="AH590" s="11"/>
      <c r="AI590" s="11"/>
      <c r="AJ590" s="11"/>
      <c r="AK590" s="11"/>
      <c r="AL590" s="11"/>
      <c r="AM590" s="11"/>
      <c r="AN590" s="119"/>
      <c r="AO590" s="119"/>
      <c r="AP590" s="11"/>
      <c r="AQ590" s="11"/>
      <c r="AR590" s="12"/>
      <c r="AS590" s="119"/>
      <c r="AT590" s="119"/>
      <c r="AU590" s="11"/>
      <c r="AV590" s="11"/>
      <c r="AW590" s="27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9"/>
      <c r="BQ590" s="119"/>
      <c r="BR590" s="11"/>
      <c r="BS590" s="11"/>
      <c r="BT590" s="11"/>
      <c r="BU590" s="11"/>
      <c r="BV590" s="11"/>
      <c r="BW590" s="11"/>
      <c r="BX590" s="119"/>
      <c r="BY590" s="119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9"/>
      <c r="CQ590" s="119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1"/>
      <c r="EG590" s="11"/>
      <c r="EH590" s="11"/>
      <c r="EI590" s="11"/>
      <c r="EJ590" s="11"/>
      <c r="EK590" s="11"/>
      <c r="EL590" s="11"/>
      <c r="EM590" s="11"/>
      <c r="EN590" s="11"/>
      <c r="EO590" s="11"/>
      <c r="EP590" s="11"/>
      <c r="EQ590" s="11"/>
    </row>
    <row r="591" ht="22.5" customHeight="1" spans="1:147">
      <c r="A591" s="248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27"/>
      <c r="Y591" s="11"/>
      <c r="Z591" s="119"/>
      <c r="AA591" s="119"/>
      <c r="AB591" s="11"/>
      <c r="AC591" s="119"/>
      <c r="AD591" s="11"/>
      <c r="AE591" s="11"/>
      <c r="AF591" s="119"/>
      <c r="AG591" s="119"/>
      <c r="AH591" s="11"/>
      <c r="AI591" s="11"/>
      <c r="AJ591" s="11"/>
      <c r="AK591" s="11"/>
      <c r="AL591" s="11"/>
      <c r="AM591" s="11"/>
      <c r="AN591" s="119"/>
      <c r="AO591" s="119"/>
      <c r="AP591" s="11"/>
      <c r="AQ591" s="11"/>
      <c r="AR591" s="12"/>
      <c r="AS591" s="119"/>
      <c r="AT591" s="119"/>
      <c r="AU591" s="11"/>
      <c r="AV591" s="11"/>
      <c r="AW591" s="27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9"/>
      <c r="BQ591" s="119"/>
      <c r="BR591" s="11"/>
      <c r="BS591" s="11"/>
      <c r="BT591" s="11"/>
      <c r="BU591" s="11"/>
      <c r="BV591" s="11"/>
      <c r="BW591" s="11"/>
      <c r="BX591" s="119"/>
      <c r="BY591" s="119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9"/>
      <c r="CQ591" s="119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1"/>
      <c r="EG591" s="11"/>
      <c r="EH591" s="11"/>
      <c r="EI591" s="11"/>
      <c r="EJ591" s="11"/>
      <c r="EK591" s="11"/>
      <c r="EL591" s="11"/>
      <c r="EM591" s="11"/>
      <c r="EN591" s="11"/>
      <c r="EO591" s="11"/>
      <c r="EP591" s="11"/>
      <c r="EQ591" s="11"/>
    </row>
    <row r="592" ht="22.5" customHeight="1" spans="1:147">
      <c r="A592" s="248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27"/>
      <c r="Y592" s="11"/>
      <c r="Z592" s="119"/>
      <c r="AA592" s="119"/>
      <c r="AB592" s="11"/>
      <c r="AC592" s="119"/>
      <c r="AD592" s="11"/>
      <c r="AE592" s="11"/>
      <c r="AF592" s="119"/>
      <c r="AG592" s="119"/>
      <c r="AH592" s="11"/>
      <c r="AI592" s="11"/>
      <c r="AJ592" s="11"/>
      <c r="AK592" s="11"/>
      <c r="AL592" s="11"/>
      <c r="AM592" s="11"/>
      <c r="AN592" s="119"/>
      <c r="AO592" s="119"/>
      <c r="AP592" s="11"/>
      <c r="AQ592" s="11"/>
      <c r="AR592" s="12"/>
      <c r="AS592" s="119"/>
      <c r="AT592" s="119"/>
      <c r="AU592" s="11"/>
      <c r="AV592" s="11"/>
      <c r="AW592" s="27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9"/>
      <c r="BQ592" s="119"/>
      <c r="BR592" s="11"/>
      <c r="BS592" s="11"/>
      <c r="BT592" s="11"/>
      <c r="BU592" s="11"/>
      <c r="BV592" s="11"/>
      <c r="BW592" s="11"/>
      <c r="BX592" s="119"/>
      <c r="BY592" s="119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9"/>
      <c r="CQ592" s="119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1"/>
      <c r="EG592" s="11"/>
      <c r="EH592" s="11"/>
      <c r="EI592" s="11"/>
      <c r="EJ592" s="11"/>
      <c r="EK592" s="11"/>
      <c r="EL592" s="11"/>
      <c r="EM592" s="11"/>
      <c r="EN592" s="11"/>
      <c r="EO592" s="11"/>
      <c r="EP592" s="11"/>
      <c r="EQ592" s="11"/>
    </row>
    <row r="593" ht="22.5" customHeight="1" spans="1:147">
      <c r="A593" s="248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27"/>
      <c r="Y593" s="11"/>
      <c r="Z593" s="119"/>
      <c r="AA593" s="119"/>
      <c r="AB593" s="11"/>
      <c r="AC593" s="119"/>
      <c r="AD593" s="11"/>
      <c r="AE593" s="11"/>
      <c r="AF593" s="119"/>
      <c r="AG593" s="119"/>
      <c r="AH593" s="11"/>
      <c r="AI593" s="11"/>
      <c r="AJ593" s="11"/>
      <c r="AK593" s="11"/>
      <c r="AL593" s="11"/>
      <c r="AM593" s="11"/>
      <c r="AN593" s="119"/>
      <c r="AO593" s="119"/>
      <c r="AP593" s="11"/>
      <c r="AQ593" s="11"/>
      <c r="AR593" s="12"/>
      <c r="AS593" s="119"/>
      <c r="AT593" s="119"/>
      <c r="AU593" s="11"/>
      <c r="AV593" s="11"/>
      <c r="AW593" s="27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9"/>
      <c r="BQ593" s="119"/>
      <c r="BR593" s="11"/>
      <c r="BS593" s="11"/>
      <c r="BT593" s="11"/>
      <c r="BU593" s="11"/>
      <c r="BV593" s="11"/>
      <c r="BW593" s="11"/>
      <c r="BX593" s="119"/>
      <c r="BY593" s="119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9"/>
      <c r="CQ593" s="119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1"/>
      <c r="EG593" s="11"/>
      <c r="EH593" s="11"/>
      <c r="EI593" s="11"/>
      <c r="EJ593" s="11"/>
      <c r="EK593" s="11"/>
      <c r="EL593" s="11"/>
      <c r="EM593" s="11"/>
      <c r="EN593" s="11"/>
      <c r="EO593" s="11"/>
      <c r="EP593" s="11"/>
      <c r="EQ593" s="11"/>
    </row>
    <row r="594" ht="22.5" customHeight="1" spans="1:147">
      <c r="A594" s="248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27"/>
      <c r="Y594" s="11"/>
      <c r="Z594" s="119"/>
      <c r="AA594" s="119"/>
      <c r="AB594" s="11"/>
      <c r="AC594" s="119"/>
      <c r="AD594" s="11"/>
      <c r="AE594" s="11"/>
      <c r="AF594" s="119"/>
      <c r="AG594" s="119"/>
      <c r="AH594" s="11"/>
      <c r="AI594" s="11"/>
      <c r="AJ594" s="11"/>
      <c r="AK594" s="11"/>
      <c r="AL594" s="11"/>
      <c r="AM594" s="11"/>
      <c r="AN594" s="119"/>
      <c r="AO594" s="119"/>
      <c r="AP594" s="11"/>
      <c r="AQ594" s="11"/>
      <c r="AR594" s="12"/>
      <c r="AS594" s="119"/>
      <c r="AT594" s="119"/>
      <c r="AU594" s="11"/>
      <c r="AV594" s="11"/>
      <c r="AW594" s="27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9"/>
      <c r="BQ594" s="119"/>
      <c r="BR594" s="11"/>
      <c r="BS594" s="11"/>
      <c r="BT594" s="11"/>
      <c r="BU594" s="11"/>
      <c r="BV594" s="11"/>
      <c r="BW594" s="11"/>
      <c r="BX594" s="119"/>
      <c r="BY594" s="119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9"/>
      <c r="CQ594" s="119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1"/>
      <c r="EG594" s="11"/>
      <c r="EH594" s="11"/>
      <c r="EI594" s="11"/>
      <c r="EJ594" s="11"/>
      <c r="EK594" s="11"/>
      <c r="EL594" s="11"/>
      <c r="EM594" s="11"/>
      <c r="EN594" s="11"/>
      <c r="EO594" s="11"/>
      <c r="EP594" s="11"/>
      <c r="EQ594" s="11"/>
    </row>
    <row r="595" ht="22.5" customHeight="1" spans="1:147">
      <c r="A595" s="248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27"/>
      <c r="Y595" s="11"/>
      <c r="Z595" s="119"/>
      <c r="AA595" s="119"/>
      <c r="AB595" s="11"/>
      <c r="AC595" s="119"/>
      <c r="AD595" s="11"/>
      <c r="AE595" s="11"/>
      <c r="AF595" s="119"/>
      <c r="AG595" s="119"/>
      <c r="AH595" s="11"/>
      <c r="AI595" s="11"/>
      <c r="AJ595" s="11"/>
      <c r="AK595" s="11"/>
      <c r="AL595" s="11"/>
      <c r="AM595" s="11"/>
      <c r="AN595" s="119"/>
      <c r="AO595" s="119"/>
      <c r="AP595" s="11"/>
      <c r="AQ595" s="11"/>
      <c r="AR595" s="12"/>
      <c r="AS595" s="119"/>
      <c r="AT595" s="119"/>
      <c r="AU595" s="11"/>
      <c r="AV595" s="11"/>
      <c r="AW595" s="27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9"/>
      <c r="BQ595" s="119"/>
      <c r="BR595" s="11"/>
      <c r="BS595" s="11"/>
      <c r="BT595" s="11"/>
      <c r="BU595" s="11"/>
      <c r="BV595" s="11"/>
      <c r="BW595" s="11"/>
      <c r="BX595" s="119"/>
      <c r="BY595" s="119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9"/>
      <c r="CQ595" s="119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1"/>
      <c r="EG595" s="11"/>
      <c r="EH595" s="11"/>
      <c r="EI595" s="11"/>
      <c r="EJ595" s="11"/>
      <c r="EK595" s="11"/>
      <c r="EL595" s="11"/>
      <c r="EM595" s="11"/>
      <c r="EN595" s="11"/>
      <c r="EO595" s="11"/>
      <c r="EP595" s="11"/>
      <c r="EQ595" s="11"/>
    </row>
    <row r="596" ht="22.5" customHeight="1" spans="1:147">
      <c r="A596" s="248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27"/>
      <c r="Y596" s="11"/>
      <c r="Z596" s="119"/>
      <c r="AA596" s="119"/>
      <c r="AB596" s="11"/>
      <c r="AC596" s="119"/>
      <c r="AD596" s="11"/>
      <c r="AE596" s="11"/>
      <c r="AF596" s="119"/>
      <c r="AG596" s="119"/>
      <c r="AH596" s="11"/>
      <c r="AI596" s="11"/>
      <c r="AJ596" s="11"/>
      <c r="AK596" s="11"/>
      <c r="AL596" s="11"/>
      <c r="AM596" s="11"/>
      <c r="AN596" s="119"/>
      <c r="AO596" s="119"/>
      <c r="AP596" s="11"/>
      <c r="AQ596" s="11"/>
      <c r="AR596" s="12"/>
      <c r="AS596" s="119"/>
      <c r="AT596" s="119"/>
      <c r="AU596" s="11"/>
      <c r="AV596" s="11"/>
      <c r="AW596" s="27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9"/>
      <c r="BQ596" s="119"/>
      <c r="BR596" s="11"/>
      <c r="BS596" s="11"/>
      <c r="BT596" s="11"/>
      <c r="BU596" s="11"/>
      <c r="BV596" s="11"/>
      <c r="BW596" s="11"/>
      <c r="BX596" s="119"/>
      <c r="BY596" s="119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9"/>
      <c r="CQ596" s="119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1"/>
      <c r="EG596" s="11"/>
      <c r="EH596" s="11"/>
      <c r="EI596" s="11"/>
      <c r="EJ596" s="11"/>
      <c r="EK596" s="11"/>
      <c r="EL596" s="11"/>
      <c r="EM596" s="11"/>
      <c r="EN596" s="11"/>
      <c r="EO596" s="11"/>
      <c r="EP596" s="11"/>
      <c r="EQ596" s="11"/>
    </row>
    <row r="597" ht="22.5" customHeight="1" spans="1:147">
      <c r="A597" s="248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27"/>
      <c r="Y597" s="11"/>
      <c r="Z597" s="119"/>
      <c r="AA597" s="119"/>
      <c r="AB597" s="11"/>
      <c r="AC597" s="119"/>
      <c r="AD597" s="11"/>
      <c r="AE597" s="11"/>
      <c r="AF597" s="119"/>
      <c r="AG597" s="119"/>
      <c r="AH597" s="11"/>
      <c r="AI597" s="11"/>
      <c r="AJ597" s="11"/>
      <c r="AK597" s="11"/>
      <c r="AL597" s="11"/>
      <c r="AM597" s="11"/>
      <c r="AN597" s="119"/>
      <c r="AO597" s="119"/>
      <c r="AP597" s="11"/>
      <c r="AQ597" s="11"/>
      <c r="AR597" s="12"/>
      <c r="AS597" s="119"/>
      <c r="AT597" s="119"/>
      <c r="AU597" s="11"/>
      <c r="AV597" s="11"/>
      <c r="AW597" s="27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9"/>
      <c r="BQ597" s="119"/>
      <c r="BR597" s="11"/>
      <c r="BS597" s="11"/>
      <c r="BT597" s="11"/>
      <c r="BU597" s="11"/>
      <c r="BV597" s="11"/>
      <c r="BW597" s="11"/>
      <c r="BX597" s="119"/>
      <c r="BY597" s="119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9"/>
      <c r="CQ597" s="119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1"/>
      <c r="EG597" s="11"/>
      <c r="EH597" s="11"/>
      <c r="EI597" s="11"/>
      <c r="EJ597" s="11"/>
      <c r="EK597" s="11"/>
      <c r="EL597" s="11"/>
      <c r="EM597" s="11"/>
      <c r="EN597" s="11"/>
      <c r="EO597" s="11"/>
      <c r="EP597" s="11"/>
      <c r="EQ597" s="11"/>
    </row>
    <row r="598" ht="22.5" customHeight="1" spans="1:147">
      <c r="A598" s="248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27"/>
      <c r="Y598" s="11"/>
      <c r="Z598" s="119"/>
      <c r="AA598" s="119"/>
      <c r="AB598" s="11"/>
      <c r="AC598" s="119"/>
      <c r="AD598" s="11"/>
      <c r="AE598" s="11"/>
      <c r="AF598" s="119"/>
      <c r="AG598" s="119"/>
      <c r="AH598" s="11"/>
      <c r="AI598" s="11"/>
      <c r="AJ598" s="11"/>
      <c r="AK598" s="11"/>
      <c r="AL598" s="11"/>
      <c r="AM598" s="11"/>
      <c r="AN598" s="119"/>
      <c r="AO598" s="119"/>
      <c r="AP598" s="11"/>
      <c r="AQ598" s="11"/>
      <c r="AR598" s="12"/>
      <c r="AS598" s="119"/>
      <c r="AT598" s="119"/>
      <c r="AU598" s="11"/>
      <c r="AV598" s="11"/>
      <c r="AW598" s="27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9"/>
      <c r="BQ598" s="119"/>
      <c r="BR598" s="11"/>
      <c r="BS598" s="11"/>
      <c r="BT598" s="11"/>
      <c r="BU598" s="11"/>
      <c r="BV598" s="11"/>
      <c r="BW598" s="11"/>
      <c r="BX598" s="119"/>
      <c r="BY598" s="119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9"/>
      <c r="CQ598" s="119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  <c r="EM598" s="11"/>
      <c r="EN598" s="11"/>
      <c r="EO598" s="11"/>
      <c r="EP598" s="11"/>
      <c r="EQ598" s="11"/>
    </row>
    <row r="599" ht="22.5" customHeight="1" spans="1:147">
      <c r="A599" s="248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27"/>
      <c r="Y599" s="11"/>
      <c r="Z599" s="119"/>
      <c r="AA599" s="119"/>
      <c r="AB599" s="11"/>
      <c r="AC599" s="119"/>
      <c r="AD599" s="11"/>
      <c r="AE599" s="11"/>
      <c r="AF599" s="119"/>
      <c r="AG599" s="119"/>
      <c r="AH599" s="11"/>
      <c r="AI599" s="11"/>
      <c r="AJ599" s="11"/>
      <c r="AK599" s="11"/>
      <c r="AL599" s="11"/>
      <c r="AM599" s="11"/>
      <c r="AN599" s="119"/>
      <c r="AO599" s="119"/>
      <c r="AP599" s="11"/>
      <c r="AQ599" s="11"/>
      <c r="AR599" s="12"/>
      <c r="AS599" s="119"/>
      <c r="AT599" s="119"/>
      <c r="AU599" s="11"/>
      <c r="AV599" s="11"/>
      <c r="AW599" s="27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9"/>
      <c r="BQ599" s="119"/>
      <c r="BR599" s="11"/>
      <c r="BS599" s="11"/>
      <c r="BT599" s="11"/>
      <c r="BU599" s="11"/>
      <c r="BV599" s="11"/>
      <c r="BW599" s="11"/>
      <c r="BX599" s="119"/>
      <c r="BY599" s="119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9"/>
      <c r="CQ599" s="119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1"/>
      <c r="EG599" s="11"/>
      <c r="EH599" s="11"/>
      <c r="EI599" s="11"/>
      <c r="EJ599" s="11"/>
      <c r="EK599" s="11"/>
      <c r="EL599" s="11"/>
      <c r="EM599" s="11"/>
      <c r="EN599" s="11"/>
      <c r="EO599" s="11"/>
      <c r="EP599" s="11"/>
      <c r="EQ599" s="11"/>
    </row>
    <row r="600" ht="22.5" customHeight="1" spans="1:147">
      <c r="A600" s="248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27"/>
      <c r="Y600" s="11"/>
      <c r="Z600" s="119"/>
      <c r="AA600" s="119"/>
      <c r="AB600" s="11"/>
      <c r="AC600" s="119"/>
      <c r="AD600" s="11"/>
      <c r="AE600" s="11"/>
      <c r="AF600" s="119"/>
      <c r="AG600" s="119"/>
      <c r="AH600" s="11"/>
      <c r="AI600" s="11"/>
      <c r="AJ600" s="11"/>
      <c r="AK600" s="11"/>
      <c r="AL600" s="11"/>
      <c r="AM600" s="11"/>
      <c r="AN600" s="119"/>
      <c r="AO600" s="119"/>
      <c r="AP600" s="11"/>
      <c r="AQ600" s="11"/>
      <c r="AR600" s="12"/>
      <c r="AS600" s="119"/>
      <c r="AT600" s="119"/>
      <c r="AU600" s="11"/>
      <c r="AV600" s="11"/>
      <c r="AW600" s="27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9"/>
      <c r="BQ600" s="119"/>
      <c r="BR600" s="11"/>
      <c r="BS600" s="11"/>
      <c r="BT600" s="11"/>
      <c r="BU600" s="11"/>
      <c r="BV600" s="11"/>
      <c r="BW600" s="11"/>
      <c r="BX600" s="119"/>
      <c r="BY600" s="119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9"/>
      <c r="CQ600" s="119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1"/>
      <c r="EG600" s="11"/>
      <c r="EH600" s="11"/>
      <c r="EI600" s="11"/>
      <c r="EJ600" s="11"/>
      <c r="EK600" s="11"/>
      <c r="EL600" s="11"/>
      <c r="EM600" s="11"/>
      <c r="EN600" s="11"/>
      <c r="EO600" s="11"/>
      <c r="EP600" s="11"/>
      <c r="EQ600" s="11"/>
    </row>
    <row r="601" ht="22.5" customHeight="1" spans="1:147">
      <c r="A601" s="248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27"/>
      <c r="Y601" s="11"/>
      <c r="Z601" s="119"/>
      <c r="AA601" s="119"/>
      <c r="AB601" s="11"/>
      <c r="AC601" s="119"/>
      <c r="AD601" s="11"/>
      <c r="AE601" s="11"/>
      <c r="AF601" s="119"/>
      <c r="AG601" s="119"/>
      <c r="AH601" s="11"/>
      <c r="AI601" s="11"/>
      <c r="AJ601" s="11"/>
      <c r="AK601" s="11"/>
      <c r="AL601" s="11"/>
      <c r="AM601" s="11"/>
      <c r="AN601" s="119"/>
      <c r="AO601" s="119"/>
      <c r="AP601" s="11"/>
      <c r="AQ601" s="11"/>
      <c r="AR601" s="12"/>
      <c r="AS601" s="119"/>
      <c r="AT601" s="119"/>
      <c r="AU601" s="11"/>
      <c r="AV601" s="11"/>
      <c r="AW601" s="27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9"/>
      <c r="BQ601" s="119"/>
      <c r="BR601" s="11"/>
      <c r="BS601" s="11"/>
      <c r="BT601" s="11"/>
      <c r="BU601" s="11"/>
      <c r="BV601" s="11"/>
      <c r="BW601" s="11"/>
      <c r="BX601" s="119"/>
      <c r="BY601" s="119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9"/>
      <c r="CQ601" s="119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1"/>
      <c r="EG601" s="11"/>
      <c r="EH601" s="11"/>
      <c r="EI601" s="11"/>
      <c r="EJ601" s="11"/>
      <c r="EK601" s="11"/>
      <c r="EL601" s="11"/>
      <c r="EM601" s="11"/>
      <c r="EN601" s="11"/>
      <c r="EO601" s="11"/>
      <c r="EP601" s="11"/>
      <c r="EQ601" s="11"/>
    </row>
    <row r="602" ht="22.5" customHeight="1" spans="1:147">
      <c r="A602" s="248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27"/>
      <c r="Y602" s="11"/>
      <c r="Z602" s="119"/>
      <c r="AA602" s="119"/>
      <c r="AB602" s="11"/>
      <c r="AC602" s="119"/>
      <c r="AD602" s="11"/>
      <c r="AE602" s="11"/>
      <c r="AF602" s="119"/>
      <c r="AG602" s="119"/>
      <c r="AH602" s="11"/>
      <c r="AI602" s="11"/>
      <c r="AJ602" s="11"/>
      <c r="AK602" s="11"/>
      <c r="AL602" s="11"/>
      <c r="AM602" s="11"/>
      <c r="AN602" s="119"/>
      <c r="AO602" s="119"/>
      <c r="AP602" s="11"/>
      <c r="AQ602" s="11"/>
      <c r="AR602" s="12"/>
      <c r="AS602" s="119"/>
      <c r="AT602" s="119"/>
      <c r="AU602" s="11"/>
      <c r="AV602" s="11"/>
      <c r="AW602" s="27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9"/>
      <c r="BQ602" s="119"/>
      <c r="BR602" s="11"/>
      <c r="BS602" s="11"/>
      <c r="BT602" s="11"/>
      <c r="BU602" s="11"/>
      <c r="BV602" s="11"/>
      <c r="BW602" s="11"/>
      <c r="BX602" s="119"/>
      <c r="BY602" s="119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9"/>
      <c r="CQ602" s="119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1"/>
      <c r="EG602" s="11"/>
      <c r="EH602" s="11"/>
      <c r="EI602" s="11"/>
      <c r="EJ602" s="11"/>
      <c r="EK602" s="11"/>
      <c r="EL602" s="11"/>
      <c r="EM602" s="11"/>
      <c r="EN602" s="11"/>
      <c r="EO602" s="11"/>
      <c r="EP602" s="11"/>
      <c r="EQ602" s="11"/>
    </row>
    <row r="603" ht="22.5" customHeight="1" spans="1:147">
      <c r="A603" s="248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27"/>
      <c r="Y603" s="11"/>
      <c r="Z603" s="119"/>
      <c r="AA603" s="119"/>
      <c r="AB603" s="11"/>
      <c r="AC603" s="119"/>
      <c r="AD603" s="11"/>
      <c r="AE603" s="11"/>
      <c r="AF603" s="119"/>
      <c r="AG603" s="119"/>
      <c r="AH603" s="11"/>
      <c r="AI603" s="11"/>
      <c r="AJ603" s="11"/>
      <c r="AK603" s="11"/>
      <c r="AL603" s="11"/>
      <c r="AM603" s="11"/>
      <c r="AN603" s="119"/>
      <c r="AO603" s="119"/>
      <c r="AP603" s="11"/>
      <c r="AQ603" s="11"/>
      <c r="AR603" s="12"/>
      <c r="AS603" s="119"/>
      <c r="AT603" s="119"/>
      <c r="AU603" s="11"/>
      <c r="AV603" s="11"/>
      <c r="AW603" s="27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9"/>
      <c r="BQ603" s="119"/>
      <c r="BR603" s="11"/>
      <c r="BS603" s="11"/>
      <c r="BT603" s="11"/>
      <c r="BU603" s="11"/>
      <c r="BV603" s="11"/>
      <c r="BW603" s="11"/>
      <c r="BX603" s="119"/>
      <c r="BY603" s="119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9"/>
      <c r="CQ603" s="119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1"/>
      <c r="EG603" s="11"/>
      <c r="EH603" s="11"/>
      <c r="EI603" s="11"/>
      <c r="EJ603" s="11"/>
      <c r="EK603" s="11"/>
      <c r="EL603" s="11"/>
      <c r="EM603" s="11"/>
      <c r="EN603" s="11"/>
      <c r="EO603" s="11"/>
      <c r="EP603" s="11"/>
      <c r="EQ603" s="11"/>
    </row>
    <row r="604" ht="22.5" customHeight="1" spans="1:147">
      <c r="A604" s="248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27"/>
      <c r="Y604" s="11"/>
      <c r="Z604" s="119"/>
      <c r="AA604" s="119"/>
      <c r="AB604" s="11"/>
      <c r="AC604" s="119"/>
      <c r="AD604" s="11"/>
      <c r="AE604" s="11"/>
      <c r="AF604" s="119"/>
      <c r="AG604" s="119"/>
      <c r="AH604" s="11"/>
      <c r="AI604" s="11"/>
      <c r="AJ604" s="11"/>
      <c r="AK604" s="11"/>
      <c r="AL604" s="11"/>
      <c r="AM604" s="11"/>
      <c r="AN604" s="119"/>
      <c r="AO604" s="119"/>
      <c r="AP604" s="11"/>
      <c r="AQ604" s="11"/>
      <c r="AR604" s="12"/>
      <c r="AS604" s="119"/>
      <c r="AT604" s="119"/>
      <c r="AU604" s="11"/>
      <c r="AV604" s="11"/>
      <c r="AW604" s="27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9"/>
      <c r="BQ604" s="119"/>
      <c r="BR604" s="11"/>
      <c r="BS604" s="11"/>
      <c r="BT604" s="11"/>
      <c r="BU604" s="11"/>
      <c r="BV604" s="11"/>
      <c r="BW604" s="11"/>
      <c r="BX604" s="119"/>
      <c r="BY604" s="119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9"/>
      <c r="CQ604" s="119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1"/>
      <c r="EG604" s="11"/>
      <c r="EH604" s="11"/>
      <c r="EI604" s="11"/>
      <c r="EJ604" s="11"/>
      <c r="EK604" s="11"/>
      <c r="EL604" s="11"/>
      <c r="EM604" s="11"/>
      <c r="EN604" s="11"/>
      <c r="EO604" s="11"/>
      <c r="EP604" s="11"/>
      <c r="EQ604" s="11"/>
    </row>
    <row r="605" ht="22.5" customHeight="1" spans="1:147">
      <c r="A605" s="248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27"/>
      <c r="Y605" s="11"/>
      <c r="Z605" s="119"/>
      <c r="AA605" s="119"/>
      <c r="AB605" s="11"/>
      <c r="AC605" s="119"/>
      <c r="AD605" s="11"/>
      <c r="AE605" s="11"/>
      <c r="AF605" s="119"/>
      <c r="AG605" s="119"/>
      <c r="AH605" s="11"/>
      <c r="AI605" s="11"/>
      <c r="AJ605" s="11"/>
      <c r="AK605" s="11"/>
      <c r="AL605" s="11"/>
      <c r="AM605" s="11"/>
      <c r="AN605" s="119"/>
      <c r="AO605" s="119"/>
      <c r="AP605" s="11"/>
      <c r="AQ605" s="11"/>
      <c r="AR605" s="12"/>
      <c r="AS605" s="119"/>
      <c r="AT605" s="119"/>
      <c r="AU605" s="11"/>
      <c r="AV605" s="11"/>
      <c r="AW605" s="27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9"/>
      <c r="BQ605" s="119"/>
      <c r="BR605" s="11"/>
      <c r="BS605" s="11"/>
      <c r="BT605" s="11"/>
      <c r="BU605" s="11"/>
      <c r="BV605" s="11"/>
      <c r="BW605" s="11"/>
      <c r="BX605" s="119"/>
      <c r="BY605" s="119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9"/>
      <c r="CQ605" s="119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1"/>
      <c r="EG605" s="11"/>
      <c r="EH605" s="11"/>
      <c r="EI605" s="11"/>
      <c r="EJ605" s="11"/>
      <c r="EK605" s="11"/>
      <c r="EL605" s="11"/>
      <c r="EM605" s="11"/>
      <c r="EN605" s="11"/>
      <c r="EO605" s="11"/>
      <c r="EP605" s="11"/>
      <c r="EQ605" s="11"/>
    </row>
    <row r="606" ht="22.5" customHeight="1" spans="1:147">
      <c r="A606" s="248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27"/>
      <c r="Y606" s="11"/>
      <c r="Z606" s="119"/>
      <c r="AA606" s="119"/>
      <c r="AB606" s="11"/>
      <c r="AC606" s="119"/>
      <c r="AD606" s="11"/>
      <c r="AE606" s="11"/>
      <c r="AF606" s="119"/>
      <c r="AG606" s="119"/>
      <c r="AH606" s="11"/>
      <c r="AI606" s="11"/>
      <c r="AJ606" s="11"/>
      <c r="AK606" s="11"/>
      <c r="AL606" s="11"/>
      <c r="AM606" s="11"/>
      <c r="AN606" s="119"/>
      <c r="AO606" s="119"/>
      <c r="AP606" s="11"/>
      <c r="AQ606" s="11"/>
      <c r="AR606" s="12"/>
      <c r="AS606" s="119"/>
      <c r="AT606" s="119"/>
      <c r="AU606" s="11"/>
      <c r="AV606" s="11"/>
      <c r="AW606" s="27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9"/>
      <c r="BQ606" s="119"/>
      <c r="BR606" s="11"/>
      <c r="BS606" s="11"/>
      <c r="BT606" s="11"/>
      <c r="BU606" s="11"/>
      <c r="BV606" s="11"/>
      <c r="BW606" s="11"/>
      <c r="BX606" s="119"/>
      <c r="BY606" s="119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9"/>
      <c r="CQ606" s="119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1"/>
      <c r="EG606" s="11"/>
      <c r="EH606" s="11"/>
      <c r="EI606" s="11"/>
      <c r="EJ606" s="11"/>
      <c r="EK606" s="11"/>
      <c r="EL606" s="11"/>
      <c r="EM606" s="11"/>
      <c r="EN606" s="11"/>
      <c r="EO606" s="11"/>
      <c r="EP606" s="11"/>
      <c r="EQ606" s="11"/>
    </row>
    <row r="607" ht="22.5" customHeight="1" spans="1:147">
      <c r="A607" s="248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27"/>
      <c r="Y607" s="11"/>
      <c r="Z607" s="119"/>
      <c r="AA607" s="119"/>
      <c r="AB607" s="11"/>
      <c r="AC607" s="119"/>
      <c r="AD607" s="11"/>
      <c r="AE607" s="11"/>
      <c r="AF607" s="119"/>
      <c r="AG607" s="119"/>
      <c r="AH607" s="11"/>
      <c r="AI607" s="11"/>
      <c r="AJ607" s="11"/>
      <c r="AK607" s="11"/>
      <c r="AL607" s="11"/>
      <c r="AM607" s="11"/>
      <c r="AN607" s="119"/>
      <c r="AO607" s="119"/>
      <c r="AP607" s="11"/>
      <c r="AQ607" s="11"/>
      <c r="AR607" s="12"/>
      <c r="AS607" s="119"/>
      <c r="AT607" s="119"/>
      <c r="AU607" s="11"/>
      <c r="AV607" s="11"/>
      <c r="AW607" s="27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9"/>
      <c r="BQ607" s="119"/>
      <c r="BR607" s="11"/>
      <c r="BS607" s="11"/>
      <c r="BT607" s="11"/>
      <c r="BU607" s="11"/>
      <c r="BV607" s="11"/>
      <c r="BW607" s="11"/>
      <c r="BX607" s="119"/>
      <c r="BY607" s="119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9"/>
      <c r="CQ607" s="119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1"/>
      <c r="EG607" s="11"/>
      <c r="EH607" s="11"/>
      <c r="EI607" s="11"/>
      <c r="EJ607" s="11"/>
      <c r="EK607" s="11"/>
      <c r="EL607" s="11"/>
      <c r="EM607" s="11"/>
      <c r="EN607" s="11"/>
      <c r="EO607" s="11"/>
      <c r="EP607" s="11"/>
      <c r="EQ607" s="11"/>
    </row>
    <row r="608" ht="22.5" customHeight="1" spans="1:147">
      <c r="A608" s="248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27"/>
      <c r="Y608" s="11"/>
      <c r="Z608" s="119"/>
      <c r="AA608" s="119"/>
      <c r="AB608" s="11"/>
      <c r="AC608" s="119"/>
      <c r="AD608" s="11"/>
      <c r="AE608" s="11"/>
      <c r="AF608" s="119"/>
      <c r="AG608" s="119"/>
      <c r="AH608" s="11"/>
      <c r="AI608" s="11"/>
      <c r="AJ608" s="11"/>
      <c r="AK608" s="11"/>
      <c r="AL608" s="11"/>
      <c r="AM608" s="11"/>
      <c r="AN608" s="119"/>
      <c r="AO608" s="119"/>
      <c r="AP608" s="11"/>
      <c r="AQ608" s="11"/>
      <c r="AR608" s="12"/>
      <c r="AS608" s="119"/>
      <c r="AT608" s="119"/>
      <c r="AU608" s="11"/>
      <c r="AV608" s="11"/>
      <c r="AW608" s="27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9"/>
      <c r="BQ608" s="119"/>
      <c r="BR608" s="11"/>
      <c r="BS608" s="11"/>
      <c r="BT608" s="11"/>
      <c r="BU608" s="11"/>
      <c r="BV608" s="11"/>
      <c r="BW608" s="11"/>
      <c r="BX608" s="119"/>
      <c r="BY608" s="119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9"/>
      <c r="CQ608" s="119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1"/>
      <c r="EG608" s="11"/>
      <c r="EH608" s="11"/>
      <c r="EI608" s="11"/>
      <c r="EJ608" s="11"/>
      <c r="EK608" s="11"/>
      <c r="EL608" s="11"/>
      <c r="EM608" s="11"/>
      <c r="EN608" s="11"/>
      <c r="EO608" s="11"/>
      <c r="EP608" s="11"/>
      <c r="EQ608" s="11"/>
    </row>
    <row r="609" ht="22.5" customHeight="1" spans="1:147">
      <c r="A609" s="248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27"/>
      <c r="Y609" s="11"/>
      <c r="Z609" s="119"/>
      <c r="AA609" s="119"/>
      <c r="AB609" s="11"/>
      <c r="AC609" s="119"/>
      <c r="AD609" s="11"/>
      <c r="AE609" s="11"/>
      <c r="AF609" s="119"/>
      <c r="AG609" s="119"/>
      <c r="AH609" s="11"/>
      <c r="AI609" s="11"/>
      <c r="AJ609" s="11"/>
      <c r="AK609" s="11"/>
      <c r="AL609" s="11"/>
      <c r="AM609" s="11"/>
      <c r="AN609" s="119"/>
      <c r="AO609" s="119"/>
      <c r="AP609" s="11"/>
      <c r="AQ609" s="11"/>
      <c r="AR609" s="12"/>
      <c r="AS609" s="119"/>
      <c r="AT609" s="119"/>
      <c r="AU609" s="11"/>
      <c r="AV609" s="11"/>
      <c r="AW609" s="27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9"/>
      <c r="BQ609" s="119"/>
      <c r="BR609" s="11"/>
      <c r="BS609" s="11"/>
      <c r="BT609" s="11"/>
      <c r="BU609" s="11"/>
      <c r="BV609" s="11"/>
      <c r="BW609" s="11"/>
      <c r="BX609" s="119"/>
      <c r="BY609" s="119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9"/>
      <c r="CQ609" s="119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1"/>
      <c r="EG609" s="11"/>
      <c r="EH609" s="11"/>
      <c r="EI609" s="11"/>
      <c r="EJ609" s="11"/>
      <c r="EK609" s="11"/>
      <c r="EL609" s="11"/>
      <c r="EM609" s="11"/>
      <c r="EN609" s="11"/>
      <c r="EO609" s="11"/>
      <c r="EP609" s="11"/>
      <c r="EQ609" s="11"/>
    </row>
    <row r="610" ht="22.5" customHeight="1" spans="1:147">
      <c r="A610" s="248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27"/>
      <c r="Y610" s="11"/>
      <c r="Z610" s="119"/>
      <c r="AA610" s="119"/>
      <c r="AB610" s="11"/>
      <c r="AC610" s="119"/>
      <c r="AD610" s="11"/>
      <c r="AE610" s="11"/>
      <c r="AF610" s="119"/>
      <c r="AG610" s="119"/>
      <c r="AH610" s="11"/>
      <c r="AI610" s="11"/>
      <c r="AJ610" s="11"/>
      <c r="AK610" s="11"/>
      <c r="AL610" s="11"/>
      <c r="AM610" s="11"/>
      <c r="AN610" s="119"/>
      <c r="AO610" s="119"/>
      <c r="AP610" s="11"/>
      <c r="AQ610" s="11"/>
      <c r="AR610" s="12"/>
      <c r="AS610" s="119"/>
      <c r="AT610" s="119"/>
      <c r="AU610" s="11"/>
      <c r="AV610" s="11"/>
      <c r="AW610" s="27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9"/>
      <c r="BQ610" s="119"/>
      <c r="BR610" s="11"/>
      <c r="BS610" s="11"/>
      <c r="BT610" s="11"/>
      <c r="BU610" s="11"/>
      <c r="BV610" s="11"/>
      <c r="BW610" s="11"/>
      <c r="BX610" s="119"/>
      <c r="BY610" s="119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9"/>
      <c r="CQ610" s="119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1"/>
      <c r="EG610" s="11"/>
      <c r="EH610" s="11"/>
      <c r="EI610" s="11"/>
      <c r="EJ610" s="11"/>
      <c r="EK610" s="11"/>
      <c r="EL610" s="11"/>
      <c r="EM610" s="11"/>
      <c r="EN610" s="11"/>
      <c r="EO610" s="11"/>
      <c r="EP610" s="11"/>
      <c r="EQ610" s="11"/>
    </row>
    <row r="611" ht="22.5" customHeight="1" spans="1:147">
      <c r="A611" s="248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27"/>
      <c r="Y611" s="11"/>
      <c r="Z611" s="119"/>
      <c r="AA611" s="119"/>
      <c r="AB611" s="11"/>
      <c r="AC611" s="119"/>
      <c r="AD611" s="11"/>
      <c r="AE611" s="11"/>
      <c r="AF611" s="119"/>
      <c r="AG611" s="119"/>
      <c r="AH611" s="11"/>
      <c r="AI611" s="11"/>
      <c r="AJ611" s="11"/>
      <c r="AK611" s="11"/>
      <c r="AL611" s="11"/>
      <c r="AM611" s="11"/>
      <c r="AN611" s="119"/>
      <c r="AO611" s="119"/>
      <c r="AP611" s="11"/>
      <c r="AQ611" s="11"/>
      <c r="AR611" s="12"/>
      <c r="AS611" s="119"/>
      <c r="AT611" s="119"/>
      <c r="AU611" s="11"/>
      <c r="AV611" s="11"/>
      <c r="AW611" s="27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9"/>
      <c r="BQ611" s="119"/>
      <c r="BR611" s="11"/>
      <c r="BS611" s="11"/>
      <c r="BT611" s="11"/>
      <c r="BU611" s="11"/>
      <c r="BV611" s="11"/>
      <c r="BW611" s="11"/>
      <c r="BX611" s="119"/>
      <c r="BY611" s="119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9"/>
      <c r="CQ611" s="119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1"/>
      <c r="EG611" s="11"/>
      <c r="EH611" s="11"/>
      <c r="EI611" s="11"/>
      <c r="EJ611" s="11"/>
      <c r="EK611" s="11"/>
      <c r="EL611" s="11"/>
      <c r="EM611" s="11"/>
      <c r="EN611" s="11"/>
      <c r="EO611" s="11"/>
      <c r="EP611" s="11"/>
      <c r="EQ611" s="11"/>
    </row>
    <row r="612" ht="22.5" customHeight="1" spans="1:147">
      <c r="A612" s="248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27"/>
      <c r="Y612" s="11"/>
      <c r="Z612" s="119"/>
      <c r="AA612" s="119"/>
      <c r="AB612" s="11"/>
      <c r="AC612" s="119"/>
      <c r="AD612" s="11"/>
      <c r="AE612" s="11"/>
      <c r="AF612" s="119"/>
      <c r="AG612" s="119"/>
      <c r="AH612" s="11"/>
      <c r="AI612" s="11"/>
      <c r="AJ612" s="11"/>
      <c r="AK612" s="11"/>
      <c r="AL612" s="11"/>
      <c r="AM612" s="11"/>
      <c r="AN612" s="119"/>
      <c r="AO612" s="119"/>
      <c r="AP612" s="11"/>
      <c r="AQ612" s="11"/>
      <c r="AR612" s="12"/>
      <c r="AS612" s="119"/>
      <c r="AT612" s="119"/>
      <c r="AU612" s="11"/>
      <c r="AV612" s="11"/>
      <c r="AW612" s="27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9"/>
      <c r="BQ612" s="119"/>
      <c r="BR612" s="11"/>
      <c r="BS612" s="11"/>
      <c r="BT612" s="11"/>
      <c r="BU612" s="11"/>
      <c r="BV612" s="11"/>
      <c r="BW612" s="11"/>
      <c r="BX612" s="119"/>
      <c r="BY612" s="119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9"/>
      <c r="CQ612" s="119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1"/>
      <c r="EG612" s="11"/>
      <c r="EH612" s="11"/>
      <c r="EI612" s="11"/>
      <c r="EJ612" s="11"/>
      <c r="EK612" s="11"/>
      <c r="EL612" s="11"/>
      <c r="EM612" s="11"/>
      <c r="EN612" s="11"/>
      <c r="EO612" s="11"/>
      <c r="EP612" s="11"/>
      <c r="EQ612" s="11"/>
    </row>
    <row r="613" ht="22.5" customHeight="1" spans="1:147">
      <c r="A613" s="248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27"/>
      <c r="Y613" s="11"/>
      <c r="Z613" s="119"/>
      <c r="AA613" s="119"/>
      <c r="AB613" s="11"/>
      <c r="AC613" s="119"/>
      <c r="AD613" s="11"/>
      <c r="AE613" s="11"/>
      <c r="AF613" s="119"/>
      <c r="AG613" s="119"/>
      <c r="AH613" s="11"/>
      <c r="AI613" s="11"/>
      <c r="AJ613" s="11"/>
      <c r="AK613" s="11"/>
      <c r="AL613" s="11"/>
      <c r="AM613" s="11"/>
      <c r="AN613" s="119"/>
      <c r="AO613" s="119"/>
      <c r="AP613" s="11"/>
      <c r="AQ613" s="11"/>
      <c r="AR613" s="12"/>
      <c r="AS613" s="119"/>
      <c r="AT613" s="119"/>
      <c r="AU613" s="11"/>
      <c r="AV613" s="11"/>
      <c r="AW613" s="27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9"/>
      <c r="BQ613" s="119"/>
      <c r="BR613" s="11"/>
      <c r="BS613" s="11"/>
      <c r="BT613" s="11"/>
      <c r="BU613" s="11"/>
      <c r="BV613" s="11"/>
      <c r="BW613" s="11"/>
      <c r="BX613" s="119"/>
      <c r="BY613" s="119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9"/>
      <c r="CQ613" s="119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1"/>
      <c r="EG613" s="11"/>
      <c r="EH613" s="11"/>
      <c r="EI613" s="11"/>
      <c r="EJ613" s="11"/>
      <c r="EK613" s="11"/>
      <c r="EL613" s="11"/>
      <c r="EM613" s="11"/>
      <c r="EN613" s="11"/>
      <c r="EO613" s="11"/>
      <c r="EP613" s="11"/>
      <c r="EQ613" s="11"/>
    </row>
    <row r="614" ht="22.5" customHeight="1" spans="1:147">
      <c r="A614" s="248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27"/>
      <c r="Y614" s="11"/>
      <c r="Z614" s="119"/>
      <c r="AA614" s="119"/>
      <c r="AB614" s="11"/>
      <c r="AC614" s="119"/>
      <c r="AD614" s="11"/>
      <c r="AE614" s="11"/>
      <c r="AF614" s="119"/>
      <c r="AG614" s="119"/>
      <c r="AH614" s="11"/>
      <c r="AI614" s="11"/>
      <c r="AJ614" s="11"/>
      <c r="AK614" s="11"/>
      <c r="AL614" s="11"/>
      <c r="AM614" s="11"/>
      <c r="AN614" s="119"/>
      <c r="AO614" s="119"/>
      <c r="AP614" s="11"/>
      <c r="AQ614" s="11"/>
      <c r="AR614" s="12"/>
      <c r="AS614" s="119"/>
      <c r="AT614" s="119"/>
      <c r="AU614" s="11"/>
      <c r="AV614" s="11"/>
      <c r="AW614" s="27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9"/>
      <c r="BQ614" s="119"/>
      <c r="BR614" s="11"/>
      <c r="BS614" s="11"/>
      <c r="BT614" s="11"/>
      <c r="BU614" s="11"/>
      <c r="BV614" s="11"/>
      <c r="BW614" s="11"/>
      <c r="BX614" s="119"/>
      <c r="BY614" s="119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9"/>
      <c r="CQ614" s="119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1"/>
      <c r="EG614" s="11"/>
      <c r="EH614" s="11"/>
      <c r="EI614" s="11"/>
      <c r="EJ614" s="11"/>
      <c r="EK614" s="11"/>
      <c r="EL614" s="11"/>
      <c r="EM614" s="11"/>
      <c r="EN614" s="11"/>
      <c r="EO614" s="11"/>
      <c r="EP614" s="11"/>
      <c r="EQ614" s="11"/>
    </row>
    <row r="615" ht="22.5" customHeight="1" spans="1:147">
      <c r="A615" s="248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27"/>
      <c r="Y615" s="11"/>
      <c r="Z615" s="119"/>
      <c r="AA615" s="119"/>
      <c r="AB615" s="11"/>
      <c r="AC615" s="119"/>
      <c r="AD615" s="11"/>
      <c r="AE615" s="11"/>
      <c r="AF615" s="119"/>
      <c r="AG615" s="119"/>
      <c r="AH615" s="11"/>
      <c r="AI615" s="11"/>
      <c r="AJ615" s="11"/>
      <c r="AK615" s="11"/>
      <c r="AL615" s="11"/>
      <c r="AM615" s="11"/>
      <c r="AN615" s="119"/>
      <c r="AO615" s="119"/>
      <c r="AP615" s="11"/>
      <c r="AQ615" s="11"/>
      <c r="AR615" s="12"/>
      <c r="AS615" s="119"/>
      <c r="AT615" s="119"/>
      <c r="AU615" s="11"/>
      <c r="AV615" s="11"/>
      <c r="AW615" s="27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9"/>
      <c r="BQ615" s="119"/>
      <c r="BR615" s="11"/>
      <c r="BS615" s="11"/>
      <c r="BT615" s="11"/>
      <c r="BU615" s="11"/>
      <c r="BV615" s="11"/>
      <c r="BW615" s="11"/>
      <c r="BX615" s="119"/>
      <c r="BY615" s="119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9"/>
      <c r="CQ615" s="119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1"/>
      <c r="EG615" s="11"/>
      <c r="EH615" s="11"/>
      <c r="EI615" s="11"/>
      <c r="EJ615" s="11"/>
      <c r="EK615" s="11"/>
      <c r="EL615" s="11"/>
      <c r="EM615" s="11"/>
      <c r="EN615" s="11"/>
      <c r="EO615" s="11"/>
      <c r="EP615" s="11"/>
      <c r="EQ615" s="11"/>
    </row>
    <row r="616" ht="22.5" customHeight="1" spans="1:147">
      <c r="A616" s="248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27"/>
      <c r="Y616" s="11"/>
      <c r="Z616" s="119"/>
      <c r="AA616" s="119"/>
      <c r="AB616" s="11"/>
      <c r="AC616" s="119"/>
      <c r="AD616" s="11"/>
      <c r="AE616" s="11"/>
      <c r="AF616" s="119"/>
      <c r="AG616" s="119"/>
      <c r="AH616" s="11"/>
      <c r="AI616" s="11"/>
      <c r="AJ616" s="11"/>
      <c r="AK616" s="11"/>
      <c r="AL616" s="11"/>
      <c r="AM616" s="11"/>
      <c r="AN616" s="119"/>
      <c r="AO616" s="119"/>
      <c r="AP616" s="11"/>
      <c r="AQ616" s="11"/>
      <c r="AR616" s="12"/>
      <c r="AS616" s="119"/>
      <c r="AT616" s="119"/>
      <c r="AU616" s="11"/>
      <c r="AV616" s="11"/>
      <c r="AW616" s="27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9"/>
      <c r="BQ616" s="119"/>
      <c r="BR616" s="11"/>
      <c r="BS616" s="11"/>
      <c r="BT616" s="11"/>
      <c r="BU616" s="11"/>
      <c r="BV616" s="11"/>
      <c r="BW616" s="11"/>
      <c r="BX616" s="119"/>
      <c r="BY616" s="119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9"/>
      <c r="CQ616" s="119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1"/>
      <c r="EG616" s="11"/>
      <c r="EH616" s="11"/>
      <c r="EI616" s="11"/>
      <c r="EJ616" s="11"/>
      <c r="EK616" s="11"/>
      <c r="EL616" s="11"/>
      <c r="EM616" s="11"/>
      <c r="EN616" s="11"/>
      <c r="EO616" s="11"/>
      <c r="EP616" s="11"/>
      <c r="EQ616" s="11"/>
    </row>
    <row r="617" ht="22.5" customHeight="1" spans="1:147">
      <c r="A617" s="248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27"/>
      <c r="Y617" s="11"/>
      <c r="Z617" s="119"/>
      <c r="AA617" s="119"/>
      <c r="AB617" s="11"/>
      <c r="AC617" s="119"/>
      <c r="AD617" s="11"/>
      <c r="AE617" s="11"/>
      <c r="AF617" s="119"/>
      <c r="AG617" s="119"/>
      <c r="AH617" s="11"/>
      <c r="AI617" s="11"/>
      <c r="AJ617" s="11"/>
      <c r="AK617" s="11"/>
      <c r="AL617" s="11"/>
      <c r="AM617" s="11"/>
      <c r="AN617" s="119"/>
      <c r="AO617" s="119"/>
      <c r="AP617" s="11"/>
      <c r="AQ617" s="11"/>
      <c r="AR617" s="12"/>
      <c r="AS617" s="119"/>
      <c r="AT617" s="119"/>
      <c r="AU617" s="11"/>
      <c r="AV617" s="11"/>
      <c r="AW617" s="27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9"/>
      <c r="BQ617" s="119"/>
      <c r="BR617" s="11"/>
      <c r="BS617" s="11"/>
      <c r="BT617" s="11"/>
      <c r="BU617" s="11"/>
      <c r="BV617" s="11"/>
      <c r="BW617" s="11"/>
      <c r="BX617" s="119"/>
      <c r="BY617" s="119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9"/>
      <c r="CQ617" s="119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1"/>
      <c r="EG617" s="11"/>
      <c r="EH617" s="11"/>
      <c r="EI617" s="11"/>
      <c r="EJ617" s="11"/>
      <c r="EK617" s="11"/>
      <c r="EL617" s="11"/>
      <c r="EM617" s="11"/>
      <c r="EN617" s="11"/>
      <c r="EO617" s="11"/>
      <c r="EP617" s="11"/>
      <c r="EQ617" s="11"/>
    </row>
    <row r="618" ht="22.5" customHeight="1" spans="1:147">
      <c r="A618" s="248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27"/>
      <c r="Y618" s="11"/>
      <c r="Z618" s="119"/>
      <c r="AA618" s="119"/>
      <c r="AB618" s="11"/>
      <c r="AC618" s="119"/>
      <c r="AD618" s="11"/>
      <c r="AE618" s="11"/>
      <c r="AF618" s="119"/>
      <c r="AG618" s="119"/>
      <c r="AH618" s="11"/>
      <c r="AI618" s="11"/>
      <c r="AJ618" s="11"/>
      <c r="AK618" s="11"/>
      <c r="AL618" s="11"/>
      <c r="AM618" s="11"/>
      <c r="AN618" s="119"/>
      <c r="AO618" s="119"/>
      <c r="AP618" s="11"/>
      <c r="AQ618" s="11"/>
      <c r="AR618" s="12"/>
      <c r="AS618" s="119"/>
      <c r="AT618" s="119"/>
      <c r="AU618" s="11"/>
      <c r="AV618" s="11"/>
      <c r="AW618" s="27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9"/>
      <c r="BQ618" s="119"/>
      <c r="BR618" s="11"/>
      <c r="BS618" s="11"/>
      <c r="BT618" s="11"/>
      <c r="BU618" s="11"/>
      <c r="BV618" s="11"/>
      <c r="BW618" s="11"/>
      <c r="BX618" s="119"/>
      <c r="BY618" s="119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9"/>
      <c r="CQ618" s="119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1"/>
      <c r="EG618" s="11"/>
      <c r="EH618" s="11"/>
      <c r="EI618" s="11"/>
      <c r="EJ618" s="11"/>
      <c r="EK618" s="11"/>
      <c r="EL618" s="11"/>
      <c r="EM618" s="11"/>
      <c r="EN618" s="11"/>
      <c r="EO618" s="11"/>
      <c r="EP618" s="11"/>
      <c r="EQ618" s="11"/>
    </row>
    <row r="619" ht="22.5" customHeight="1" spans="1:147">
      <c r="A619" s="248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27"/>
      <c r="Y619" s="11"/>
      <c r="Z619" s="119"/>
      <c r="AA619" s="119"/>
      <c r="AB619" s="11"/>
      <c r="AC619" s="119"/>
      <c r="AD619" s="11"/>
      <c r="AE619" s="11"/>
      <c r="AF619" s="119"/>
      <c r="AG619" s="119"/>
      <c r="AH619" s="11"/>
      <c r="AI619" s="11"/>
      <c r="AJ619" s="11"/>
      <c r="AK619" s="11"/>
      <c r="AL619" s="11"/>
      <c r="AM619" s="11"/>
      <c r="AN619" s="119"/>
      <c r="AO619" s="119"/>
      <c r="AP619" s="11"/>
      <c r="AQ619" s="11"/>
      <c r="AR619" s="12"/>
      <c r="AS619" s="119"/>
      <c r="AT619" s="119"/>
      <c r="AU619" s="11"/>
      <c r="AV619" s="11"/>
      <c r="AW619" s="27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9"/>
      <c r="BQ619" s="119"/>
      <c r="BR619" s="11"/>
      <c r="BS619" s="11"/>
      <c r="BT619" s="11"/>
      <c r="BU619" s="11"/>
      <c r="BV619" s="11"/>
      <c r="BW619" s="11"/>
      <c r="BX619" s="119"/>
      <c r="BY619" s="119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9"/>
      <c r="CQ619" s="119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1"/>
      <c r="EG619" s="11"/>
      <c r="EH619" s="11"/>
      <c r="EI619" s="11"/>
      <c r="EJ619" s="11"/>
      <c r="EK619" s="11"/>
      <c r="EL619" s="11"/>
      <c r="EM619" s="11"/>
      <c r="EN619" s="11"/>
      <c r="EO619" s="11"/>
      <c r="EP619" s="11"/>
      <c r="EQ619" s="11"/>
    </row>
    <row r="620" ht="22.5" customHeight="1" spans="1:147">
      <c r="A620" s="248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27"/>
      <c r="Y620" s="11"/>
      <c r="Z620" s="119"/>
      <c r="AA620" s="119"/>
      <c r="AB620" s="11"/>
      <c r="AC620" s="119"/>
      <c r="AD620" s="11"/>
      <c r="AE620" s="11"/>
      <c r="AF620" s="119"/>
      <c r="AG620" s="119"/>
      <c r="AH620" s="11"/>
      <c r="AI620" s="11"/>
      <c r="AJ620" s="11"/>
      <c r="AK620" s="11"/>
      <c r="AL620" s="11"/>
      <c r="AM620" s="11"/>
      <c r="AN620" s="119"/>
      <c r="AO620" s="119"/>
      <c r="AP620" s="11"/>
      <c r="AQ620" s="11"/>
      <c r="AR620" s="12"/>
      <c r="AS620" s="119"/>
      <c r="AT620" s="119"/>
      <c r="AU620" s="11"/>
      <c r="AV620" s="11"/>
      <c r="AW620" s="27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9"/>
      <c r="BQ620" s="119"/>
      <c r="BR620" s="11"/>
      <c r="BS620" s="11"/>
      <c r="BT620" s="11"/>
      <c r="BU620" s="11"/>
      <c r="BV620" s="11"/>
      <c r="BW620" s="11"/>
      <c r="BX620" s="119"/>
      <c r="BY620" s="119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9"/>
      <c r="CQ620" s="119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1"/>
      <c r="EG620" s="11"/>
      <c r="EH620" s="11"/>
      <c r="EI620" s="11"/>
      <c r="EJ620" s="11"/>
      <c r="EK620" s="11"/>
      <c r="EL620" s="11"/>
      <c r="EM620" s="11"/>
      <c r="EN620" s="11"/>
      <c r="EO620" s="11"/>
      <c r="EP620" s="11"/>
      <c r="EQ620" s="11"/>
    </row>
    <row r="621" ht="22.5" customHeight="1" spans="1:147">
      <c r="A621" s="248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27"/>
      <c r="Y621" s="11"/>
      <c r="Z621" s="119"/>
      <c r="AA621" s="119"/>
      <c r="AB621" s="11"/>
      <c r="AC621" s="119"/>
      <c r="AD621" s="11"/>
      <c r="AE621" s="11"/>
      <c r="AF621" s="119"/>
      <c r="AG621" s="119"/>
      <c r="AH621" s="11"/>
      <c r="AI621" s="11"/>
      <c r="AJ621" s="11"/>
      <c r="AK621" s="11"/>
      <c r="AL621" s="11"/>
      <c r="AM621" s="11"/>
      <c r="AN621" s="119"/>
      <c r="AO621" s="119"/>
      <c r="AP621" s="11"/>
      <c r="AQ621" s="11"/>
      <c r="AR621" s="12"/>
      <c r="AS621" s="119"/>
      <c r="AT621" s="119"/>
      <c r="AU621" s="11"/>
      <c r="AV621" s="11"/>
      <c r="AW621" s="27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9"/>
      <c r="BQ621" s="119"/>
      <c r="BR621" s="11"/>
      <c r="BS621" s="11"/>
      <c r="BT621" s="11"/>
      <c r="BU621" s="11"/>
      <c r="BV621" s="11"/>
      <c r="BW621" s="11"/>
      <c r="BX621" s="119"/>
      <c r="BY621" s="119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9"/>
      <c r="CQ621" s="119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1"/>
      <c r="EG621" s="11"/>
      <c r="EH621" s="11"/>
      <c r="EI621" s="11"/>
      <c r="EJ621" s="11"/>
      <c r="EK621" s="11"/>
      <c r="EL621" s="11"/>
      <c r="EM621" s="11"/>
      <c r="EN621" s="11"/>
      <c r="EO621" s="11"/>
      <c r="EP621" s="11"/>
      <c r="EQ621" s="11"/>
    </row>
    <row r="622" ht="22.5" customHeight="1" spans="1:147">
      <c r="A622" s="248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27"/>
      <c r="Y622" s="11"/>
      <c r="Z622" s="119"/>
      <c r="AA622" s="119"/>
      <c r="AB622" s="11"/>
      <c r="AC622" s="119"/>
      <c r="AD622" s="11"/>
      <c r="AE622" s="11"/>
      <c r="AF622" s="119"/>
      <c r="AG622" s="119"/>
      <c r="AH622" s="11"/>
      <c r="AI622" s="11"/>
      <c r="AJ622" s="11"/>
      <c r="AK622" s="11"/>
      <c r="AL622" s="11"/>
      <c r="AM622" s="11"/>
      <c r="AN622" s="119"/>
      <c r="AO622" s="119"/>
      <c r="AP622" s="11"/>
      <c r="AQ622" s="11"/>
      <c r="AR622" s="12"/>
      <c r="AS622" s="119"/>
      <c r="AT622" s="119"/>
      <c r="AU622" s="11"/>
      <c r="AV622" s="11"/>
      <c r="AW622" s="27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9"/>
      <c r="BQ622" s="119"/>
      <c r="BR622" s="11"/>
      <c r="BS622" s="11"/>
      <c r="BT622" s="11"/>
      <c r="BU622" s="11"/>
      <c r="BV622" s="11"/>
      <c r="BW622" s="11"/>
      <c r="BX622" s="119"/>
      <c r="BY622" s="119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9"/>
      <c r="CQ622" s="119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1"/>
      <c r="EG622" s="11"/>
      <c r="EH622" s="11"/>
      <c r="EI622" s="11"/>
      <c r="EJ622" s="11"/>
      <c r="EK622" s="11"/>
      <c r="EL622" s="11"/>
      <c r="EM622" s="11"/>
      <c r="EN622" s="11"/>
      <c r="EO622" s="11"/>
      <c r="EP622" s="11"/>
      <c r="EQ622" s="11"/>
    </row>
    <row r="623" ht="22.5" customHeight="1" spans="1:147">
      <c r="A623" s="248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27"/>
      <c r="Y623" s="11"/>
      <c r="Z623" s="119"/>
      <c r="AA623" s="119"/>
      <c r="AB623" s="11"/>
      <c r="AC623" s="119"/>
      <c r="AD623" s="11"/>
      <c r="AE623" s="11"/>
      <c r="AF623" s="119"/>
      <c r="AG623" s="119"/>
      <c r="AH623" s="11"/>
      <c r="AI623" s="11"/>
      <c r="AJ623" s="11"/>
      <c r="AK623" s="11"/>
      <c r="AL623" s="11"/>
      <c r="AM623" s="11"/>
      <c r="AN623" s="119"/>
      <c r="AO623" s="119"/>
      <c r="AP623" s="11"/>
      <c r="AQ623" s="11"/>
      <c r="AR623" s="12"/>
      <c r="AS623" s="119"/>
      <c r="AT623" s="119"/>
      <c r="AU623" s="11"/>
      <c r="AV623" s="11"/>
      <c r="AW623" s="27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9"/>
      <c r="BQ623" s="119"/>
      <c r="BR623" s="11"/>
      <c r="BS623" s="11"/>
      <c r="BT623" s="11"/>
      <c r="BU623" s="11"/>
      <c r="BV623" s="11"/>
      <c r="BW623" s="11"/>
      <c r="BX623" s="119"/>
      <c r="BY623" s="119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9"/>
      <c r="CQ623" s="119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1"/>
      <c r="EG623" s="11"/>
      <c r="EH623" s="11"/>
      <c r="EI623" s="11"/>
      <c r="EJ623" s="11"/>
      <c r="EK623" s="11"/>
      <c r="EL623" s="11"/>
      <c r="EM623" s="11"/>
      <c r="EN623" s="11"/>
      <c r="EO623" s="11"/>
      <c r="EP623" s="11"/>
      <c r="EQ623" s="11"/>
    </row>
    <row r="624" ht="22.5" customHeight="1" spans="1:147">
      <c r="A624" s="248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27"/>
      <c r="Y624" s="11"/>
      <c r="Z624" s="119"/>
      <c r="AA624" s="119"/>
      <c r="AB624" s="11"/>
      <c r="AC624" s="119"/>
      <c r="AD624" s="11"/>
      <c r="AE624" s="11"/>
      <c r="AF624" s="119"/>
      <c r="AG624" s="119"/>
      <c r="AH624" s="11"/>
      <c r="AI624" s="11"/>
      <c r="AJ624" s="11"/>
      <c r="AK624" s="11"/>
      <c r="AL624" s="11"/>
      <c r="AM624" s="11"/>
      <c r="AN624" s="119"/>
      <c r="AO624" s="119"/>
      <c r="AP624" s="11"/>
      <c r="AQ624" s="11"/>
      <c r="AR624" s="12"/>
      <c r="AS624" s="119"/>
      <c r="AT624" s="119"/>
      <c r="AU624" s="11"/>
      <c r="AV624" s="11"/>
      <c r="AW624" s="27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9"/>
      <c r="BQ624" s="119"/>
      <c r="BR624" s="11"/>
      <c r="BS624" s="11"/>
      <c r="BT624" s="11"/>
      <c r="BU624" s="11"/>
      <c r="BV624" s="11"/>
      <c r="BW624" s="11"/>
      <c r="BX624" s="119"/>
      <c r="BY624" s="119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9"/>
      <c r="CQ624" s="119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1"/>
      <c r="EG624" s="11"/>
      <c r="EH624" s="11"/>
      <c r="EI624" s="11"/>
      <c r="EJ624" s="11"/>
      <c r="EK624" s="11"/>
      <c r="EL624" s="11"/>
      <c r="EM624" s="11"/>
      <c r="EN624" s="11"/>
      <c r="EO624" s="11"/>
      <c r="EP624" s="11"/>
      <c r="EQ624" s="11"/>
    </row>
    <row r="625" ht="22.5" customHeight="1" spans="1:147">
      <c r="A625" s="248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27"/>
      <c r="Y625" s="11"/>
      <c r="Z625" s="119"/>
      <c r="AA625" s="119"/>
      <c r="AB625" s="11"/>
      <c r="AC625" s="119"/>
      <c r="AD625" s="11"/>
      <c r="AE625" s="11"/>
      <c r="AF625" s="119"/>
      <c r="AG625" s="119"/>
      <c r="AH625" s="11"/>
      <c r="AI625" s="11"/>
      <c r="AJ625" s="11"/>
      <c r="AK625" s="11"/>
      <c r="AL625" s="11"/>
      <c r="AM625" s="11"/>
      <c r="AN625" s="119"/>
      <c r="AO625" s="119"/>
      <c r="AP625" s="11"/>
      <c r="AQ625" s="11"/>
      <c r="AR625" s="12"/>
      <c r="AS625" s="119"/>
      <c r="AT625" s="119"/>
      <c r="AU625" s="11"/>
      <c r="AV625" s="11"/>
      <c r="AW625" s="27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9"/>
      <c r="BQ625" s="119"/>
      <c r="BR625" s="11"/>
      <c r="BS625" s="11"/>
      <c r="BT625" s="11"/>
      <c r="BU625" s="11"/>
      <c r="BV625" s="11"/>
      <c r="BW625" s="11"/>
      <c r="BX625" s="119"/>
      <c r="BY625" s="119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9"/>
      <c r="CQ625" s="119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1"/>
      <c r="EG625" s="11"/>
      <c r="EH625" s="11"/>
      <c r="EI625" s="11"/>
      <c r="EJ625" s="11"/>
      <c r="EK625" s="11"/>
      <c r="EL625" s="11"/>
      <c r="EM625" s="11"/>
      <c r="EN625" s="11"/>
      <c r="EO625" s="11"/>
      <c r="EP625" s="11"/>
      <c r="EQ625" s="11"/>
    </row>
    <row r="626" ht="22.5" customHeight="1" spans="1:147">
      <c r="A626" s="248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27"/>
      <c r="Y626" s="11"/>
      <c r="Z626" s="119"/>
      <c r="AA626" s="119"/>
      <c r="AB626" s="11"/>
      <c r="AC626" s="119"/>
      <c r="AD626" s="11"/>
      <c r="AE626" s="11"/>
      <c r="AF626" s="119"/>
      <c r="AG626" s="119"/>
      <c r="AH626" s="11"/>
      <c r="AI626" s="11"/>
      <c r="AJ626" s="11"/>
      <c r="AK626" s="11"/>
      <c r="AL626" s="11"/>
      <c r="AM626" s="11"/>
      <c r="AN626" s="119"/>
      <c r="AO626" s="119"/>
      <c r="AP626" s="11"/>
      <c r="AQ626" s="11"/>
      <c r="AR626" s="12"/>
      <c r="AS626" s="119"/>
      <c r="AT626" s="119"/>
      <c r="AU626" s="11"/>
      <c r="AV626" s="11"/>
      <c r="AW626" s="27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9"/>
      <c r="BQ626" s="119"/>
      <c r="BR626" s="11"/>
      <c r="BS626" s="11"/>
      <c r="BT626" s="11"/>
      <c r="BU626" s="11"/>
      <c r="BV626" s="11"/>
      <c r="BW626" s="11"/>
      <c r="BX626" s="119"/>
      <c r="BY626" s="119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9"/>
      <c r="CQ626" s="119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1"/>
      <c r="EG626" s="11"/>
      <c r="EH626" s="11"/>
      <c r="EI626" s="11"/>
      <c r="EJ626" s="11"/>
      <c r="EK626" s="11"/>
      <c r="EL626" s="11"/>
      <c r="EM626" s="11"/>
      <c r="EN626" s="11"/>
      <c r="EO626" s="11"/>
      <c r="EP626" s="11"/>
      <c r="EQ626" s="11"/>
    </row>
    <row r="627" ht="22.5" customHeight="1" spans="1:147">
      <c r="A627" s="248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27"/>
      <c r="Y627" s="11"/>
      <c r="Z627" s="119"/>
      <c r="AA627" s="119"/>
      <c r="AB627" s="11"/>
      <c r="AC627" s="119"/>
      <c r="AD627" s="11"/>
      <c r="AE627" s="11"/>
      <c r="AF627" s="119"/>
      <c r="AG627" s="119"/>
      <c r="AH627" s="11"/>
      <c r="AI627" s="11"/>
      <c r="AJ627" s="11"/>
      <c r="AK627" s="11"/>
      <c r="AL627" s="11"/>
      <c r="AM627" s="11"/>
      <c r="AN627" s="119"/>
      <c r="AO627" s="119"/>
      <c r="AP627" s="11"/>
      <c r="AQ627" s="11"/>
      <c r="AR627" s="12"/>
      <c r="AS627" s="119"/>
      <c r="AT627" s="119"/>
      <c r="AU627" s="11"/>
      <c r="AV627" s="11"/>
      <c r="AW627" s="27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9"/>
      <c r="BQ627" s="119"/>
      <c r="BR627" s="11"/>
      <c r="BS627" s="11"/>
      <c r="BT627" s="11"/>
      <c r="BU627" s="11"/>
      <c r="BV627" s="11"/>
      <c r="BW627" s="11"/>
      <c r="BX627" s="119"/>
      <c r="BY627" s="119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9"/>
      <c r="CQ627" s="119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1"/>
      <c r="EG627" s="11"/>
      <c r="EH627" s="11"/>
      <c r="EI627" s="11"/>
      <c r="EJ627" s="11"/>
      <c r="EK627" s="11"/>
      <c r="EL627" s="11"/>
      <c r="EM627" s="11"/>
      <c r="EN627" s="11"/>
      <c r="EO627" s="11"/>
      <c r="EP627" s="11"/>
      <c r="EQ627" s="11"/>
    </row>
    <row r="628" ht="22.5" customHeight="1" spans="1:147">
      <c r="A628" s="248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27"/>
      <c r="Y628" s="11"/>
      <c r="Z628" s="119"/>
      <c r="AA628" s="119"/>
      <c r="AB628" s="11"/>
      <c r="AC628" s="119"/>
      <c r="AD628" s="11"/>
      <c r="AE628" s="11"/>
      <c r="AF628" s="119"/>
      <c r="AG628" s="119"/>
      <c r="AH628" s="11"/>
      <c r="AI628" s="11"/>
      <c r="AJ628" s="11"/>
      <c r="AK628" s="11"/>
      <c r="AL628" s="11"/>
      <c r="AM628" s="11"/>
      <c r="AN628" s="119"/>
      <c r="AO628" s="119"/>
      <c r="AP628" s="11"/>
      <c r="AQ628" s="11"/>
      <c r="AR628" s="12"/>
      <c r="AS628" s="119"/>
      <c r="AT628" s="119"/>
      <c r="AU628" s="11"/>
      <c r="AV628" s="11"/>
      <c r="AW628" s="27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9"/>
      <c r="BQ628" s="119"/>
      <c r="BR628" s="11"/>
      <c r="BS628" s="11"/>
      <c r="BT628" s="11"/>
      <c r="BU628" s="11"/>
      <c r="BV628" s="11"/>
      <c r="BW628" s="11"/>
      <c r="BX628" s="119"/>
      <c r="BY628" s="119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9"/>
      <c r="CQ628" s="119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1"/>
      <c r="EG628" s="11"/>
      <c r="EH628" s="11"/>
      <c r="EI628" s="11"/>
      <c r="EJ628" s="11"/>
      <c r="EK628" s="11"/>
      <c r="EL628" s="11"/>
      <c r="EM628" s="11"/>
      <c r="EN628" s="11"/>
      <c r="EO628" s="11"/>
      <c r="EP628" s="11"/>
      <c r="EQ628" s="11"/>
    </row>
    <row r="629" ht="22.5" customHeight="1" spans="1:147">
      <c r="A629" s="248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27"/>
      <c r="Y629" s="11"/>
      <c r="Z629" s="119"/>
      <c r="AA629" s="119"/>
      <c r="AB629" s="11"/>
      <c r="AC629" s="119"/>
      <c r="AD629" s="11"/>
      <c r="AE629" s="11"/>
      <c r="AF629" s="119"/>
      <c r="AG629" s="119"/>
      <c r="AH629" s="11"/>
      <c r="AI629" s="11"/>
      <c r="AJ629" s="11"/>
      <c r="AK629" s="11"/>
      <c r="AL629" s="11"/>
      <c r="AM629" s="11"/>
      <c r="AN629" s="119"/>
      <c r="AO629" s="119"/>
      <c r="AP629" s="11"/>
      <c r="AQ629" s="11"/>
      <c r="AR629" s="12"/>
      <c r="AS629" s="119"/>
      <c r="AT629" s="119"/>
      <c r="AU629" s="11"/>
      <c r="AV629" s="11"/>
      <c r="AW629" s="27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9"/>
      <c r="BQ629" s="119"/>
      <c r="BR629" s="11"/>
      <c r="BS629" s="11"/>
      <c r="BT629" s="11"/>
      <c r="BU629" s="11"/>
      <c r="BV629" s="11"/>
      <c r="BW629" s="11"/>
      <c r="BX629" s="119"/>
      <c r="BY629" s="119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9"/>
      <c r="CQ629" s="119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1"/>
      <c r="EG629" s="11"/>
      <c r="EH629" s="11"/>
      <c r="EI629" s="11"/>
      <c r="EJ629" s="11"/>
      <c r="EK629" s="11"/>
      <c r="EL629" s="11"/>
      <c r="EM629" s="11"/>
      <c r="EN629" s="11"/>
      <c r="EO629" s="11"/>
      <c r="EP629" s="11"/>
      <c r="EQ629" s="11"/>
    </row>
    <row r="630" ht="22.5" customHeight="1" spans="1:147">
      <c r="A630" s="248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27"/>
      <c r="Y630" s="11"/>
      <c r="Z630" s="119"/>
      <c r="AA630" s="119"/>
      <c r="AB630" s="11"/>
      <c r="AC630" s="119"/>
      <c r="AD630" s="11"/>
      <c r="AE630" s="11"/>
      <c r="AF630" s="119"/>
      <c r="AG630" s="119"/>
      <c r="AH630" s="11"/>
      <c r="AI630" s="11"/>
      <c r="AJ630" s="11"/>
      <c r="AK630" s="11"/>
      <c r="AL630" s="11"/>
      <c r="AM630" s="11"/>
      <c r="AN630" s="119"/>
      <c r="AO630" s="119"/>
      <c r="AP630" s="11"/>
      <c r="AQ630" s="11"/>
      <c r="AR630" s="12"/>
      <c r="AS630" s="119"/>
      <c r="AT630" s="119"/>
      <c r="AU630" s="11"/>
      <c r="AV630" s="11"/>
      <c r="AW630" s="27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9"/>
      <c r="BQ630" s="119"/>
      <c r="BR630" s="11"/>
      <c r="BS630" s="11"/>
      <c r="BT630" s="11"/>
      <c r="BU630" s="11"/>
      <c r="BV630" s="11"/>
      <c r="BW630" s="11"/>
      <c r="BX630" s="119"/>
      <c r="BY630" s="119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9"/>
      <c r="CQ630" s="119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1"/>
      <c r="EG630" s="11"/>
      <c r="EH630" s="11"/>
      <c r="EI630" s="11"/>
      <c r="EJ630" s="11"/>
      <c r="EK630" s="11"/>
      <c r="EL630" s="11"/>
      <c r="EM630" s="11"/>
      <c r="EN630" s="11"/>
      <c r="EO630" s="11"/>
      <c r="EP630" s="11"/>
      <c r="EQ630" s="11"/>
    </row>
    <row r="631" ht="22.5" customHeight="1" spans="1:147">
      <c r="A631" s="248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27"/>
      <c r="Y631" s="11"/>
      <c r="Z631" s="119"/>
      <c r="AA631" s="119"/>
      <c r="AB631" s="11"/>
      <c r="AC631" s="119"/>
      <c r="AD631" s="11"/>
      <c r="AE631" s="11"/>
      <c r="AF631" s="119"/>
      <c r="AG631" s="119"/>
      <c r="AH631" s="11"/>
      <c r="AI631" s="11"/>
      <c r="AJ631" s="11"/>
      <c r="AK631" s="11"/>
      <c r="AL631" s="11"/>
      <c r="AM631" s="11"/>
      <c r="AN631" s="119"/>
      <c r="AO631" s="119"/>
      <c r="AP631" s="11"/>
      <c r="AQ631" s="11"/>
      <c r="AR631" s="12"/>
      <c r="AS631" s="119"/>
      <c r="AT631" s="119"/>
      <c r="AU631" s="11"/>
      <c r="AV631" s="11"/>
      <c r="AW631" s="27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9"/>
      <c r="BQ631" s="119"/>
      <c r="BR631" s="11"/>
      <c r="BS631" s="11"/>
      <c r="BT631" s="11"/>
      <c r="BU631" s="11"/>
      <c r="BV631" s="11"/>
      <c r="BW631" s="11"/>
      <c r="BX631" s="119"/>
      <c r="BY631" s="119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9"/>
      <c r="CQ631" s="119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1"/>
      <c r="EG631" s="11"/>
      <c r="EH631" s="11"/>
      <c r="EI631" s="11"/>
      <c r="EJ631" s="11"/>
      <c r="EK631" s="11"/>
      <c r="EL631" s="11"/>
      <c r="EM631" s="11"/>
      <c r="EN631" s="11"/>
      <c r="EO631" s="11"/>
      <c r="EP631" s="11"/>
      <c r="EQ631" s="11"/>
    </row>
    <row r="632" ht="22.5" customHeight="1" spans="1:147">
      <c r="A632" s="248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27"/>
      <c r="Y632" s="11"/>
      <c r="Z632" s="119"/>
      <c r="AA632" s="119"/>
      <c r="AB632" s="11"/>
      <c r="AC632" s="119"/>
      <c r="AD632" s="11"/>
      <c r="AE632" s="11"/>
      <c r="AF632" s="119"/>
      <c r="AG632" s="119"/>
      <c r="AH632" s="11"/>
      <c r="AI632" s="11"/>
      <c r="AJ632" s="11"/>
      <c r="AK632" s="11"/>
      <c r="AL632" s="11"/>
      <c r="AM632" s="11"/>
      <c r="AN632" s="119"/>
      <c r="AO632" s="119"/>
      <c r="AP632" s="11"/>
      <c r="AQ632" s="11"/>
      <c r="AR632" s="12"/>
      <c r="AS632" s="119"/>
      <c r="AT632" s="119"/>
      <c r="AU632" s="11"/>
      <c r="AV632" s="11"/>
      <c r="AW632" s="27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9"/>
      <c r="BQ632" s="119"/>
      <c r="BR632" s="11"/>
      <c r="BS632" s="11"/>
      <c r="BT632" s="11"/>
      <c r="BU632" s="11"/>
      <c r="BV632" s="11"/>
      <c r="BW632" s="11"/>
      <c r="BX632" s="119"/>
      <c r="BY632" s="119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9"/>
      <c r="CQ632" s="119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  <c r="EM632" s="11"/>
      <c r="EN632" s="11"/>
      <c r="EO632" s="11"/>
      <c r="EP632" s="11"/>
      <c r="EQ632" s="11"/>
    </row>
    <row r="633" ht="22.5" customHeight="1" spans="1:147">
      <c r="A633" s="248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27"/>
      <c r="Y633" s="11"/>
      <c r="Z633" s="119"/>
      <c r="AA633" s="119"/>
      <c r="AB633" s="11"/>
      <c r="AC633" s="119"/>
      <c r="AD633" s="11"/>
      <c r="AE633" s="11"/>
      <c r="AF633" s="119"/>
      <c r="AG633" s="119"/>
      <c r="AH633" s="11"/>
      <c r="AI633" s="11"/>
      <c r="AJ633" s="11"/>
      <c r="AK633" s="11"/>
      <c r="AL633" s="11"/>
      <c r="AM633" s="11"/>
      <c r="AN633" s="119"/>
      <c r="AO633" s="119"/>
      <c r="AP633" s="11"/>
      <c r="AQ633" s="11"/>
      <c r="AR633" s="12"/>
      <c r="AS633" s="119"/>
      <c r="AT633" s="119"/>
      <c r="AU633" s="11"/>
      <c r="AV633" s="11"/>
      <c r="AW633" s="27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9"/>
      <c r="BQ633" s="119"/>
      <c r="BR633" s="11"/>
      <c r="BS633" s="11"/>
      <c r="BT633" s="11"/>
      <c r="BU633" s="11"/>
      <c r="BV633" s="11"/>
      <c r="BW633" s="11"/>
      <c r="BX633" s="119"/>
      <c r="BY633" s="119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9"/>
      <c r="CQ633" s="119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1"/>
      <c r="EG633" s="11"/>
      <c r="EH633" s="11"/>
      <c r="EI633" s="11"/>
      <c r="EJ633" s="11"/>
      <c r="EK633" s="11"/>
      <c r="EL633" s="11"/>
      <c r="EM633" s="11"/>
      <c r="EN633" s="11"/>
      <c r="EO633" s="11"/>
      <c r="EP633" s="11"/>
      <c r="EQ633" s="11"/>
    </row>
    <row r="634" ht="22.5" customHeight="1" spans="1:147">
      <c r="A634" s="248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27"/>
      <c r="Y634" s="11"/>
      <c r="Z634" s="119"/>
      <c r="AA634" s="119"/>
      <c r="AB634" s="11"/>
      <c r="AC634" s="119"/>
      <c r="AD634" s="11"/>
      <c r="AE634" s="11"/>
      <c r="AF634" s="119"/>
      <c r="AG634" s="119"/>
      <c r="AH634" s="11"/>
      <c r="AI634" s="11"/>
      <c r="AJ634" s="11"/>
      <c r="AK634" s="11"/>
      <c r="AL634" s="11"/>
      <c r="AM634" s="11"/>
      <c r="AN634" s="119"/>
      <c r="AO634" s="119"/>
      <c r="AP634" s="11"/>
      <c r="AQ634" s="11"/>
      <c r="AR634" s="12"/>
      <c r="AS634" s="119"/>
      <c r="AT634" s="119"/>
      <c r="AU634" s="11"/>
      <c r="AV634" s="11"/>
      <c r="AW634" s="27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9"/>
      <c r="BQ634" s="119"/>
      <c r="BR634" s="11"/>
      <c r="BS634" s="11"/>
      <c r="BT634" s="11"/>
      <c r="BU634" s="11"/>
      <c r="BV634" s="11"/>
      <c r="BW634" s="11"/>
      <c r="BX634" s="119"/>
      <c r="BY634" s="119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9"/>
      <c r="CQ634" s="119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1"/>
      <c r="EG634" s="11"/>
      <c r="EH634" s="11"/>
      <c r="EI634" s="11"/>
      <c r="EJ634" s="11"/>
      <c r="EK634" s="11"/>
      <c r="EL634" s="11"/>
      <c r="EM634" s="11"/>
      <c r="EN634" s="11"/>
      <c r="EO634" s="11"/>
      <c r="EP634" s="11"/>
      <c r="EQ634" s="11"/>
    </row>
    <row r="635" ht="22.5" customHeight="1" spans="1:147">
      <c r="A635" s="248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27"/>
      <c r="Y635" s="11"/>
      <c r="Z635" s="119"/>
      <c r="AA635" s="119"/>
      <c r="AB635" s="11"/>
      <c r="AC635" s="119"/>
      <c r="AD635" s="11"/>
      <c r="AE635" s="11"/>
      <c r="AF635" s="119"/>
      <c r="AG635" s="119"/>
      <c r="AH635" s="11"/>
      <c r="AI635" s="11"/>
      <c r="AJ635" s="11"/>
      <c r="AK635" s="11"/>
      <c r="AL635" s="11"/>
      <c r="AM635" s="11"/>
      <c r="AN635" s="119"/>
      <c r="AO635" s="119"/>
      <c r="AP635" s="11"/>
      <c r="AQ635" s="11"/>
      <c r="AR635" s="12"/>
      <c r="AS635" s="119"/>
      <c r="AT635" s="119"/>
      <c r="AU635" s="11"/>
      <c r="AV635" s="11"/>
      <c r="AW635" s="27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9"/>
      <c r="BQ635" s="119"/>
      <c r="BR635" s="11"/>
      <c r="BS635" s="11"/>
      <c r="BT635" s="11"/>
      <c r="BU635" s="11"/>
      <c r="BV635" s="11"/>
      <c r="BW635" s="11"/>
      <c r="BX635" s="119"/>
      <c r="BY635" s="119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9"/>
      <c r="CQ635" s="119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1"/>
      <c r="EG635" s="11"/>
      <c r="EH635" s="11"/>
      <c r="EI635" s="11"/>
      <c r="EJ635" s="11"/>
      <c r="EK635" s="11"/>
      <c r="EL635" s="11"/>
      <c r="EM635" s="11"/>
      <c r="EN635" s="11"/>
      <c r="EO635" s="11"/>
      <c r="EP635" s="11"/>
      <c r="EQ635" s="11"/>
    </row>
    <row r="636" ht="22.5" customHeight="1" spans="1:147">
      <c r="A636" s="248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27"/>
      <c r="Y636" s="11"/>
      <c r="Z636" s="119"/>
      <c r="AA636" s="119"/>
      <c r="AB636" s="11"/>
      <c r="AC636" s="119"/>
      <c r="AD636" s="11"/>
      <c r="AE636" s="11"/>
      <c r="AF636" s="119"/>
      <c r="AG636" s="119"/>
      <c r="AH636" s="11"/>
      <c r="AI636" s="11"/>
      <c r="AJ636" s="11"/>
      <c r="AK636" s="11"/>
      <c r="AL636" s="11"/>
      <c r="AM636" s="11"/>
      <c r="AN636" s="119"/>
      <c r="AO636" s="119"/>
      <c r="AP636" s="11"/>
      <c r="AQ636" s="11"/>
      <c r="AR636" s="12"/>
      <c r="AS636" s="119"/>
      <c r="AT636" s="119"/>
      <c r="AU636" s="11"/>
      <c r="AV636" s="11"/>
      <c r="AW636" s="27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9"/>
      <c r="BQ636" s="119"/>
      <c r="BR636" s="11"/>
      <c r="BS636" s="11"/>
      <c r="BT636" s="11"/>
      <c r="BU636" s="11"/>
      <c r="BV636" s="11"/>
      <c r="BW636" s="11"/>
      <c r="BX636" s="119"/>
      <c r="BY636" s="119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9"/>
      <c r="CQ636" s="119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1"/>
      <c r="EG636" s="11"/>
      <c r="EH636" s="11"/>
      <c r="EI636" s="11"/>
      <c r="EJ636" s="11"/>
      <c r="EK636" s="11"/>
      <c r="EL636" s="11"/>
      <c r="EM636" s="11"/>
      <c r="EN636" s="11"/>
      <c r="EO636" s="11"/>
      <c r="EP636" s="11"/>
      <c r="EQ636" s="11"/>
    </row>
    <row r="637" ht="22.5" customHeight="1" spans="1:147">
      <c r="A637" s="248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27"/>
      <c r="Y637" s="11"/>
      <c r="Z637" s="119"/>
      <c r="AA637" s="119"/>
      <c r="AB637" s="11"/>
      <c r="AC637" s="119"/>
      <c r="AD637" s="11"/>
      <c r="AE637" s="11"/>
      <c r="AF637" s="119"/>
      <c r="AG637" s="119"/>
      <c r="AH637" s="11"/>
      <c r="AI637" s="11"/>
      <c r="AJ637" s="11"/>
      <c r="AK637" s="11"/>
      <c r="AL637" s="11"/>
      <c r="AM637" s="11"/>
      <c r="AN637" s="119"/>
      <c r="AO637" s="119"/>
      <c r="AP637" s="11"/>
      <c r="AQ637" s="11"/>
      <c r="AR637" s="12"/>
      <c r="AS637" s="119"/>
      <c r="AT637" s="119"/>
      <c r="AU637" s="11"/>
      <c r="AV637" s="11"/>
      <c r="AW637" s="27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9"/>
      <c r="BQ637" s="119"/>
      <c r="BR637" s="11"/>
      <c r="BS637" s="11"/>
      <c r="BT637" s="11"/>
      <c r="BU637" s="11"/>
      <c r="BV637" s="11"/>
      <c r="BW637" s="11"/>
      <c r="BX637" s="119"/>
      <c r="BY637" s="119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9"/>
      <c r="CQ637" s="119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1"/>
      <c r="EG637" s="11"/>
      <c r="EH637" s="11"/>
      <c r="EI637" s="11"/>
      <c r="EJ637" s="11"/>
      <c r="EK637" s="11"/>
      <c r="EL637" s="11"/>
      <c r="EM637" s="11"/>
      <c r="EN637" s="11"/>
      <c r="EO637" s="11"/>
      <c r="EP637" s="11"/>
      <c r="EQ637" s="11"/>
    </row>
    <row r="638" ht="22.5" customHeight="1" spans="1:147">
      <c r="A638" s="248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27"/>
      <c r="Y638" s="11"/>
      <c r="Z638" s="119"/>
      <c r="AA638" s="119"/>
      <c r="AB638" s="11"/>
      <c r="AC638" s="119"/>
      <c r="AD638" s="11"/>
      <c r="AE638" s="11"/>
      <c r="AF638" s="119"/>
      <c r="AG638" s="119"/>
      <c r="AH638" s="11"/>
      <c r="AI638" s="11"/>
      <c r="AJ638" s="11"/>
      <c r="AK638" s="11"/>
      <c r="AL638" s="11"/>
      <c r="AM638" s="11"/>
      <c r="AN638" s="119"/>
      <c r="AO638" s="119"/>
      <c r="AP638" s="11"/>
      <c r="AQ638" s="11"/>
      <c r="AR638" s="12"/>
      <c r="AS638" s="119"/>
      <c r="AT638" s="119"/>
      <c r="AU638" s="11"/>
      <c r="AV638" s="11"/>
      <c r="AW638" s="27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9"/>
      <c r="BQ638" s="119"/>
      <c r="BR638" s="11"/>
      <c r="BS638" s="11"/>
      <c r="BT638" s="11"/>
      <c r="BU638" s="11"/>
      <c r="BV638" s="11"/>
      <c r="BW638" s="11"/>
      <c r="BX638" s="119"/>
      <c r="BY638" s="119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9"/>
      <c r="CQ638" s="119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1"/>
      <c r="EG638" s="11"/>
      <c r="EH638" s="11"/>
      <c r="EI638" s="11"/>
      <c r="EJ638" s="11"/>
      <c r="EK638" s="11"/>
      <c r="EL638" s="11"/>
      <c r="EM638" s="11"/>
      <c r="EN638" s="11"/>
      <c r="EO638" s="11"/>
      <c r="EP638" s="11"/>
      <c r="EQ638" s="11"/>
    </row>
    <row r="639" ht="22.5" customHeight="1" spans="1:147">
      <c r="A639" s="248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27"/>
      <c r="Y639" s="11"/>
      <c r="Z639" s="119"/>
      <c r="AA639" s="119"/>
      <c r="AB639" s="11"/>
      <c r="AC639" s="119"/>
      <c r="AD639" s="11"/>
      <c r="AE639" s="11"/>
      <c r="AF639" s="119"/>
      <c r="AG639" s="119"/>
      <c r="AH639" s="11"/>
      <c r="AI639" s="11"/>
      <c r="AJ639" s="11"/>
      <c r="AK639" s="11"/>
      <c r="AL639" s="11"/>
      <c r="AM639" s="11"/>
      <c r="AN639" s="119"/>
      <c r="AO639" s="119"/>
      <c r="AP639" s="11"/>
      <c r="AQ639" s="11"/>
      <c r="AR639" s="12"/>
      <c r="AS639" s="119"/>
      <c r="AT639" s="119"/>
      <c r="AU639" s="11"/>
      <c r="AV639" s="11"/>
      <c r="AW639" s="27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9"/>
      <c r="BQ639" s="119"/>
      <c r="BR639" s="11"/>
      <c r="BS639" s="11"/>
      <c r="BT639" s="11"/>
      <c r="BU639" s="11"/>
      <c r="BV639" s="11"/>
      <c r="BW639" s="11"/>
      <c r="BX639" s="119"/>
      <c r="BY639" s="119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9"/>
      <c r="CQ639" s="119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  <c r="EM639" s="11"/>
      <c r="EN639" s="11"/>
      <c r="EO639" s="11"/>
      <c r="EP639" s="11"/>
      <c r="EQ639" s="11"/>
    </row>
    <row r="640" ht="22.5" customHeight="1" spans="1:147">
      <c r="A640" s="248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27"/>
      <c r="Y640" s="11"/>
      <c r="Z640" s="119"/>
      <c r="AA640" s="119"/>
      <c r="AB640" s="11"/>
      <c r="AC640" s="119"/>
      <c r="AD640" s="11"/>
      <c r="AE640" s="11"/>
      <c r="AF640" s="119"/>
      <c r="AG640" s="119"/>
      <c r="AH640" s="11"/>
      <c r="AI640" s="11"/>
      <c r="AJ640" s="11"/>
      <c r="AK640" s="11"/>
      <c r="AL640" s="11"/>
      <c r="AM640" s="11"/>
      <c r="AN640" s="119"/>
      <c r="AO640" s="119"/>
      <c r="AP640" s="11"/>
      <c r="AQ640" s="11"/>
      <c r="AR640" s="12"/>
      <c r="AS640" s="119"/>
      <c r="AT640" s="119"/>
      <c r="AU640" s="11"/>
      <c r="AV640" s="11"/>
      <c r="AW640" s="27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9"/>
      <c r="BQ640" s="119"/>
      <c r="BR640" s="11"/>
      <c r="BS640" s="11"/>
      <c r="BT640" s="11"/>
      <c r="BU640" s="11"/>
      <c r="BV640" s="11"/>
      <c r="BW640" s="11"/>
      <c r="BX640" s="119"/>
      <c r="BY640" s="119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9"/>
      <c r="CQ640" s="119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1"/>
      <c r="EG640" s="11"/>
      <c r="EH640" s="11"/>
      <c r="EI640" s="11"/>
      <c r="EJ640" s="11"/>
      <c r="EK640" s="11"/>
      <c r="EL640" s="11"/>
      <c r="EM640" s="11"/>
      <c r="EN640" s="11"/>
      <c r="EO640" s="11"/>
      <c r="EP640" s="11"/>
      <c r="EQ640" s="11"/>
    </row>
    <row r="641" ht="22.5" customHeight="1" spans="1:147">
      <c r="A641" s="248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27"/>
      <c r="Y641" s="11"/>
      <c r="Z641" s="119"/>
      <c r="AA641" s="119"/>
      <c r="AB641" s="11"/>
      <c r="AC641" s="119"/>
      <c r="AD641" s="11"/>
      <c r="AE641" s="11"/>
      <c r="AF641" s="119"/>
      <c r="AG641" s="119"/>
      <c r="AH641" s="11"/>
      <c r="AI641" s="11"/>
      <c r="AJ641" s="11"/>
      <c r="AK641" s="11"/>
      <c r="AL641" s="11"/>
      <c r="AM641" s="11"/>
      <c r="AN641" s="119"/>
      <c r="AO641" s="119"/>
      <c r="AP641" s="11"/>
      <c r="AQ641" s="11"/>
      <c r="AR641" s="12"/>
      <c r="AS641" s="119"/>
      <c r="AT641" s="119"/>
      <c r="AU641" s="11"/>
      <c r="AV641" s="11"/>
      <c r="AW641" s="27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9"/>
      <c r="BQ641" s="119"/>
      <c r="BR641" s="11"/>
      <c r="BS641" s="11"/>
      <c r="BT641" s="11"/>
      <c r="BU641" s="11"/>
      <c r="BV641" s="11"/>
      <c r="BW641" s="11"/>
      <c r="BX641" s="119"/>
      <c r="BY641" s="119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9"/>
      <c r="CQ641" s="119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1"/>
      <c r="EG641" s="11"/>
      <c r="EH641" s="11"/>
      <c r="EI641" s="11"/>
      <c r="EJ641" s="11"/>
      <c r="EK641" s="11"/>
      <c r="EL641" s="11"/>
      <c r="EM641" s="11"/>
      <c r="EN641" s="11"/>
      <c r="EO641" s="11"/>
      <c r="EP641" s="11"/>
      <c r="EQ641" s="11"/>
    </row>
    <row r="642" ht="22.5" customHeight="1" spans="1:147">
      <c r="A642" s="248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27"/>
      <c r="Y642" s="11"/>
      <c r="Z642" s="119"/>
      <c r="AA642" s="119"/>
      <c r="AB642" s="11"/>
      <c r="AC642" s="119"/>
      <c r="AD642" s="11"/>
      <c r="AE642" s="11"/>
      <c r="AF642" s="119"/>
      <c r="AG642" s="119"/>
      <c r="AH642" s="11"/>
      <c r="AI642" s="11"/>
      <c r="AJ642" s="11"/>
      <c r="AK642" s="11"/>
      <c r="AL642" s="11"/>
      <c r="AM642" s="11"/>
      <c r="AN642" s="119"/>
      <c r="AO642" s="119"/>
      <c r="AP642" s="11"/>
      <c r="AQ642" s="11"/>
      <c r="AR642" s="12"/>
      <c r="AS642" s="119"/>
      <c r="AT642" s="119"/>
      <c r="AU642" s="11"/>
      <c r="AV642" s="11"/>
      <c r="AW642" s="27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9"/>
      <c r="BQ642" s="119"/>
      <c r="BR642" s="11"/>
      <c r="BS642" s="11"/>
      <c r="BT642" s="11"/>
      <c r="BU642" s="11"/>
      <c r="BV642" s="11"/>
      <c r="BW642" s="11"/>
      <c r="BX642" s="119"/>
      <c r="BY642" s="119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9"/>
      <c r="CQ642" s="119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1"/>
      <c r="EG642" s="11"/>
      <c r="EH642" s="11"/>
      <c r="EI642" s="11"/>
      <c r="EJ642" s="11"/>
      <c r="EK642" s="11"/>
      <c r="EL642" s="11"/>
      <c r="EM642" s="11"/>
      <c r="EN642" s="11"/>
      <c r="EO642" s="11"/>
      <c r="EP642" s="11"/>
      <c r="EQ642" s="11"/>
    </row>
    <row r="643" ht="22.5" customHeight="1" spans="1:147">
      <c r="A643" s="248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27"/>
      <c r="Y643" s="11"/>
      <c r="Z643" s="119"/>
      <c r="AA643" s="119"/>
      <c r="AB643" s="11"/>
      <c r="AC643" s="119"/>
      <c r="AD643" s="11"/>
      <c r="AE643" s="11"/>
      <c r="AF643" s="119"/>
      <c r="AG643" s="119"/>
      <c r="AH643" s="11"/>
      <c r="AI643" s="11"/>
      <c r="AJ643" s="11"/>
      <c r="AK643" s="11"/>
      <c r="AL643" s="11"/>
      <c r="AM643" s="11"/>
      <c r="AN643" s="119"/>
      <c r="AO643" s="119"/>
      <c r="AP643" s="11"/>
      <c r="AQ643" s="11"/>
      <c r="AR643" s="12"/>
      <c r="AS643" s="119"/>
      <c r="AT643" s="119"/>
      <c r="AU643" s="11"/>
      <c r="AV643" s="11"/>
      <c r="AW643" s="27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9"/>
      <c r="BQ643" s="119"/>
      <c r="BR643" s="11"/>
      <c r="BS643" s="11"/>
      <c r="BT643" s="11"/>
      <c r="BU643" s="11"/>
      <c r="BV643" s="11"/>
      <c r="BW643" s="11"/>
      <c r="BX643" s="119"/>
      <c r="BY643" s="119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9"/>
      <c r="CQ643" s="119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1"/>
      <c r="EG643" s="11"/>
      <c r="EH643" s="11"/>
      <c r="EI643" s="11"/>
      <c r="EJ643" s="11"/>
      <c r="EK643" s="11"/>
      <c r="EL643" s="11"/>
      <c r="EM643" s="11"/>
      <c r="EN643" s="11"/>
      <c r="EO643" s="11"/>
      <c r="EP643" s="11"/>
      <c r="EQ643" s="11"/>
    </row>
    <row r="644" ht="22.5" customHeight="1" spans="1:147">
      <c r="A644" s="248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27"/>
      <c r="Y644" s="11"/>
      <c r="Z644" s="119"/>
      <c r="AA644" s="119"/>
      <c r="AB644" s="11"/>
      <c r="AC644" s="119"/>
      <c r="AD644" s="11"/>
      <c r="AE644" s="11"/>
      <c r="AF644" s="119"/>
      <c r="AG644" s="119"/>
      <c r="AH644" s="11"/>
      <c r="AI644" s="11"/>
      <c r="AJ644" s="11"/>
      <c r="AK644" s="11"/>
      <c r="AL644" s="11"/>
      <c r="AM644" s="11"/>
      <c r="AN644" s="119"/>
      <c r="AO644" s="119"/>
      <c r="AP644" s="11"/>
      <c r="AQ644" s="11"/>
      <c r="AR644" s="12"/>
      <c r="AS644" s="119"/>
      <c r="AT644" s="119"/>
      <c r="AU644" s="11"/>
      <c r="AV644" s="11"/>
      <c r="AW644" s="27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9"/>
      <c r="BQ644" s="119"/>
      <c r="BR644" s="11"/>
      <c r="BS644" s="11"/>
      <c r="BT644" s="11"/>
      <c r="BU644" s="11"/>
      <c r="BV644" s="11"/>
      <c r="BW644" s="11"/>
      <c r="BX644" s="119"/>
      <c r="BY644" s="119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9"/>
      <c r="CQ644" s="119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  <c r="EM644" s="11"/>
      <c r="EN644" s="11"/>
      <c r="EO644" s="11"/>
      <c r="EP644" s="11"/>
      <c r="EQ644" s="11"/>
    </row>
    <row r="645" ht="22.5" customHeight="1" spans="1:147">
      <c r="A645" s="248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27"/>
      <c r="Y645" s="11"/>
      <c r="Z645" s="119"/>
      <c r="AA645" s="119"/>
      <c r="AB645" s="11"/>
      <c r="AC645" s="119"/>
      <c r="AD645" s="11"/>
      <c r="AE645" s="11"/>
      <c r="AF645" s="119"/>
      <c r="AG645" s="119"/>
      <c r="AH645" s="11"/>
      <c r="AI645" s="11"/>
      <c r="AJ645" s="11"/>
      <c r="AK645" s="11"/>
      <c r="AL645" s="11"/>
      <c r="AM645" s="11"/>
      <c r="AN645" s="119"/>
      <c r="AO645" s="119"/>
      <c r="AP645" s="11"/>
      <c r="AQ645" s="11"/>
      <c r="AR645" s="12"/>
      <c r="AS645" s="119"/>
      <c r="AT645" s="119"/>
      <c r="AU645" s="11"/>
      <c r="AV645" s="11"/>
      <c r="AW645" s="27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9"/>
      <c r="BQ645" s="119"/>
      <c r="BR645" s="11"/>
      <c r="BS645" s="11"/>
      <c r="BT645" s="11"/>
      <c r="BU645" s="11"/>
      <c r="BV645" s="11"/>
      <c r="BW645" s="11"/>
      <c r="BX645" s="119"/>
      <c r="BY645" s="119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9"/>
      <c r="CQ645" s="119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  <c r="EM645" s="11"/>
      <c r="EN645" s="11"/>
      <c r="EO645" s="11"/>
      <c r="EP645" s="11"/>
      <c r="EQ645" s="11"/>
    </row>
    <row r="646" ht="22.5" customHeight="1" spans="1:147">
      <c r="A646" s="248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27"/>
      <c r="Y646" s="11"/>
      <c r="Z646" s="119"/>
      <c r="AA646" s="119"/>
      <c r="AB646" s="11"/>
      <c r="AC646" s="119"/>
      <c r="AD646" s="11"/>
      <c r="AE646" s="11"/>
      <c r="AF646" s="119"/>
      <c r="AG646" s="119"/>
      <c r="AH646" s="11"/>
      <c r="AI646" s="11"/>
      <c r="AJ646" s="11"/>
      <c r="AK646" s="11"/>
      <c r="AL646" s="11"/>
      <c r="AM646" s="11"/>
      <c r="AN646" s="119"/>
      <c r="AO646" s="119"/>
      <c r="AP646" s="11"/>
      <c r="AQ646" s="11"/>
      <c r="AR646" s="12"/>
      <c r="AS646" s="119"/>
      <c r="AT646" s="119"/>
      <c r="AU646" s="11"/>
      <c r="AV646" s="11"/>
      <c r="AW646" s="27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9"/>
      <c r="BQ646" s="119"/>
      <c r="BR646" s="11"/>
      <c r="BS646" s="11"/>
      <c r="BT646" s="11"/>
      <c r="BU646" s="11"/>
      <c r="BV646" s="11"/>
      <c r="BW646" s="11"/>
      <c r="BX646" s="119"/>
      <c r="BY646" s="119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9"/>
      <c r="CQ646" s="119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1"/>
      <c r="EG646" s="11"/>
      <c r="EH646" s="11"/>
      <c r="EI646" s="11"/>
      <c r="EJ646" s="11"/>
      <c r="EK646" s="11"/>
      <c r="EL646" s="11"/>
      <c r="EM646" s="11"/>
      <c r="EN646" s="11"/>
      <c r="EO646" s="11"/>
      <c r="EP646" s="11"/>
      <c r="EQ646" s="11"/>
    </row>
    <row r="647" ht="22.5" customHeight="1" spans="1:147">
      <c r="A647" s="248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27"/>
      <c r="Y647" s="11"/>
      <c r="Z647" s="119"/>
      <c r="AA647" s="119"/>
      <c r="AB647" s="11"/>
      <c r="AC647" s="119"/>
      <c r="AD647" s="11"/>
      <c r="AE647" s="11"/>
      <c r="AF647" s="119"/>
      <c r="AG647" s="119"/>
      <c r="AH647" s="11"/>
      <c r="AI647" s="11"/>
      <c r="AJ647" s="11"/>
      <c r="AK647" s="11"/>
      <c r="AL647" s="11"/>
      <c r="AM647" s="11"/>
      <c r="AN647" s="119"/>
      <c r="AO647" s="119"/>
      <c r="AP647" s="11"/>
      <c r="AQ647" s="11"/>
      <c r="AR647" s="12"/>
      <c r="AS647" s="119"/>
      <c r="AT647" s="119"/>
      <c r="AU647" s="11"/>
      <c r="AV647" s="11"/>
      <c r="AW647" s="27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9"/>
      <c r="BQ647" s="119"/>
      <c r="BR647" s="11"/>
      <c r="BS647" s="11"/>
      <c r="BT647" s="11"/>
      <c r="BU647" s="11"/>
      <c r="BV647" s="11"/>
      <c r="BW647" s="11"/>
      <c r="BX647" s="119"/>
      <c r="BY647" s="119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9"/>
      <c r="CQ647" s="119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1"/>
      <c r="EG647" s="11"/>
      <c r="EH647" s="11"/>
      <c r="EI647" s="11"/>
      <c r="EJ647" s="11"/>
      <c r="EK647" s="11"/>
      <c r="EL647" s="11"/>
      <c r="EM647" s="11"/>
      <c r="EN647" s="11"/>
      <c r="EO647" s="11"/>
      <c r="EP647" s="11"/>
      <c r="EQ647" s="11"/>
    </row>
    <row r="648" ht="22.5" customHeight="1" spans="1:147">
      <c r="A648" s="248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27"/>
      <c r="Y648" s="11"/>
      <c r="Z648" s="119"/>
      <c r="AA648" s="119"/>
      <c r="AB648" s="11"/>
      <c r="AC648" s="119"/>
      <c r="AD648" s="11"/>
      <c r="AE648" s="11"/>
      <c r="AF648" s="119"/>
      <c r="AG648" s="119"/>
      <c r="AH648" s="11"/>
      <c r="AI648" s="11"/>
      <c r="AJ648" s="11"/>
      <c r="AK648" s="11"/>
      <c r="AL648" s="11"/>
      <c r="AM648" s="11"/>
      <c r="AN648" s="119"/>
      <c r="AO648" s="119"/>
      <c r="AP648" s="11"/>
      <c r="AQ648" s="11"/>
      <c r="AR648" s="12"/>
      <c r="AS648" s="119"/>
      <c r="AT648" s="119"/>
      <c r="AU648" s="11"/>
      <c r="AV648" s="11"/>
      <c r="AW648" s="27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9"/>
      <c r="BQ648" s="119"/>
      <c r="BR648" s="11"/>
      <c r="BS648" s="11"/>
      <c r="BT648" s="11"/>
      <c r="BU648" s="11"/>
      <c r="BV648" s="11"/>
      <c r="BW648" s="11"/>
      <c r="BX648" s="119"/>
      <c r="BY648" s="119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9"/>
      <c r="CQ648" s="119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1"/>
      <c r="EG648" s="11"/>
      <c r="EH648" s="11"/>
      <c r="EI648" s="11"/>
      <c r="EJ648" s="11"/>
      <c r="EK648" s="11"/>
      <c r="EL648" s="11"/>
      <c r="EM648" s="11"/>
      <c r="EN648" s="11"/>
      <c r="EO648" s="11"/>
      <c r="EP648" s="11"/>
      <c r="EQ648" s="11"/>
    </row>
    <row r="649" ht="22.5" customHeight="1" spans="1:147">
      <c r="A649" s="248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27"/>
      <c r="Y649" s="11"/>
      <c r="Z649" s="119"/>
      <c r="AA649" s="119"/>
      <c r="AB649" s="11"/>
      <c r="AC649" s="119"/>
      <c r="AD649" s="11"/>
      <c r="AE649" s="11"/>
      <c r="AF649" s="119"/>
      <c r="AG649" s="119"/>
      <c r="AH649" s="11"/>
      <c r="AI649" s="11"/>
      <c r="AJ649" s="11"/>
      <c r="AK649" s="11"/>
      <c r="AL649" s="11"/>
      <c r="AM649" s="11"/>
      <c r="AN649" s="119"/>
      <c r="AO649" s="119"/>
      <c r="AP649" s="11"/>
      <c r="AQ649" s="11"/>
      <c r="AR649" s="12"/>
      <c r="AS649" s="119"/>
      <c r="AT649" s="119"/>
      <c r="AU649" s="11"/>
      <c r="AV649" s="11"/>
      <c r="AW649" s="27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9"/>
      <c r="BQ649" s="119"/>
      <c r="BR649" s="11"/>
      <c r="BS649" s="11"/>
      <c r="BT649" s="11"/>
      <c r="BU649" s="11"/>
      <c r="BV649" s="11"/>
      <c r="BW649" s="11"/>
      <c r="BX649" s="119"/>
      <c r="BY649" s="119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9"/>
      <c r="CQ649" s="119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1"/>
      <c r="EG649" s="11"/>
      <c r="EH649" s="11"/>
      <c r="EI649" s="11"/>
      <c r="EJ649" s="11"/>
      <c r="EK649" s="11"/>
      <c r="EL649" s="11"/>
      <c r="EM649" s="11"/>
      <c r="EN649" s="11"/>
      <c r="EO649" s="11"/>
      <c r="EP649" s="11"/>
      <c r="EQ649" s="11"/>
    </row>
    <row r="650" ht="22.5" customHeight="1" spans="1:147">
      <c r="A650" s="248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27"/>
      <c r="Y650" s="11"/>
      <c r="Z650" s="119"/>
      <c r="AA650" s="119"/>
      <c r="AB650" s="11"/>
      <c r="AC650" s="119"/>
      <c r="AD650" s="11"/>
      <c r="AE650" s="11"/>
      <c r="AF650" s="119"/>
      <c r="AG650" s="119"/>
      <c r="AH650" s="11"/>
      <c r="AI650" s="11"/>
      <c r="AJ650" s="11"/>
      <c r="AK650" s="11"/>
      <c r="AL650" s="11"/>
      <c r="AM650" s="11"/>
      <c r="AN650" s="119"/>
      <c r="AO650" s="119"/>
      <c r="AP650" s="11"/>
      <c r="AQ650" s="11"/>
      <c r="AR650" s="12"/>
      <c r="AS650" s="119"/>
      <c r="AT650" s="119"/>
      <c r="AU650" s="11"/>
      <c r="AV650" s="11"/>
      <c r="AW650" s="27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9"/>
      <c r="BQ650" s="119"/>
      <c r="BR650" s="11"/>
      <c r="BS650" s="11"/>
      <c r="BT650" s="11"/>
      <c r="BU650" s="11"/>
      <c r="BV650" s="11"/>
      <c r="BW650" s="11"/>
      <c r="BX650" s="119"/>
      <c r="BY650" s="119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9"/>
      <c r="CQ650" s="119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1"/>
      <c r="EG650" s="11"/>
      <c r="EH650" s="11"/>
      <c r="EI650" s="11"/>
      <c r="EJ650" s="11"/>
      <c r="EK650" s="11"/>
      <c r="EL650" s="11"/>
      <c r="EM650" s="11"/>
      <c r="EN650" s="11"/>
      <c r="EO650" s="11"/>
      <c r="EP650" s="11"/>
      <c r="EQ650" s="11"/>
    </row>
    <row r="651" ht="22.5" customHeight="1" spans="1:147">
      <c r="A651" s="248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27"/>
      <c r="Y651" s="11"/>
      <c r="Z651" s="119"/>
      <c r="AA651" s="119"/>
      <c r="AB651" s="11"/>
      <c r="AC651" s="119"/>
      <c r="AD651" s="11"/>
      <c r="AE651" s="11"/>
      <c r="AF651" s="119"/>
      <c r="AG651" s="119"/>
      <c r="AH651" s="11"/>
      <c r="AI651" s="11"/>
      <c r="AJ651" s="11"/>
      <c r="AK651" s="11"/>
      <c r="AL651" s="11"/>
      <c r="AM651" s="11"/>
      <c r="AN651" s="119"/>
      <c r="AO651" s="119"/>
      <c r="AP651" s="11"/>
      <c r="AQ651" s="11"/>
      <c r="AR651" s="12"/>
      <c r="AS651" s="119"/>
      <c r="AT651" s="119"/>
      <c r="AU651" s="11"/>
      <c r="AV651" s="11"/>
      <c r="AW651" s="27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9"/>
      <c r="BQ651" s="119"/>
      <c r="BR651" s="11"/>
      <c r="BS651" s="11"/>
      <c r="BT651" s="11"/>
      <c r="BU651" s="11"/>
      <c r="BV651" s="11"/>
      <c r="BW651" s="11"/>
      <c r="BX651" s="119"/>
      <c r="BY651" s="119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9"/>
      <c r="CQ651" s="119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1"/>
      <c r="EG651" s="11"/>
      <c r="EH651" s="11"/>
      <c r="EI651" s="11"/>
      <c r="EJ651" s="11"/>
      <c r="EK651" s="11"/>
      <c r="EL651" s="11"/>
      <c r="EM651" s="11"/>
      <c r="EN651" s="11"/>
      <c r="EO651" s="11"/>
      <c r="EP651" s="11"/>
      <c r="EQ651" s="11"/>
    </row>
    <row r="652" ht="22.5" customHeight="1" spans="1:147">
      <c r="A652" s="248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27"/>
      <c r="Y652" s="11"/>
      <c r="Z652" s="119"/>
      <c r="AA652" s="119"/>
      <c r="AB652" s="11"/>
      <c r="AC652" s="119"/>
      <c r="AD652" s="11"/>
      <c r="AE652" s="11"/>
      <c r="AF652" s="119"/>
      <c r="AG652" s="119"/>
      <c r="AH652" s="11"/>
      <c r="AI652" s="11"/>
      <c r="AJ652" s="11"/>
      <c r="AK652" s="11"/>
      <c r="AL652" s="11"/>
      <c r="AM652" s="11"/>
      <c r="AN652" s="119"/>
      <c r="AO652" s="119"/>
      <c r="AP652" s="11"/>
      <c r="AQ652" s="11"/>
      <c r="AR652" s="12"/>
      <c r="AS652" s="119"/>
      <c r="AT652" s="119"/>
      <c r="AU652" s="11"/>
      <c r="AV652" s="11"/>
      <c r="AW652" s="27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9"/>
      <c r="BQ652" s="119"/>
      <c r="BR652" s="11"/>
      <c r="BS652" s="11"/>
      <c r="BT652" s="11"/>
      <c r="BU652" s="11"/>
      <c r="BV652" s="11"/>
      <c r="BW652" s="11"/>
      <c r="BX652" s="119"/>
      <c r="BY652" s="119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9"/>
      <c r="CQ652" s="119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1"/>
      <c r="EG652" s="11"/>
      <c r="EH652" s="11"/>
      <c r="EI652" s="11"/>
      <c r="EJ652" s="11"/>
      <c r="EK652" s="11"/>
      <c r="EL652" s="11"/>
      <c r="EM652" s="11"/>
      <c r="EN652" s="11"/>
      <c r="EO652" s="11"/>
      <c r="EP652" s="11"/>
      <c r="EQ652" s="11"/>
    </row>
    <row r="653" ht="22.5" customHeight="1" spans="1:147">
      <c r="A653" s="248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27"/>
      <c r="Y653" s="11"/>
      <c r="Z653" s="119"/>
      <c r="AA653" s="119"/>
      <c r="AB653" s="11"/>
      <c r="AC653" s="119"/>
      <c r="AD653" s="11"/>
      <c r="AE653" s="11"/>
      <c r="AF653" s="119"/>
      <c r="AG653" s="119"/>
      <c r="AH653" s="11"/>
      <c r="AI653" s="11"/>
      <c r="AJ653" s="11"/>
      <c r="AK653" s="11"/>
      <c r="AL653" s="11"/>
      <c r="AM653" s="11"/>
      <c r="AN653" s="119"/>
      <c r="AO653" s="119"/>
      <c r="AP653" s="11"/>
      <c r="AQ653" s="11"/>
      <c r="AR653" s="12"/>
      <c r="AS653" s="119"/>
      <c r="AT653" s="119"/>
      <c r="AU653" s="11"/>
      <c r="AV653" s="11"/>
      <c r="AW653" s="27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9"/>
      <c r="BQ653" s="119"/>
      <c r="BR653" s="11"/>
      <c r="BS653" s="11"/>
      <c r="BT653" s="11"/>
      <c r="BU653" s="11"/>
      <c r="BV653" s="11"/>
      <c r="BW653" s="11"/>
      <c r="BX653" s="119"/>
      <c r="BY653" s="119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9"/>
      <c r="CQ653" s="119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1"/>
      <c r="EG653" s="11"/>
      <c r="EH653" s="11"/>
      <c r="EI653" s="11"/>
      <c r="EJ653" s="11"/>
      <c r="EK653" s="11"/>
      <c r="EL653" s="11"/>
      <c r="EM653" s="11"/>
      <c r="EN653" s="11"/>
      <c r="EO653" s="11"/>
      <c r="EP653" s="11"/>
      <c r="EQ653" s="11"/>
    </row>
    <row r="654" ht="22.5" customHeight="1" spans="1:147">
      <c r="A654" s="248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27"/>
      <c r="Y654" s="11"/>
      <c r="Z654" s="119"/>
      <c r="AA654" s="119"/>
      <c r="AB654" s="11"/>
      <c r="AC654" s="119"/>
      <c r="AD654" s="11"/>
      <c r="AE654" s="11"/>
      <c r="AF654" s="119"/>
      <c r="AG654" s="119"/>
      <c r="AH654" s="11"/>
      <c r="AI654" s="11"/>
      <c r="AJ654" s="11"/>
      <c r="AK654" s="11"/>
      <c r="AL654" s="11"/>
      <c r="AM654" s="11"/>
      <c r="AN654" s="119"/>
      <c r="AO654" s="119"/>
      <c r="AP654" s="11"/>
      <c r="AQ654" s="11"/>
      <c r="AR654" s="12"/>
      <c r="AS654" s="119"/>
      <c r="AT654" s="119"/>
      <c r="AU654" s="11"/>
      <c r="AV654" s="11"/>
      <c r="AW654" s="27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9"/>
      <c r="BQ654" s="119"/>
      <c r="BR654" s="11"/>
      <c r="BS654" s="11"/>
      <c r="BT654" s="11"/>
      <c r="BU654" s="11"/>
      <c r="BV654" s="11"/>
      <c r="BW654" s="11"/>
      <c r="BX654" s="119"/>
      <c r="BY654" s="119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9"/>
      <c r="CQ654" s="119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1"/>
      <c r="EG654" s="11"/>
      <c r="EH654" s="11"/>
      <c r="EI654" s="11"/>
      <c r="EJ654" s="11"/>
      <c r="EK654" s="11"/>
      <c r="EL654" s="11"/>
      <c r="EM654" s="11"/>
      <c r="EN654" s="11"/>
      <c r="EO654" s="11"/>
      <c r="EP654" s="11"/>
      <c r="EQ654" s="11"/>
    </row>
    <row r="655" ht="22.5" customHeight="1" spans="1:147">
      <c r="A655" s="248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27"/>
      <c r="Y655" s="11"/>
      <c r="Z655" s="119"/>
      <c r="AA655" s="119"/>
      <c r="AB655" s="11"/>
      <c r="AC655" s="119"/>
      <c r="AD655" s="11"/>
      <c r="AE655" s="11"/>
      <c r="AF655" s="119"/>
      <c r="AG655" s="119"/>
      <c r="AH655" s="11"/>
      <c r="AI655" s="11"/>
      <c r="AJ655" s="11"/>
      <c r="AK655" s="11"/>
      <c r="AL655" s="11"/>
      <c r="AM655" s="11"/>
      <c r="AN655" s="119"/>
      <c r="AO655" s="119"/>
      <c r="AP655" s="11"/>
      <c r="AQ655" s="11"/>
      <c r="AR655" s="12"/>
      <c r="AS655" s="119"/>
      <c r="AT655" s="119"/>
      <c r="AU655" s="11"/>
      <c r="AV655" s="11"/>
      <c r="AW655" s="27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9"/>
      <c r="BQ655" s="119"/>
      <c r="BR655" s="11"/>
      <c r="BS655" s="11"/>
      <c r="BT655" s="11"/>
      <c r="BU655" s="11"/>
      <c r="BV655" s="11"/>
      <c r="BW655" s="11"/>
      <c r="BX655" s="119"/>
      <c r="BY655" s="119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9"/>
      <c r="CQ655" s="119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  <c r="EM655" s="11"/>
      <c r="EN655" s="11"/>
      <c r="EO655" s="11"/>
      <c r="EP655" s="11"/>
      <c r="EQ655" s="11"/>
    </row>
    <row r="656" ht="22.5" customHeight="1" spans="1:147">
      <c r="A656" s="248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27"/>
      <c r="Y656" s="11"/>
      <c r="Z656" s="119"/>
      <c r="AA656" s="119"/>
      <c r="AB656" s="11"/>
      <c r="AC656" s="119"/>
      <c r="AD656" s="11"/>
      <c r="AE656" s="11"/>
      <c r="AF656" s="119"/>
      <c r="AG656" s="119"/>
      <c r="AH656" s="11"/>
      <c r="AI656" s="11"/>
      <c r="AJ656" s="11"/>
      <c r="AK656" s="11"/>
      <c r="AL656" s="11"/>
      <c r="AM656" s="11"/>
      <c r="AN656" s="119"/>
      <c r="AO656" s="119"/>
      <c r="AP656" s="11"/>
      <c r="AQ656" s="11"/>
      <c r="AR656" s="12"/>
      <c r="AS656" s="119"/>
      <c r="AT656" s="119"/>
      <c r="AU656" s="11"/>
      <c r="AV656" s="11"/>
      <c r="AW656" s="27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9"/>
      <c r="BQ656" s="119"/>
      <c r="BR656" s="11"/>
      <c r="BS656" s="11"/>
      <c r="BT656" s="11"/>
      <c r="BU656" s="11"/>
      <c r="BV656" s="11"/>
      <c r="BW656" s="11"/>
      <c r="BX656" s="119"/>
      <c r="BY656" s="119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9"/>
      <c r="CQ656" s="119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  <c r="EM656" s="11"/>
      <c r="EN656" s="11"/>
      <c r="EO656" s="11"/>
      <c r="EP656" s="11"/>
      <c r="EQ656" s="11"/>
    </row>
    <row r="657" ht="22.5" customHeight="1" spans="1:147">
      <c r="A657" s="248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27"/>
      <c r="Y657" s="11"/>
      <c r="Z657" s="119"/>
      <c r="AA657" s="119"/>
      <c r="AB657" s="11"/>
      <c r="AC657" s="119"/>
      <c r="AD657" s="11"/>
      <c r="AE657" s="11"/>
      <c r="AF657" s="119"/>
      <c r="AG657" s="119"/>
      <c r="AH657" s="11"/>
      <c r="AI657" s="11"/>
      <c r="AJ657" s="11"/>
      <c r="AK657" s="11"/>
      <c r="AL657" s="11"/>
      <c r="AM657" s="11"/>
      <c r="AN657" s="119"/>
      <c r="AO657" s="119"/>
      <c r="AP657" s="11"/>
      <c r="AQ657" s="11"/>
      <c r="AR657" s="12"/>
      <c r="AS657" s="119"/>
      <c r="AT657" s="119"/>
      <c r="AU657" s="11"/>
      <c r="AV657" s="11"/>
      <c r="AW657" s="27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9"/>
      <c r="BQ657" s="119"/>
      <c r="BR657" s="11"/>
      <c r="BS657" s="11"/>
      <c r="BT657" s="11"/>
      <c r="BU657" s="11"/>
      <c r="BV657" s="11"/>
      <c r="BW657" s="11"/>
      <c r="BX657" s="119"/>
      <c r="BY657" s="119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9"/>
      <c r="CQ657" s="119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  <c r="EM657" s="11"/>
      <c r="EN657" s="11"/>
      <c r="EO657" s="11"/>
      <c r="EP657" s="11"/>
      <c r="EQ657" s="11"/>
    </row>
    <row r="658" ht="22.5" customHeight="1" spans="1:147">
      <c r="A658" s="248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27"/>
      <c r="Y658" s="11"/>
      <c r="Z658" s="119"/>
      <c r="AA658" s="119"/>
      <c r="AB658" s="11"/>
      <c r="AC658" s="119"/>
      <c r="AD658" s="11"/>
      <c r="AE658" s="11"/>
      <c r="AF658" s="119"/>
      <c r="AG658" s="119"/>
      <c r="AH658" s="11"/>
      <c r="AI658" s="11"/>
      <c r="AJ658" s="11"/>
      <c r="AK658" s="11"/>
      <c r="AL658" s="11"/>
      <c r="AM658" s="11"/>
      <c r="AN658" s="119"/>
      <c r="AO658" s="119"/>
      <c r="AP658" s="11"/>
      <c r="AQ658" s="11"/>
      <c r="AR658" s="12"/>
      <c r="AS658" s="119"/>
      <c r="AT658" s="119"/>
      <c r="AU658" s="11"/>
      <c r="AV658" s="11"/>
      <c r="AW658" s="27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9"/>
      <c r="BQ658" s="119"/>
      <c r="BR658" s="11"/>
      <c r="BS658" s="11"/>
      <c r="BT658" s="11"/>
      <c r="BU658" s="11"/>
      <c r="BV658" s="11"/>
      <c r="BW658" s="11"/>
      <c r="BX658" s="119"/>
      <c r="BY658" s="119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9"/>
      <c r="CQ658" s="119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1"/>
      <c r="EG658" s="11"/>
      <c r="EH658" s="11"/>
      <c r="EI658" s="11"/>
      <c r="EJ658" s="11"/>
      <c r="EK658" s="11"/>
      <c r="EL658" s="11"/>
      <c r="EM658" s="11"/>
      <c r="EN658" s="11"/>
      <c r="EO658" s="11"/>
      <c r="EP658" s="11"/>
      <c r="EQ658" s="11"/>
    </row>
    <row r="659" ht="22.5" customHeight="1" spans="1:147">
      <c r="A659" s="248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27"/>
      <c r="Y659" s="11"/>
      <c r="Z659" s="119"/>
      <c r="AA659" s="119"/>
      <c r="AB659" s="11"/>
      <c r="AC659" s="119"/>
      <c r="AD659" s="11"/>
      <c r="AE659" s="11"/>
      <c r="AF659" s="119"/>
      <c r="AG659" s="119"/>
      <c r="AH659" s="11"/>
      <c r="AI659" s="11"/>
      <c r="AJ659" s="11"/>
      <c r="AK659" s="11"/>
      <c r="AL659" s="11"/>
      <c r="AM659" s="11"/>
      <c r="AN659" s="119"/>
      <c r="AO659" s="119"/>
      <c r="AP659" s="11"/>
      <c r="AQ659" s="11"/>
      <c r="AR659" s="12"/>
      <c r="AS659" s="119"/>
      <c r="AT659" s="119"/>
      <c r="AU659" s="11"/>
      <c r="AV659" s="11"/>
      <c r="AW659" s="27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9"/>
      <c r="BQ659" s="119"/>
      <c r="BR659" s="11"/>
      <c r="BS659" s="11"/>
      <c r="BT659" s="11"/>
      <c r="BU659" s="11"/>
      <c r="BV659" s="11"/>
      <c r="BW659" s="11"/>
      <c r="BX659" s="119"/>
      <c r="BY659" s="119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9"/>
      <c r="CQ659" s="119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1"/>
      <c r="EG659" s="11"/>
      <c r="EH659" s="11"/>
      <c r="EI659" s="11"/>
      <c r="EJ659" s="11"/>
      <c r="EK659" s="11"/>
      <c r="EL659" s="11"/>
      <c r="EM659" s="11"/>
      <c r="EN659" s="11"/>
      <c r="EO659" s="11"/>
      <c r="EP659" s="11"/>
      <c r="EQ659" s="11"/>
    </row>
    <row r="660" ht="22.5" customHeight="1" spans="1:147">
      <c r="A660" s="248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27"/>
      <c r="Y660" s="11"/>
      <c r="Z660" s="119"/>
      <c r="AA660" s="119"/>
      <c r="AB660" s="11"/>
      <c r="AC660" s="119"/>
      <c r="AD660" s="11"/>
      <c r="AE660" s="11"/>
      <c r="AF660" s="119"/>
      <c r="AG660" s="119"/>
      <c r="AH660" s="11"/>
      <c r="AI660" s="11"/>
      <c r="AJ660" s="11"/>
      <c r="AK660" s="11"/>
      <c r="AL660" s="11"/>
      <c r="AM660" s="11"/>
      <c r="AN660" s="119"/>
      <c r="AO660" s="119"/>
      <c r="AP660" s="11"/>
      <c r="AQ660" s="11"/>
      <c r="AR660" s="12"/>
      <c r="AS660" s="119"/>
      <c r="AT660" s="119"/>
      <c r="AU660" s="11"/>
      <c r="AV660" s="11"/>
      <c r="AW660" s="27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9"/>
      <c r="BQ660" s="119"/>
      <c r="BR660" s="11"/>
      <c r="BS660" s="11"/>
      <c r="BT660" s="11"/>
      <c r="BU660" s="11"/>
      <c r="BV660" s="11"/>
      <c r="BW660" s="11"/>
      <c r="BX660" s="119"/>
      <c r="BY660" s="119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9"/>
      <c r="CQ660" s="119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1"/>
      <c r="EG660" s="11"/>
      <c r="EH660" s="11"/>
      <c r="EI660" s="11"/>
      <c r="EJ660" s="11"/>
      <c r="EK660" s="11"/>
      <c r="EL660" s="11"/>
      <c r="EM660" s="11"/>
      <c r="EN660" s="11"/>
      <c r="EO660" s="11"/>
      <c r="EP660" s="11"/>
      <c r="EQ660" s="11"/>
    </row>
    <row r="661" ht="22.5" customHeight="1" spans="1:147">
      <c r="A661" s="248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27"/>
      <c r="Y661" s="11"/>
      <c r="Z661" s="119"/>
      <c r="AA661" s="119"/>
      <c r="AB661" s="11"/>
      <c r="AC661" s="119"/>
      <c r="AD661" s="11"/>
      <c r="AE661" s="11"/>
      <c r="AF661" s="119"/>
      <c r="AG661" s="119"/>
      <c r="AH661" s="11"/>
      <c r="AI661" s="11"/>
      <c r="AJ661" s="11"/>
      <c r="AK661" s="11"/>
      <c r="AL661" s="11"/>
      <c r="AM661" s="11"/>
      <c r="AN661" s="119"/>
      <c r="AO661" s="119"/>
      <c r="AP661" s="11"/>
      <c r="AQ661" s="11"/>
      <c r="AR661" s="12"/>
      <c r="AS661" s="119"/>
      <c r="AT661" s="119"/>
      <c r="AU661" s="11"/>
      <c r="AV661" s="11"/>
      <c r="AW661" s="27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9"/>
      <c r="BQ661" s="119"/>
      <c r="BR661" s="11"/>
      <c r="BS661" s="11"/>
      <c r="BT661" s="11"/>
      <c r="BU661" s="11"/>
      <c r="BV661" s="11"/>
      <c r="BW661" s="11"/>
      <c r="BX661" s="119"/>
      <c r="BY661" s="119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9"/>
      <c r="CQ661" s="119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1"/>
      <c r="EG661" s="11"/>
      <c r="EH661" s="11"/>
      <c r="EI661" s="11"/>
      <c r="EJ661" s="11"/>
      <c r="EK661" s="11"/>
      <c r="EL661" s="11"/>
      <c r="EM661" s="11"/>
      <c r="EN661" s="11"/>
      <c r="EO661" s="11"/>
      <c r="EP661" s="11"/>
      <c r="EQ661" s="11"/>
    </row>
    <row r="662" ht="22.5" customHeight="1" spans="1:147">
      <c r="A662" s="248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27"/>
      <c r="Y662" s="11"/>
      <c r="Z662" s="119"/>
      <c r="AA662" s="119"/>
      <c r="AB662" s="11"/>
      <c r="AC662" s="119"/>
      <c r="AD662" s="11"/>
      <c r="AE662" s="11"/>
      <c r="AF662" s="119"/>
      <c r="AG662" s="119"/>
      <c r="AH662" s="11"/>
      <c r="AI662" s="11"/>
      <c r="AJ662" s="11"/>
      <c r="AK662" s="11"/>
      <c r="AL662" s="11"/>
      <c r="AM662" s="11"/>
      <c r="AN662" s="119"/>
      <c r="AO662" s="119"/>
      <c r="AP662" s="11"/>
      <c r="AQ662" s="11"/>
      <c r="AR662" s="12"/>
      <c r="AS662" s="119"/>
      <c r="AT662" s="119"/>
      <c r="AU662" s="11"/>
      <c r="AV662" s="11"/>
      <c r="AW662" s="27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9"/>
      <c r="BQ662" s="119"/>
      <c r="BR662" s="11"/>
      <c r="BS662" s="11"/>
      <c r="BT662" s="11"/>
      <c r="BU662" s="11"/>
      <c r="BV662" s="11"/>
      <c r="BW662" s="11"/>
      <c r="BX662" s="119"/>
      <c r="BY662" s="119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9"/>
      <c r="CQ662" s="119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1"/>
      <c r="EG662" s="11"/>
      <c r="EH662" s="11"/>
      <c r="EI662" s="11"/>
      <c r="EJ662" s="11"/>
      <c r="EK662" s="11"/>
      <c r="EL662" s="11"/>
      <c r="EM662" s="11"/>
      <c r="EN662" s="11"/>
      <c r="EO662" s="11"/>
      <c r="EP662" s="11"/>
      <c r="EQ662" s="11"/>
    </row>
    <row r="663" ht="22.5" customHeight="1" spans="1:147">
      <c r="A663" s="248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27"/>
      <c r="Y663" s="11"/>
      <c r="Z663" s="119"/>
      <c r="AA663" s="119"/>
      <c r="AB663" s="11"/>
      <c r="AC663" s="119"/>
      <c r="AD663" s="11"/>
      <c r="AE663" s="11"/>
      <c r="AF663" s="119"/>
      <c r="AG663" s="119"/>
      <c r="AH663" s="11"/>
      <c r="AI663" s="11"/>
      <c r="AJ663" s="11"/>
      <c r="AK663" s="11"/>
      <c r="AL663" s="11"/>
      <c r="AM663" s="11"/>
      <c r="AN663" s="119"/>
      <c r="AO663" s="119"/>
      <c r="AP663" s="11"/>
      <c r="AQ663" s="11"/>
      <c r="AR663" s="12"/>
      <c r="AS663" s="119"/>
      <c r="AT663" s="119"/>
      <c r="AU663" s="11"/>
      <c r="AV663" s="11"/>
      <c r="AW663" s="27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9"/>
      <c r="BQ663" s="119"/>
      <c r="BR663" s="11"/>
      <c r="BS663" s="11"/>
      <c r="BT663" s="11"/>
      <c r="BU663" s="11"/>
      <c r="BV663" s="11"/>
      <c r="BW663" s="11"/>
      <c r="BX663" s="119"/>
      <c r="BY663" s="119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9"/>
      <c r="CQ663" s="119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  <c r="EM663" s="11"/>
      <c r="EN663" s="11"/>
      <c r="EO663" s="11"/>
      <c r="EP663" s="11"/>
      <c r="EQ663" s="11"/>
    </row>
    <row r="664" ht="22.5" customHeight="1" spans="1:147">
      <c r="A664" s="248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27"/>
      <c r="Y664" s="11"/>
      <c r="Z664" s="119"/>
      <c r="AA664" s="119"/>
      <c r="AB664" s="11"/>
      <c r="AC664" s="119"/>
      <c r="AD664" s="11"/>
      <c r="AE664" s="11"/>
      <c r="AF664" s="119"/>
      <c r="AG664" s="119"/>
      <c r="AH664" s="11"/>
      <c r="AI664" s="11"/>
      <c r="AJ664" s="11"/>
      <c r="AK664" s="11"/>
      <c r="AL664" s="11"/>
      <c r="AM664" s="11"/>
      <c r="AN664" s="119"/>
      <c r="AO664" s="119"/>
      <c r="AP664" s="11"/>
      <c r="AQ664" s="11"/>
      <c r="AR664" s="12"/>
      <c r="AS664" s="119"/>
      <c r="AT664" s="119"/>
      <c r="AU664" s="11"/>
      <c r="AV664" s="11"/>
      <c r="AW664" s="27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9"/>
      <c r="BQ664" s="119"/>
      <c r="BR664" s="11"/>
      <c r="BS664" s="11"/>
      <c r="BT664" s="11"/>
      <c r="BU664" s="11"/>
      <c r="BV664" s="11"/>
      <c r="BW664" s="11"/>
      <c r="BX664" s="119"/>
      <c r="BY664" s="119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9"/>
      <c r="CQ664" s="119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1"/>
      <c r="EG664" s="11"/>
      <c r="EH664" s="11"/>
      <c r="EI664" s="11"/>
      <c r="EJ664" s="11"/>
      <c r="EK664" s="11"/>
      <c r="EL664" s="11"/>
      <c r="EM664" s="11"/>
      <c r="EN664" s="11"/>
      <c r="EO664" s="11"/>
      <c r="EP664" s="11"/>
      <c r="EQ664" s="11"/>
    </row>
    <row r="665" ht="22.5" customHeight="1" spans="1:147">
      <c r="A665" s="248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27"/>
      <c r="Y665" s="11"/>
      <c r="Z665" s="119"/>
      <c r="AA665" s="119"/>
      <c r="AB665" s="11"/>
      <c r="AC665" s="119"/>
      <c r="AD665" s="11"/>
      <c r="AE665" s="11"/>
      <c r="AF665" s="119"/>
      <c r="AG665" s="119"/>
      <c r="AH665" s="11"/>
      <c r="AI665" s="11"/>
      <c r="AJ665" s="11"/>
      <c r="AK665" s="11"/>
      <c r="AL665" s="11"/>
      <c r="AM665" s="11"/>
      <c r="AN665" s="119"/>
      <c r="AO665" s="119"/>
      <c r="AP665" s="11"/>
      <c r="AQ665" s="11"/>
      <c r="AR665" s="12"/>
      <c r="AS665" s="119"/>
      <c r="AT665" s="119"/>
      <c r="AU665" s="11"/>
      <c r="AV665" s="11"/>
      <c r="AW665" s="27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9"/>
      <c r="BQ665" s="119"/>
      <c r="BR665" s="11"/>
      <c r="BS665" s="11"/>
      <c r="BT665" s="11"/>
      <c r="BU665" s="11"/>
      <c r="BV665" s="11"/>
      <c r="BW665" s="11"/>
      <c r="BX665" s="119"/>
      <c r="BY665" s="119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9"/>
      <c r="CQ665" s="119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1"/>
      <c r="EG665" s="11"/>
      <c r="EH665" s="11"/>
      <c r="EI665" s="11"/>
      <c r="EJ665" s="11"/>
      <c r="EK665" s="11"/>
      <c r="EL665" s="11"/>
      <c r="EM665" s="11"/>
      <c r="EN665" s="11"/>
      <c r="EO665" s="11"/>
      <c r="EP665" s="11"/>
      <c r="EQ665" s="11"/>
    </row>
    <row r="666" ht="22.5" customHeight="1" spans="1:147">
      <c r="A666" s="248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27"/>
      <c r="Y666" s="11"/>
      <c r="Z666" s="119"/>
      <c r="AA666" s="119"/>
      <c r="AB666" s="11"/>
      <c r="AC666" s="119"/>
      <c r="AD666" s="11"/>
      <c r="AE666" s="11"/>
      <c r="AF666" s="119"/>
      <c r="AG666" s="119"/>
      <c r="AH666" s="11"/>
      <c r="AI666" s="11"/>
      <c r="AJ666" s="11"/>
      <c r="AK666" s="11"/>
      <c r="AL666" s="11"/>
      <c r="AM666" s="11"/>
      <c r="AN666" s="119"/>
      <c r="AO666" s="119"/>
      <c r="AP666" s="11"/>
      <c r="AQ666" s="11"/>
      <c r="AR666" s="12"/>
      <c r="AS666" s="119"/>
      <c r="AT666" s="119"/>
      <c r="AU666" s="11"/>
      <c r="AV666" s="11"/>
      <c r="AW666" s="27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9"/>
      <c r="BQ666" s="119"/>
      <c r="BR666" s="11"/>
      <c r="BS666" s="11"/>
      <c r="BT666" s="11"/>
      <c r="BU666" s="11"/>
      <c r="BV666" s="11"/>
      <c r="BW666" s="11"/>
      <c r="BX666" s="119"/>
      <c r="BY666" s="119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9"/>
      <c r="CQ666" s="119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1"/>
      <c r="EG666" s="11"/>
      <c r="EH666" s="11"/>
      <c r="EI666" s="11"/>
      <c r="EJ666" s="11"/>
      <c r="EK666" s="11"/>
      <c r="EL666" s="11"/>
      <c r="EM666" s="11"/>
      <c r="EN666" s="11"/>
      <c r="EO666" s="11"/>
      <c r="EP666" s="11"/>
      <c r="EQ666" s="11"/>
    </row>
    <row r="667" ht="22.5" customHeight="1" spans="1:147">
      <c r="A667" s="248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27"/>
      <c r="Y667" s="11"/>
      <c r="Z667" s="119"/>
      <c r="AA667" s="119"/>
      <c r="AB667" s="11"/>
      <c r="AC667" s="119"/>
      <c r="AD667" s="11"/>
      <c r="AE667" s="11"/>
      <c r="AF667" s="119"/>
      <c r="AG667" s="119"/>
      <c r="AH667" s="11"/>
      <c r="AI667" s="11"/>
      <c r="AJ667" s="11"/>
      <c r="AK667" s="11"/>
      <c r="AL667" s="11"/>
      <c r="AM667" s="11"/>
      <c r="AN667" s="119"/>
      <c r="AO667" s="119"/>
      <c r="AP667" s="11"/>
      <c r="AQ667" s="11"/>
      <c r="AR667" s="12"/>
      <c r="AS667" s="119"/>
      <c r="AT667" s="119"/>
      <c r="AU667" s="11"/>
      <c r="AV667" s="11"/>
      <c r="AW667" s="27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9"/>
      <c r="BQ667" s="119"/>
      <c r="BR667" s="11"/>
      <c r="BS667" s="11"/>
      <c r="BT667" s="11"/>
      <c r="BU667" s="11"/>
      <c r="BV667" s="11"/>
      <c r="BW667" s="11"/>
      <c r="BX667" s="119"/>
      <c r="BY667" s="119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9"/>
      <c r="CQ667" s="119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1"/>
      <c r="EG667" s="11"/>
      <c r="EH667" s="11"/>
      <c r="EI667" s="11"/>
      <c r="EJ667" s="11"/>
      <c r="EK667" s="11"/>
      <c r="EL667" s="11"/>
      <c r="EM667" s="11"/>
      <c r="EN667" s="11"/>
      <c r="EO667" s="11"/>
      <c r="EP667" s="11"/>
      <c r="EQ667" s="11"/>
    </row>
    <row r="668" ht="22.5" customHeight="1" spans="1:147">
      <c r="A668" s="248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27"/>
      <c r="Y668" s="11"/>
      <c r="Z668" s="119"/>
      <c r="AA668" s="119"/>
      <c r="AB668" s="11"/>
      <c r="AC668" s="119"/>
      <c r="AD668" s="11"/>
      <c r="AE668" s="11"/>
      <c r="AF668" s="119"/>
      <c r="AG668" s="119"/>
      <c r="AH668" s="11"/>
      <c r="AI668" s="11"/>
      <c r="AJ668" s="11"/>
      <c r="AK668" s="11"/>
      <c r="AL668" s="11"/>
      <c r="AM668" s="11"/>
      <c r="AN668" s="119"/>
      <c r="AO668" s="119"/>
      <c r="AP668" s="11"/>
      <c r="AQ668" s="11"/>
      <c r="AR668" s="12"/>
      <c r="AS668" s="119"/>
      <c r="AT668" s="119"/>
      <c r="AU668" s="11"/>
      <c r="AV668" s="11"/>
      <c r="AW668" s="27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9"/>
      <c r="BQ668" s="119"/>
      <c r="BR668" s="11"/>
      <c r="BS668" s="11"/>
      <c r="BT668" s="11"/>
      <c r="BU668" s="11"/>
      <c r="BV668" s="11"/>
      <c r="BW668" s="11"/>
      <c r="BX668" s="119"/>
      <c r="BY668" s="119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9"/>
      <c r="CQ668" s="119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1"/>
      <c r="EG668" s="11"/>
      <c r="EH668" s="11"/>
      <c r="EI668" s="11"/>
      <c r="EJ668" s="11"/>
      <c r="EK668" s="11"/>
      <c r="EL668" s="11"/>
      <c r="EM668" s="11"/>
      <c r="EN668" s="11"/>
      <c r="EO668" s="11"/>
      <c r="EP668" s="11"/>
      <c r="EQ668" s="11"/>
    </row>
    <row r="669" ht="22.5" customHeight="1" spans="1:147">
      <c r="A669" s="248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27"/>
      <c r="Y669" s="11"/>
      <c r="Z669" s="119"/>
      <c r="AA669" s="119"/>
      <c r="AB669" s="11"/>
      <c r="AC669" s="119"/>
      <c r="AD669" s="11"/>
      <c r="AE669" s="11"/>
      <c r="AF669" s="119"/>
      <c r="AG669" s="119"/>
      <c r="AH669" s="11"/>
      <c r="AI669" s="11"/>
      <c r="AJ669" s="11"/>
      <c r="AK669" s="11"/>
      <c r="AL669" s="11"/>
      <c r="AM669" s="11"/>
      <c r="AN669" s="119"/>
      <c r="AO669" s="119"/>
      <c r="AP669" s="11"/>
      <c r="AQ669" s="11"/>
      <c r="AR669" s="12"/>
      <c r="AS669" s="119"/>
      <c r="AT669" s="119"/>
      <c r="AU669" s="11"/>
      <c r="AV669" s="11"/>
      <c r="AW669" s="27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9"/>
      <c r="BQ669" s="119"/>
      <c r="BR669" s="11"/>
      <c r="BS669" s="11"/>
      <c r="BT669" s="11"/>
      <c r="BU669" s="11"/>
      <c r="BV669" s="11"/>
      <c r="BW669" s="11"/>
      <c r="BX669" s="119"/>
      <c r="BY669" s="119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9"/>
      <c r="CQ669" s="119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1"/>
      <c r="EG669" s="11"/>
      <c r="EH669" s="11"/>
      <c r="EI669" s="11"/>
      <c r="EJ669" s="11"/>
      <c r="EK669" s="11"/>
      <c r="EL669" s="11"/>
      <c r="EM669" s="11"/>
      <c r="EN669" s="11"/>
      <c r="EO669" s="11"/>
      <c r="EP669" s="11"/>
      <c r="EQ669" s="11"/>
    </row>
    <row r="670" ht="22.5" customHeight="1" spans="1:147">
      <c r="A670" s="248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27"/>
      <c r="Y670" s="11"/>
      <c r="Z670" s="119"/>
      <c r="AA670" s="119"/>
      <c r="AB670" s="11"/>
      <c r="AC670" s="119"/>
      <c r="AD670" s="11"/>
      <c r="AE670" s="11"/>
      <c r="AF670" s="119"/>
      <c r="AG670" s="119"/>
      <c r="AH670" s="11"/>
      <c r="AI670" s="11"/>
      <c r="AJ670" s="11"/>
      <c r="AK670" s="11"/>
      <c r="AL670" s="11"/>
      <c r="AM670" s="11"/>
      <c r="AN670" s="119"/>
      <c r="AO670" s="119"/>
      <c r="AP670" s="11"/>
      <c r="AQ670" s="11"/>
      <c r="AR670" s="12"/>
      <c r="AS670" s="119"/>
      <c r="AT670" s="119"/>
      <c r="AU670" s="11"/>
      <c r="AV670" s="11"/>
      <c r="AW670" s="27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9"/>
      <c r="BQ670" s="119"/>
      <c r="BR670" s="11"/>
      <c r="BS670" s="11"/>
      <c r="BT670" s="11"/>
      <c r="BU670" s="11"/>
      <c r="BV670" s="11"/>
      <c r="BW670" s="11"/>
      <c r="BX670" s="119"/>
      <c r="BY670" s="119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9"/>
      <c r="CQ670" s="119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1"/>
      <c r="EG670" s="11"/>
      <c r="EH670" s="11"/>
      <c r="EI670" s="11"/>
      <c r="EJ670" s="11"/>
      <c r="EK670" s="11"/>
      <c r="EL670" s="11"/>
      <c r="EM670" s="11"/>
      <c r="EN670" s="11"/>
      <c r="EO670" s="11"/>
      <c r="EP670" s="11"/>
      <c r="EQ670" s="11"/>
    </row>
    <row r="671" ht="22.5" customHeight="1" spans="1:147">
      <c r="A671" s="248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27"/>
      <c r="Y671" s="11"/>
      <c r="Z671" s="119"/>
      <c r="AA671" s="119"/>
      <c r="AB671" s="11"/>
      <c r="AC671" s="119"/>
      <c r="AD671" s="11"/>
      <c r="AE671" s="11"/>
      <c r="AF671" s="119"/>
      <c r="AG671" s="119"/>
      <c r="AH671" s="11"/>
      <c r="AI671" s="11"/>
      <c r="AJ671" s="11"/>
      <c r="AK671" s="11"/>
      <c r="AL671" s="11"/>
      <c r="AM671" s="11"/>
      <c r="AN671" s="119"/>
      <c r="AO671" s="119"/>
      <c r="AP671" s="11"/>
      <c r="AQ671" s="11"/>
      <c r="AR671" s="12"/>
      <c r="AS671" s="119"/>
      <c r="AT671" s="119"/>
      <c r="AU671" s="11"/>
      <c r="AV671" s="11"/>
      <c r="AW671" s="27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9"/>
      <c r="BQ671" s="119"/>
      <c r="BR671" s="11"/>
      <c r="BS671" s="11"/>
      <c r="BT671" s="11"/>
      <c r="BU671" s="11"/>
      <c r="BV671" s="11"/>
      <c r="BW671" s="11"/>
      <c r="BX671" s="119"/>
      <c r="BY671" s="119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9"/>
      <c r="CQ671" s="119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1"/>
      <c r="EG671" s="11"/>
      <c r="EH671" s="11"/>
      <c r="EI671" s="11"/>
      <c r="EJ671" s="11"/>
      <c r="EK671" s="11"/>
      <c r="EL671" s="11"/>
      <c r="EM671" s="11"/>
      <c r="EN671" s="11"/>
      <c r="EO671" s="11"/>
      <c r="EP671" s="11"/>
      <c r="EQ671" s="11"/>
    </row>
    <row r="672" ht="22.5" customHeight="1" spans="1:147">
      <c r="A672" s="248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27"/>
      <c r="Y672" s="11"/>
      <c r="Z672" s="119"/>
      <c r="AA672" s="119"/>
      <c r="AB672" s="11"/>
      <c r="AC672" s="119"/>
      <c r="AD672" s="11"/>
      <c r="AE672" s="11"/>
      <c r="AF672" s="119"/>
      <c r="AG672" s="119"/>
      <c r="AH672" s="11"/>
      <c r="AI672" s="11"/>
      <c r="AJ672" s="11"/>
      <c r="AK672" s="11"/>
      <c r="AL672" s="11"/>
      <c r="AM672" s="11"/>
      <c r="AN672" s="119"/>
      <c r="AO672" s="119"/>
      <c r="AP672" s="11"/>
      <c r="AQ672" s="11"/>
      <c r="AR672" s="12"/>
      <c r="AS672" s="119"/>
      <c r="AT672" s="119"/>
      <c r="AU672" s="11"/>
      <c r="AV672" s="11"/>
      <c r="AW672" s="27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9"/>
      <c r="BQ672" s="119"/>
      <c r="BR672" s="11"/>
      <c r="BS672" s="11"/>
      <c r="BT672" s="11"/>
      <c r="BU672" s="11"/>
      <c r="BV672" s="11"/>
      <c r="BW672" s="11"/>
      <c r="BX672" s="119"/>
      <c r="BY672" s="119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9"/>
      <c r="CQ672" s="119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1"/>
      <c r="EG672" s="11"/>
      <c r="EH672" s="11"/>
      <c r="EI672" s="11"/>
      <c r="EJ672" s="11"/>
      <c r="EK672" s="11"/>
      <c r="EL672" s="11"/>
      <c r="EM672" s="11"/>
      <c r="EN672" s="11"/>
      <c r="EO672" s="11"/>
      <c r="EP672" s="11"/>
      <c r="EQ672" s="11"/>
    </row>
    <row r="673" ht="22.5" customHeight="1" spans="1:147">
      <c r="A673" s="248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27"/>
      <c r="Y673" s="11"/>
      <c r="Z673" s="119"/>
      <c r="AA673" s="119"/>
      <c r="AB673" s="11"/>
      <c r="AC673" s="119"/>
      <c r="AD673" s="11"/>
      <c r="AE673" s="11"/>
      <c r="AF673" s="119"/>
      <c r="AG673" s="119"/>
      <c r="AH673" s="11"/>
      <c r="AI673" s="11"/>
      <c r="AJ673" s="11"/>
      <c r="AK673" s="11"/>
      <c r="AL673" s="11"/>
      <c r="AM673" s="11"/>
      <c r="AN673" s="119"/>
      <c r="AO673" s="119"/>
      <c r="AP673" s="11"/>
      <c r="AQ673" s="11"/>
      <c r="AR673" s="12"/>
      <c r="AS673" s="119"/>
      <c r="AT673" s="119"/>
      <c r="AU673" s="11"/>
      <c r="AV673" s="11"/>
      <c r="AW673" s="27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9"/>
      <c r="BQ673" s="119"/>
      <c r="BR673" s="11"/>
      <c r="BS673" s="11"/>
      <c r="BT673" s="11"/>
      <c r="BU673" s="11"/>
      <c r="BV673" s="11"/>
      <c r="BW673" s="11"/>
      <c r="BX673" s="119"/>
      <c r="BY673" s="119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9"/>
      <c r="CQ673" s="119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  <c r="EM673" s="11"/>
      <c r="EN673" s="11"/>
      <c r="EO673" s="11"/>
      <c r="EP673" s="11"/>
      <c r="EQ673" s="11"/>
    </row>
    <row r="674" ht="22.5" customHeight="1" spans="1:147">
      <c r="A674" s="248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27"/>
      <c r="Y674" s="11"/>
      <c r="Z674" s="119"/>
      <c r="AA674" s="119"/>
      <c r="AB674" s="11"/>
      <c r="AC674" s="119"/>
      <c r="AD674" s="11"/>
      <c r="AE674" s="11"/>
      <c r="AF674" s="119"/>
      <c r="AG674" s="119"/>
      <c r="AH674" s="11"/>
      <c r="AI674" s="11"/>
      <c r="AJ674" s="11"/>
      <c r="AK674" s="11"/>
      <c r="AL674" s="11"/>
      <c r="AM674" s="11"/>
      <c r="AN674" s="119"/>
      <c r="AO674" s="119"/>
      <c r="AP674" s="11"/>
      <c r="AQ674" s="11"/>
      <c r="AR674" s="12"/>
      <c r="AS674" s="119"/>
      <c r="AT674" s="119"/>
      <c r="AU674" s="11"/>
      <c r="AV674" s="11"/>
      <c r="AW674" s="27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9"/>
      <c r="BQ674" s="119"/>
      <c r="BR674" s="11"/>
      <c r="BS674" s="11"/>
      <c r="BT674" s="11"/>
      <c r="BU674" s="11"/>
      <c r="BV674" s="11"/>
      <c r="BW674" s="11"/>
      <c r="BX674" s="119"/>
      <c r="BY674" s="119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9"/>
      <c r="CQ674" s="119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1"/>
      <c r="EG674" s="11"/>
      <c r="EH674" s="11"/>
      <c r="EI674" s="11"/>
      <c r="EJ674" s="11"/>
      <c r="EK674" s="11"/>
      <c r="EL674" s="11"/>
      <c r="EM674" s="11"/>
      <c r="EN674" s="11"/>
      <c r="EO674" s="11"/>
      <c r="EP674" s="11"/>
      <c r="EQ674" s="11"/>
    </row>
    <row r="675" ht="22.5" customHeight="1" spans="1:147">
      <c r="A675" s="248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27"/>
      <c r="Y675" s="11"/>
      <c r="Z675" s="119"/>
      <c r="AA675" s="119"/>
      <c r="AB675" s="11"/>
      <c r="AC675" s="119"/>
      <c r="AD675" s="11"/>
      <c r="AE675" s="11"/>
      <c r="AF675" s="119"/>
      <c r="AG675" s="119"/>
      <c r="AH675" s="11"/>
      <c r="AI675" s="11"/>
      <c r="AJ675" s="11"/>
      <c r="AK675" s="11"/>
      <c r="AL675" s="11"/>
      <c r="AM675" s="11"/>
      <c r="AN675" s="119"/>
      <c r="AO675" s="119"/>
      <c r="AP675" s="11"/>
      <c r="AQ675" s="11"/>
      <c r="AR675" s="12"/>
      <c r="AS675" s="119"/>
      <c r="AT675" s="119"/>
      <c r="AU675" s="11"/>
      <c r="AV675" s="11"/>
      <c r="AW675" s="27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9"/>
      <c r="BQ675" s="119"/>
      <c r="BR675" s="11"/>
      <c r="BS675" s="11"/>
      <c r="BT675" s="11"/>
      <c r="BU675" s="11"/>
      <c r="BV675" s="11"/>
      <c r="BW675" s="11"/>
      <c r="BX675" s="119"/>
      <c r="BY675" s="119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9"/>
      <c r="CQ675" s="119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1"/>
      <c r="EG675" s="11"/>
      <c r="EH675" s="11"/>
      <c r="EI675" s="11"/>
      <c r="EJ675" s="11"/>
      <c r="EK675" s="11"/>
      <c r="EL675" s="11"/>
      <c r="EM675" s="11"/>
      <c r="EN675" s="11"/>
      <c r="EO675" s="11"/>
      <c r="EP675" s="11"/>
      <c r="EQ675" s="11"/>
    </row>
    <row r="676" ht="22.5" customHeight="1" spans="1:147">
      <c r="A676" s="248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27"/>
      <c r="Y676" s="11"/>
      <c r="Z676" s="119"/>
      <c r="AA676" s="119"/>
      <c r="AB676" s="11"/>
      <c r="AC676" s="119"/>
      <c r="AD676" s="11"/>
      <c r="AE676" s="11"/>
      <c r="AF676" s="119"/>
      <c r="AG676" s="119"/>
      <c r="AH676" s="11"/>
      <c r="AI676" s="11"/>
      <c r="AJ676" s="11"/>
      <c r="AK676" s="11"/>
      <c r="AL676" s="11"/>
      <c r="AM676" s="11"/>
      <c r="AN676" s="119"/>
      <c r="AO676" s="119"/>
      <c r="AP676" s="11"/>
      <c r="AQ676" s="11"/>
      <c r="AR676" s="12"/>
      <c r="AS676" s="119"/>
      <c r="AT676" s="119"/>
      <c r="AU676" s="11"/>
      <c r="AV676" s="11"/>
      <c r="AW676" s="27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9"/>
      <c r="BQ676" s="119"/>
      <c r="BR676" s="11"/>
      <c r="BS676" s="11"/>
      <c r="BT676" s="11"/>
      <c r="BU676" s="11"/>
      <c r="BV676" s="11"/>
      <c r="BW676" s="11"/>
      <c r="BX676" s="119"/>
      <c r="BY676" s="119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9"/>
      <c r="CQ676" s="119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1"/>
      <c r="EG676" s="11"/>
      <c r="EH676" s="11"/>
      <c r="EI676" s="11"/>
      <c r="EJ676" s="11"/>
      <c r="EK676" s="11"/>
      <c r="EL676" s="11"/>
      <c r="EM676" s="11"/>
      <c r="EN676" s="11"/>
      <c r="EO676" s="11"/>
      <c r="EP676" s="11"/>
      <c r="EQ676" s="11"/>
    </row>
    <row r="677" ht="22.5" customHeight="1" spans="1:147">
      <c r="A677" s="248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27"/>
      <c r="Y677" s="11"/>
      <c r="Z677" s="119"/>
      <c r="AA677" s="119"/>
      <c r="AB677" s="11"/>
      <c r="AC677" s="119"/>
      <c r="AD677" s="11"/>
      <c r="AE677" s="11"/>
      <c r="AF677" s="119"/>
      <c r="AG677" s="119"/>
      <c r="AH677" s="11"/>
      <c r="AI677" s="11"/>
      <c r="AJ677" s="11"/>
      <c r="AK677" s="11"/>
      <c r="AL677" s="11"/>
      <c r="AM677" s="11"/>
      <c r="AN677" s="119"/>
      <c r="AO677" s="119"/>
      <c r="AP677" s="11"/>
      <c r="AQ677" s="11"/>
      <c r="AR677" s="12"/>
      <c r="AS677" s="119"/>
      <c r="AT677" s="119"/>
      <c r="AU677" s="11"/>
      <c r="AV677" s="11"/>
      <c r="AW677" s="27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9"/>
      <c r="BQ677" s="119"/>
      <c r="BR677" s="11"/>
      <c r="BS677" s="11"/>
      <c r="BT677" s="11"/>
      <c r="BU677" s="11"/>
      <c r="BV677" s="11"/>
      <c r="BW677" s="11"/>
      <c r="BX677" s="119"/>
      <c r="BY677" s="119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9"/>
      <c r="CQ677" s="119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1"/>
      <c r="EG677" s="11"/>
      <c r="EH677" s="11"/>
      <c r="EI677" s="11"/>
      <c r="EJ677" s="11"/>
      <c r="EK677" s="11"/>
      <c r="EL677" s="11"/>
      <c r="EM677" s="11"/>
      <c r="EN677" s="11"/>
      <c r="EO677" s="11"/>
      <c r="EP677" s="11"/>
      <c r="EQ677" s="11"/>
    </row>
    <row r="678" ht="22.5" customHeight="1" spans="1:147">
      <c r="A678" s="248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27"/>
      <c r="Y678" s="11"/>
      <c r="Z678" s="119"/>
      <c r="AA678" s="119"/>
      <c r="AB678" s="11"/>
      <c r="AC678" s="119"/>
      <c r="AD678" s="11"/>
      <c r="AE678" s="11"/>
      <c r="AF678" s="119"/>
      <c r="AG678" s="119"/>
      <c r="AH678" s="11"/>
      <c r="AI678" s="11"/>
      <c r="AJ678" s="11"/>
      <c r="AK678" s="11"/>
      <c r="AL678" s="11"/>
      <c r="AM678" s="11"/>
      <c r="AN678" s="119"/>
      <c r="AO678" s="119"/>
      <c r="AP678" s="11"/>
      <c r="AQ678" s="11"/>
      <c r="AR678" s="12"/>
      <c r="AS678" s="119"/>
      <c r="AT678" s="119"/>
      <c r="AU678" s="11"/>
      <c r="AV678" s="11"/>
      <c r="AW678" s="27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9"/>
      <c r="BQ678" s="119"/>
      <c r="BR678" s="11"/>
      <c r="BS678" s="11"/>
      <c r="BT678" s="11"/>
      <c r="BU678" s="11"/>
      <c r="BV678" s="11"/>
      <c r="BW678" s="11"/>
      <c r="BX678" s="119"/>
      <c r="BY678" s="119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9"/>
      <c r="CQ678" s="119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1"/>
      <c r="EG678" s="11"/>
      <c r="EH678" s="11"/>
      <c r="EI678" s="11"/>
      <c r="EJ678" s="11"/>
      <c r="EK678" s="11"/>
      <c r="EL678" s="11"/>
      <c r="EM678" s="11"/>
      <c r="EN678" s="11"/>
      <c r="EO678" s="11"/>
      <c r="EP678" s="11"/>
      <c r="EQ678" s="11"/>
    </row>
    <row r="679" ht="22.5" customHeight="1" spans="1:147">
      <c r="A679" s="248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27"/>
      <c r="Y679" s="11"/>
      <c r="Z679" s="119"/>
      <c r="AA679" s="119"/>
      <c r="AB679" s="11"/>
      <c r="AC679" s="119"/>
      <c r="AD679" s="11"/>
      <c r="AE679" s="11"/>
      <c r="AF679" s="119"/>
      <c r="AG679" s="119"/>
      <c r="AH679" s="11"/>
      <c r="AI679" s="11"/>
      <c r="AJ679" s="11"/>
      <c r="AK679" s="11"/>
      <c r="AL679" s="11"/>
      <c r="AM679" s="11"/>
      <c r="AN679" s="119"/>
      <c r="AO679" s="119"/>
      <c r="AP679" s="11"/>
      <c r="AQ679" s="11"/>
      <c r="AR679" s="12"/>
      <c r="AS679" s="119"/>
      <c r="AT679" s="119"/>
      <c r="AU679" s="11"/>
      <c r="AV679" s="11"/>
      <c r="AW679" s="27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9"/>
      <c r="BQ679" s="119"/>
      <c r="BR679" s="11"/>
      <c r="BS679" s="11"/>
      <c r="BT679" s="11"/>
      <c r="BU679" s="11"/>
      <c r="BV679" s="11"/>
      <c r="BW679" s="11"/>
      <c r="BX679" s="119"/>
      <c r="BY679" s="119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9"/>
      <c r="CQ679" s="119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1"/>
      <c r="EG679" s="11"/>
      <c r="EH679" s="11"/>
      <c r="EI679" s="11"/>
      <c r="EJ679" s="11"/>
      <c r="EK679" s="11"/>
      <c r="EL679" s="11"/>
      <c r="EM679" s="11"/>
      <c r="EN679" s="11"/>
      <c r="EO679" s="11"/>
      <c r="EP679" s="11"/>
      <c r="EQ679" s="11"/>
    </row>
    <row r="680" ht="22.5" customHeight="1" spans="1:147">
      <c r="A680" s="248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27"/>
      <c r="Y680" s="11"/>
      <c r="Z680" s="119"/>
      <c r="AA680" s="119"/>
      <c r="AB680" s="11"/>
      <c r="AC680" s="119"/>
      <c r="AD680" s="11"/>
      <c r="AE680" s="11"/>
      <c r="AF680" s="119"/>
      <c r="AG680" s="119"/>
      <c r="AH680" s="11"/>
      <c r="AI680" s="11"/>
      <c r="AJ680" s="11"/>
      <c r="AK680" s="11"/>
      <c r="AL680" s="11"/>
      <c r="AM680" s="11"/>
      <c r="AN680" s="119"/>
      <c r="AO680" s="119"/>
      <c r="AP680" s="11"/>
      <c r="AQ680" s="11"/>
      <c r="AR680" s="12"/>
      <c r="AS680" s="119"/>
      <c r="AT680" s="119"/>
      <c r="AU680" s="11"/>
      <c r="AV680" s="11"/>
      <c r="AW680" s="27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9"/>
      <c r="BQ680" s="119"/>
      <c r="BR680" s="11"/>
      <c r="BS680" s="11"/>
      <c r="BT680" s="11"/>
      <c r="BU680" s="11"/>
      <c r="BV680" s="11"/>
      <c r="BW680" s="11"/>
      <c r="BX680" s="119"/>
      <c r="BY680" s="119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9"/>
      <c r="CQ680" s="119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1"/>
      <c r="EG680" s="11"/>
      <c r="EH680" s="11"/>
      <c r="EI680" s="11"/>
      <c r="EJ680" s="11"/>
      <c r="EK680" s="11"/>
      <c r="EL680" s="11"/>
      <c r="EM680" s="11"/>
      <c r="EN680" s="11"/>
      <c r="EO680" s="11"/>
      <c r="EP680" s="11"/>
      <c r="EQ680" s="11"/>
    </row>
    <row r="681" ht="22.5" customHeight="1" spans="1:147">
      <c r="A681" s="248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27"/>
      <c r="Y681" s="11"/>
      <c r="Z681" s="119"/>
      <c r="AA681" s="119"/>
      <c r="AB681" s="11"/>
      <c r="AC681" s="119"/>
      <c r="AD681" s="11"/>
      <c r="AE681" s="11"/>
      <c r="AF681" s="119"/>
      <c r="AG681" s="119"/>
      <c r="AH681" s="11"/>
      <c r="AI681" s="11"/>
      <c r="AJ681" s="11"/>
      <c r="AK681" s="11"/>
      <c r="AL681" s="11"/>
      <c r="AM681" s="11"/>
      <c r="AN681" s="119"/>
      <c r="AO681" s="119"/>
      <c r="AP681" s="11"/>
      <c r="AQ681" s="11"/>
      <c r="AR681" s="12"/>
      <c r="AS681" s="119"/>
      <c r="AT681" s="119"/>
      <c r="AU681" s="11"/>
      <c r="AV681" s="11"/>
      <c r="AW681" s="27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9"/>
      <c r="BQ681" s="119"/>
      <c r="BR681" s="11"/>
      <c r="BS681" s="11"/>
      <c r="BT681" s="11"/>
      <c r="BU681" s="11"/>
      <c r="BV681" s="11"/>
      <c r="BW681" s="11"/>
      <c r="BX681" s="119"/>
      <c r="BY681" s="119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9"/>
      <c r="CQ681" s="119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1"/>
      <c r="EG681" s="11"/>
      <c r="EH681" s="11"/>
      <c r="EI681" s="11"/>
      <c r="EJ681" s="11"/>
      <c r="EK681" s="11"/>
      <c r="EL681" s="11"/>
      <c r="EM681" s="11"/>
      <c r="EN681" s="11"/>
      <c r="EO681" s="11"/>
      <c r="EP681" s="11"/>
      <c r="EQ681" s="11"/>
    </row>
    <row r="682" ht="22.5" customHeight="1" spans="1:147">
      <c r="A682" s="248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27"/>
      <c r="Y682" s="11"/>
      <c r="Z682" s="119"/>
      <c r="AA682" s="119"/>
      <c r="AB682" s="11"/>
      <c r="AC682" s="119"/>
      <c r="AD682" s="11"/>
      <c r="AE682" s="11"/>
      <c r="AF682" s="119"/>
      <c r="AG682" s="119"/>
      <c r="AH682" s="11"/>
      <c r="AI682" s="11"/>
      <c r="AJ682" s="11"/>
      <c r="AK682" s="11"/>
      <c r="AL682" s="11"/>
      <c r="AM682" s="11"/>
      <c r="AN682" s="119"/>
      <c r="AO682" s="119"/>
      <c r="AP682" s="11"/>
      <c r="AQ682" s="11"/>
      <c r="AR682" s="12"/>
      <c r="AS682" s="119"/>
      <c r="AT682" s="119"/>
      <c r="AU682" s="11"/>
      <c r="AV682" s="11"/>
      <c r="AW682" s="27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9"/>
      <c r="BQ682" s="119"/>
      <c r="BR682" s="11"/>
      <c r="BS682" s="11"/>
      <c r="BT682" s="11"/>
      <c r="BU682" s="11"/>
      <c r="BV682" s="11"/>
      <c r="BW682" s="11"/>
      <c r="BX682" s="119"/>
      <c r="BY682" s="119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9"/>
      <c r="CQ682" s="119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  <c r="EM682" s="11"/>
      <c r="EN682" s="11"/>
      <c r="EO682" s="11"/>
      <c r="EP682" s="11"/>
      <c r="EQ682" s="11"/>
    </row>
    <row r="683" ht="22.5" customHeight="1" spans="1:147">
      <c r="A683" s="248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27"/>
      <c r="Y683" s="11"/>
      <c r="Z683" s="119"/>
      <c r="AA683" s="119"/>
      <c r="AB683" s="11"/>
      <c r="AC683" s="119"/>
      <c r="AD683" s="11"/>
      <c r="AE683" s="11"/>
      <c r="AF683" s="119"/>
      <c r="AG683" s="119"/>
      <c r="AH683" s="11"/>
      <c r="AI683" s="11"/>
      <c r="AJ683" s="11"/>
      <c r="AK683" s="11"/>
      <c r="AL683" s="11"/>
      <c r="AM683" s="11"/>
      <c r="AN683" s="119"/>
      <c r="AO683" s="119"/>
      <c r="AP683" s="11"/>
      <c r="AQ683" s="11"/>
      <c r="AR683" s="12"/>
      <c r="AS683" s="119"/>
      <c r="AT683" s="119"/>
      <c r="AU683" s="11"/>
      <c r="AV683" s="11"/>
      <c r="AW683" s="27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9"/>
      <c r="BQ683" s="119"/>
      <c r="BR683" s="11"/>
      <c r="BS683" s="11"/>
      <c r="BT683" s="11"/>
      <c r="BU683" s="11"/>
      <c r="BV683" s="11"/>
      <c r="BW683" s="11"/>
      <c r="BX683" s="119"/>
      <c r="BY683" s="119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9"/>
      <c r="CQ683" s="119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1"/>
      <c r="EG683" s="11"/>
      <c r="EH683" s="11"/>
      <c r="EI683" s="11"/>
      <c r="EJ683" s="11"/>
      <c r="EK683" s="11"/>
      <c r="EL683" s="11"/>
      <c r="EM683" s="11"/>
      <c r="EN683" s="11"/>
      <c r="EO683" s="11"/>
      <c r="EP683" s="11"/>
      <c r="EQ683" s="11"/>
    </row>
    <row r="684" ht="22.5" customHeight="1" spans="1:147">
      <c r="A684" s="248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27"/>
      <c r="Y684" s="11"/>
      <c r="Z684" s="119"/>
      <c r="AA684" s="119"/>
      <c r="AB684" s="11"/>
      <c r="AC684" s="119"/>
      <c r="AD684" s="11"/>
      <c r="AE684" s="11"/>
      <c r="AF684" s="119"/>
      <c r="AG684" s="119"/>
      <c r="AH684" s="11"/>
      <c r="AI684" s="11"/>
      <c r="AJ684" s="11"/>
      <c r="AK684" s="11"/>
      <c r="AL684" s="11"/>
      <c r="AM684" s="11"/>
      <c r="AN684" s="119"/>
      <c r="AO684" s="119"/>
      <c r="AP684" s="11"/>
      <c r="AQ684" s="11"/>
      <c r="AR684" s="12"/>
      <c r="AS684" s="119"/>
      <c r="AT684" s="119"/>
      <c r="AU684" s="11"/>
      <c r="AV684" s="11"/>
      <c r="AW684" s="27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9"/>
      <c r="BQ684" s="119"/>
      <c r="BR684" s="11"/>
      <c r="BS684" s="11"/>
      <c r="BT684" s="11"/>
      <c r="BU684" s="11"/>
      <c r="BV684" s="11"/>
      <c r="BW684" s="11"/>
      <c r="BX684" s="119"/>
      <c r="BY684" s="119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9"/>
      <c r="CQ684" s="119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1"/>
      <c r="EG684" s="11"/>
      <c r="EH684" s="11"/>
      <c r="EI684" s="11"/>
      <c r="EJ684" s="11"/>
      <c r="EK684" s="11"/>
      <c r="EL684" s="11"/>
      <c r="EM684" s="11"/>
      <c r="EN684" s="11"/>
      <c r="EO684" s="11"/>
      <c r="EP684" s="11"/>
      <c r="EQ684" s="11"/>
    </row>
    <row r="685" ht="22.5" customHeight="1" spans="1:147">
      <c r="A685" s="248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27"/>
      <c r="Y685" s="11"/>
      <c r="Z685" s="119"/>
      <c r="AA685" s="119"/>
      <c r="AB685" s="11"/>
      <c r="AC685" s="119"/>
      <c r="AD685" s="11"/>
      <c r="AE685" s="11"/>
      <c r="AF685" s="119"/>
      <c r="AG685" s="119"/>
      <c r="AH685" s="11"/>
      <c r="AI685" s="11"/>
      <c r="AJ685" s="11"/>
      <c r="AK685" s="11"/>
      <c r="AL685" s="11"/>
      <c r="AM685" s="11"/>
      <c r="AN685" s="119"/>
      <c r="AO685" s="119"/>
      <c r="AP685" s="11"/>
      <c r="AQ685" s="11"/>
      <c r="AR685" s="12"/>
      <c r="AS685" s="119"/>
      <c r="AT685" s="119"/>
      <c r="AU685" s="11"/>
      <c r="AV685" s="11"/>
      <c r="AW685" s="27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9"/>
      <c r="BQ685" s="119"/>
      <c r="BR685" s="11"/>
      <c r="BS685" s="11"/>
      <c r="BT685" s="11"/>
      <c r="BU685" s="11"/>
      <c r="BV685" s="11"/>
      <c r="BW685" s="11"/>
      <c r="BX685" s="119"/>
      <c r="BY685" s="119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9"/>
      <c r="CQ685" s="119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1"/>
      <c r="EG685" s="11"/>
      <c r="EH685" s="11"/>
      <c r="EI685" s="11"/>
      <c r="EJ685" s="11"/>
      <c r="EK685" s="11"/>
      <c r="EL685" s="11"/>
      <c r="EM685" s="11"/>
      <c r="EN685" s="11"/>
      <c r="EO685" s="11"/>
      <c r="EP685" s="11"/>
      <c r="EQ685" s="11"/>
    </row>
    <row r="686" ht="22.5" customHeight="1" spans="1:147">
      <c r="A686" s="248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27"/>
      <c r="Y686" s="11"/>
      <c r="Z686" s="119"/>
      <c r="AA686" s="119"/>
      <c r="AB686" s="11"/>
      <c r="AC686" s="119"/>
      <c r="AD686" s="11"/>
      <c r="AE686" s="11"/>
      <c r="AF686" s="119"/>
      <c r="AG686" s="119"/>
      <c r="AH686" s="11"/>
      <c r="AI686" s="11"/>
      <c r="AJ686" s="11"/>
      <c r="AK686" s="11"/>
      <c r="AL686" s="11"/>
      <c r="AM686" s="11"/>
      <c r="AN686" s="119"/>
      <c r="AO686" s="119"/>
      <c r="AP686" s="11"/>
      <c r="AQ686" s="11"/>
      <c r="AR686" s="12"/>
      <c r="AS686" s="119"/>
      <c r="AT686" s="119"/>
      <c r="AU686" s="11"/>
      <c r="AV686" s="11"/>
      <c r="AW686" s="27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9"/>
      <c r="BQ686" s="119"/>
      <c r="BR686" s="11"/>
      <c r="BS686" s="11"/>
      <c r="BT686" s="11"/>
      <c r="BU686" s="11"/>
      <c r="BV686" s="11"/>
      <c r="BW686" s="11"/>
      <c r="BX686" s="119"/>
      <c r="BY686" s="119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9"/>
      <c r="CQ686" s="119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1"/>
      <c r="EG686" s="11"/>
      <c r="EH686" s="11"/>
      <c r="EI686" s="11"/>
      <c r="EJ686" s="11"/>
      <c r="EK686" s="11"/>
      <c r="EL686" s="11"/>
      <c r="EM686" s="11"/>
      <c r="EN686" s="11"/>
      <c r="EO686" s="11"/>
      <c r="EP686" s="11"/>
      <c r="EQ686" s="11"/>
    </row>
    <row r="687" ht="22.5" customHeight="1" spans="1:147">
      <c r="A687" s="248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27"/>
      <c r="Y687" s="11"/>
      <c r="Z687" s="119"/>
      <c r="AA687" s="119"/>
      <c r="AB687" s="11"/>
      <c r="AC687" s="119"/>
      <c r="AD687" s="11"/>
      <c r="AE687" s="11"/>
      <c r="AF687" s="119"/>
      <c r="AG687" s="119"/>
      <c r="AH687" s="11"/>
      <c r="AI687" s="11"/>
      <c r="AJ687" s="11"/>
      <c r="AK687" s="11"/>
      <c r="AL687" s="11"/>
      <c r="AM687" s="11"/>
      <c r="AN687" s="119"/>
      <c r="AO687" s="119"/>
      <c r="AP687" s="11"/>
      <c r="AQ687" s="11"/>
      <c r="AR687" s="12"/>
      <c r="AS687" s="119"/>
      <c r="AT687" s="119"/>
      <c r="AU687" s="11"/>
      <c r="AV687" s="11"/>
      <c r="AW687" s="27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9"/>
      <c r="BQ687" s="119"/>
      <c r="BR687" s="11"/>
      <c r="BS687" s="11"/>
      <c r="BT687" s="11"/>
      <c r="BU687" s="11"/>
      <c r="BV687" s="11"/>
      <c r="BW687" s="11"/>
      <c r="BX687" s="119"/>
      <c r="BY687" s="119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9"/>
      <c r="CQ687" s="119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1"/>
      <c r="EG687" s="11"/>
      <c r="EH687" s="11"/>
      <c r="EI687" s="11"/>
      <c r="EJ687" s="11"/>
      <c r="EK687" s="11"/>
      <c r="EL687" s="11"/>
      <c r="EM687" s="11"/>
      <c r="EN687" s="11"/>
      <c r="EO687" s="11"/>
      <c r="EP687" s="11"/>
      <c r="EQ687" s="11"/>
    </row>
    <row r="688" ht="22.5" customHeight="1" spans="1:147">
      <c r="A688" s="248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27"/>
      <c r="Y688" s="11"/>
      <c r="Z688" s="119"/>
      <c r="AA688" s="119"/>
      <c r="AB688" s="11"/>
      <c r="AC688" s="119"/>
      <c r="AD688" s="11"/>
      <c r="AE688" s="11"/>
      <c r="AF688" s="119"/>
      <c r="AG688" s="119"/>
      <c r="AH688" s="11"/>
      <c r="AI688" s="11"/>
      <c r="AJ688" s="11"/>
      <c r="AK688" s="11"/>
      <c r="AL688" s="11"/>
      <c r="AM688" s="11"/>
      <c r="AN688" s="119"/>
      <c r="AO688" s="119"/>
      <c r="AP688" s="11"/>
      <c r="AQ688" s="11"/>
      <c r="AR688" s="12"/>
      <c r="AS688" s="119"/>
      <c r="AT688" s="119"/>
      <c r="AU688" s="11"/>
      <c r="AV688" s="11"/>
      <c r="AW688" s="27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9"/>
      <c r="BQ688" s="119"/>
      <c r="BR688" s="11"/>
      <c r="BS688" s="11"/>
      <c r="BT688" s="11"/>
      <c r="BU688" s="11"/>
      <c r="BV688" s="11"/>
      <c r="BW688" s="11"/>
      <c r="BX688" s="119"/>
      <c r="BY688" s="119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9"/>
      <c r="CQ688" s="119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  <c r="EM688" s="11"/>
      <c r="EN688" s="11"/>
      <c r="EO688" s="11"/>
      <c r="EP688" s="11"/>
      <c r="EQ688" s="11"/>
    </row>
    <row r="689" ht="22.5" customHeight="1" spans="1:147">
      <c r="A689" s="248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27"/>
      <c r="Y689" s="11"/>
      <c r="Z689" s="119"/>
      <c r="AA689" s="119"/>
      <c r="AB689" s="11"/>
      <c r="AC689" s="119"/>
      <c r="AD689" s="11"/>
      <c r="AE689" s="11"/>
      <c r="AF689" s="119"/>
      <c r="AG689" s="119"/>
      <c r="AH689" s="11"/>
      <c r="AI689" s="11"/>
      <c r="AJ689" s="11"/>
      <c r="AK689" s="11"/>
      <c r="AL689" s="11"/>
      <c r="AM689" s="11"/>
      <c r="AN689" s="119"/>
      <c r="AO689" s="119"/>
      <c r="AP689" s="11"/>
      <c r="AQ689" s="11"/>
      <c r="AR689" s="12"/>
      <c r="AS689" s="119"/>
      <c r="AT689" s="119"/>
      <c r="AU689" s="11"/>
      <c r="AV689" s="11"/>
      <c r="AW689" s="27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9"/>
      <c r="BQ689" s="119"/>
      <c r="BR689" s="11"/>
      <c r="BS689" s="11"/>
      <c r="BT689" s="11"/>
      <c r="BU689" s="11"/>
      <c r="BV689" s="11"/>
      <c r="BW689" s="11"/>
      <c r="BX689" s="119"/>
      <c r="BY689" s="119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9"/>
      <c r="CQ689" s="119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1"/>
      <c r="EG689" s="11"/>
      <c r="EH689" s="11"/>
      <c r="EI689" s="11"/>
      <c r="EJ689" s="11"/>
      <c r="EK689" s="11"/>
      <c r="EL689" s="11"/>
      <c r="EM689" s="11"/>
      <c r="EN689" s="11"/>
      <c r="EO689" s="11"/>
      <c r="EP689" s="11"/>
      <c r="EQ689" s="11"/>
    </row>
    <row r="690" ht="22.5" customHeight="1" spans="1:147">
      <c r="A690" s="248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27"/>
      <c r="Y690" s="11"/>
      <c r="Z690" s="119"/>
      <c r="AA690" s="119"/>
      <c r="AB690" s="11"/>
      <c r="AC690" s="119"/>
      <c r="AD690" s="11"/>
      <c r="AE690" s="11"/>
      <c r="AF690" s="119"/>
      <c r="AG690" s="119"/>
      <c r="AH690" s="11"/>
      <c r="AI690" s="11"/>
      <c r="AJ690" s="11"/>
      <c r="AK690" s="11"/>
      <c r="AL690" s="11"/>
      <c r="AM690" s="11"/>
      <c r="AN690" s="119"/>
      <c r="AO690" s="119"/>
      <c r="AP690" s="11"/>
      <c r="AQ690" s="11"/>
      <c r="AR690" s="12"/>
      <c r="AS690" s="119"/>
      <c r="AT690" s="119"/>
      <c r="AU690" s="11"/>
      <c r="AV690" s="11"/>
      <c r="AW690" s="27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9"/>
      <c r="BQ690" s="119"/>
      <c r="BR690" s="11"/>
      <c r="BS690" s="11"/>
      <c r="BT690" s="11"/>
      <c r="BU690" s="11"/>
      <c r="BV690" s="11"/>
      <c r="BW690" s="11"/>
      <c r="BX690" s="119"/>
      <c r="BY690" s="119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9"/>
      <c r="CQ690" s="119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1"/>
      <c r="EG690" s="11"/>
      <c r="EH690" s="11"/>
      <c r="EI690" s="11"/>
      <c r="EJ690" s="11"/>
      <c r="EK690" s="11"/>
      <c r="EL690" s="11"/>
      <c r="EM690" s="11"/>
      <c r="EN690" s="11"/>
      <c r="EO690" s="11"/>
      <c r="EP690" s="11"/>
      <c r="EQ690" s="11"/>
    </row>
    <row r="691" ht="22.5" customHeight="1" spans="1:147">
      <c r="A691" s="248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27"/>
      <c r="Y691" s="11"/>
      <c r="Z691" s="119"/>
      <c r="AA691" s="119"/>
      <c r="AB691" s="11"/>
      <c r="AC691" s="119"/>
      <c r="AD691" s="11"/>
      <c r="AE691" s="11"/>
      <c r="AF691" s="119"/>
      <c r="AG691" s="119"/>
      <c r="AH691" s="11"/>
      <c r="AI691" s="11"/>
      <c r="AJ691" s="11"/>
      <c r="AK691" s="11"/>
      <c r="AL691" s="11"/>
      <c r="AM691" s="11"/>
      <c r="AN691" s="119"/>
      <c r="AO691" s="119"/>
      <c r="AP691" s="11"/>
      <c r="AQ691" s="11"/>
      <c r="AR691" s="12"/>
      <c r="AS691" s="119"/>
      <c r="AT691" s="119"/>
      <c r="AU691" s="11"/>
      <c r="AV691" s="11"/>
      <c r="AW691" s="27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9"/>
      <c r="BQ691" s="119"/>
      <c r="BR691" s="11"/>
      <c r="BS691" s="11"/>
      <c r="BT691" s="11"/>
      <c r="BU691" s="11"/>
      <c r="BV691" s="11"/>
      <c r="BW691" s="11"/>
      <c r="BX691" s="119"/>
      <c r="BY691" s="119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9"/>
      <c r="CQ691" s="119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1"/>
      <c r="EG691" s="11"/>
      <c r="EH691" s="11"/>
      <c r="EI691" s="11"/>
      <c r="EJ691" s="11"/>
      <c r="EK691" s="11"/>
      <c r="EL691" s="11"/>
      <c r="EM691" s="11"/>
      <c r="EN691" s="11"/>
      <c r="EO691" s="11"/>
      <c r="EP691" s="11"/>
      <c r="EQ691" s="11"/>
    </row>
    <row r="692" ht="22.5" customHeight="1" spans="1:147">
      <c r="A692" s="248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27"/>
      <c r="Y692" s="11"/>
      <c r="Z692" s="119"/>
      <c r="AA692" s="119"/>
      <c r="AB692" s="11"/>
      <c r="AC692" s="119"/>
      <c r="AD692" s="11"/>
      <c r="AE692" s="11"/>
      <c r="AF692" s="119"/>
      <c r="AG692" s="119"/>
      <c r="AH692" s="11"/>
      <c r="AI692" s="11"/>
      <c r="AJ692" s="11"/>
      <c r="AK692" s="11"/>
      <c r="AL692" s="11"/>
      <c r="AM692" s="11"/>
      <c r="AN692" s="119"/>
      <c r="AO692" s="119"/>
      <c r="AP692" s="11"/>
      <c r="AQ692" s="11"/>
      <c r="AR692" s="12"/>
      <c r="AS692" s="119"/>
      <c r="AT692" s="119"/>
      <c r="AU692" s="11"/>
      <c r="AV692" s="11"/>
      <c r="AW692" s="27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9"/>
      <c r="BQ692" s="119"/>
      <c r="BR692" s="11"/>
      <c r="BS692" s="11"/>
      <c r="BT692" s="11"/>
      <c r="BU692" s="11"/>
      <c r="BV692" s="11"/>
      <c r="BW692" s="11"/>
      <c r="BX692" s="119"/>
      <c r="BY692" s="119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9"/>
      <c r="CQ692" s="119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  <c r="EB692" s="11"/>
      <c r="EC692" s="11"/>
      <c r="ED692" s="11"/>
      <c r="EE692" s="11"/>
      <c r="EF692" s="11"/>
      <c r="EG692" s="11"/>
      <c r="EH692" s="11"/>
      <c r="EI692" s="11"/>
      <c r="EJ692" s="11"/>
      <c r="EK692" s="11"/>
      <c r="EL692" s="11"/>
      <c r="EM692" s="11"/>
      <c r="EN692" s="11"/>
      <c r="EO692" s="11"/>
      <c r="EP692" s="11"/>
      <c r="EQ692" s="11"/>
    </row>
    <row r="693" ht="22.5" customHeight="1" spans="1:147">
      <c r="A693" s="248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27"/>
      <c r="Y693" s="11"/>
      <c r="Z693" s="119"/>
      <c r="AA693" s="119"/>
      <c r="AB693" s="11"/>
      <c r="AC693" s="119"/>
      <c r="AD693" s="11"/>
      <c r="AE693" s="11"/>
      <c r="AF693" s="119"/>
      <c r="AG693" s="119"/>
      <c r="AH693" s="11"/>
      <c r="AI693" s="11"/>
      <c r="AJ693" s="11"/>
      <c r="AK693" s="11"/>
      <c r="AL693" s="11"/>
      <c r="AM693" s="11"/>
      <c r="AN693" s="119"/>
      <c r="AO693" s="119"/>
      <c r="AP693" s="11"/>
      <c r="AQ693" s="11"/>
      <c r="AR693" s="12"/>
      <c r="AS693" s="119"/>
      <c r="AT693" s="119"/>
      <c r="AU693" s="11"/>
      <c r="AV693" s="11"/>
      <c r="AW693" s="27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9"/>
      <c r="BQ693" s="119"/>
      <c r="BR693" s="11"/>
      <c r="BS693" s="11"/>
      <c r="BT693" s="11"/>
      <c r="BU693" s="11"/>
      <c r="BV693" s="11"/>
      <c r="BW693" s="11"/>
      <c r="BX693" s="119"/>
      <c r="BY693" s="119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9"/>
      <c r="CQ693" s="119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1"/>
      <c r="EG693" s="11"/>
      <c r="EH693" s="11"/>
      <c r="EI693" s="11"/>
      <c r="EJ693" s="11"/>
      <c r="EK693" s="11"/>
      <c r="EL693" s="11"/>
      <c r="EM693" s="11"/>
      <c r="EN693" s="11"/>
      <c r="EO693" s="11"/>
      <c r="EP693" s="11"/>
      <c r="EQ693" s="11"/>
    </row>
    <row r="694" ht="22.5" customHeight="1" spans="1:147">
      <c r="A694" s="248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27"/>
      <c r="Y694" s="11"/>
      <c r="Z694" s="119"/>
      <c r="AA694" s="119"/>
      <c r="AB694" s="11"/>
      <c r="AC694" s="119"/>
      <c r="AD694" s="11"/>
      <c r="AE694" s="11"/>
      <c r="AF694" s="119"/>
      <c r="AG694" s="119"/>
      <c r="AH694" s="11"/>
      <c r="AI694" s="11"/>
      <c r="AJ694" s="11"/>
      <c r="AK694" s="11"/>
      <c r="AL694" s="11"/>
      <c r="AM694" s="11"/>
      <c r="AN694" s="119"/>
      <c r="AO694" s="119"/>
      <c r="AP694" s="11"/>
      <c r="AQ694" s="11"/>
      <c r="AR694" s="12"/>
      <c r="AS694" s="119"/>
      <c r="AT694" s="119"/>
      <c r="AU694" s="11"/>
      <c r="AV694" s="11"/>
      <c r="AW694" s="27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9"/>
      <c r="BQ694" s="119"/>
      <c r="BR694" s="11"/>
      <c r="BS694" s="11"/>
      <c r="BT694" s="11"/>
      <c r="BU694" s="11"/>
      <c r="BV694" s="11"/>
      <c r="BW694" s="11"/>
      <c r="BX694" s="119"/>
      <c r="BY694" s="119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9"/>
      <c r="CQ694" s="119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1"/>
      <c r="EG694" s="11"/>
      <c r="EH694" s="11"/>
      <c r="EI694" s="11"/>
      <c r="EJ694" s="11"/>
      <c r="EK694" s="11"/>
      <c r="EL694" s="11"/>
      <c r="EM694" s="11"/>
      <c r="EN694" s="11"/>
      <c r="EO694" s="11"/>
      <c r="EP694" s="11"/>
      <c r="EQ694" s="11"/>
    </row>
    <row r="695" ht="22.5" customHeight="1" spans="1:147">
      <c r="A695" s="248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27"/>
      <c r="Y695" s="11"/>
      <c r="Z695" s="119"/>
      <c r="AA695" s="119"/>
      <c r="AB695" s="11"/>
      <c r="AC695" s="119"/>
      <c r="AD695" s="11"/>
      <c r="AE695" s="11"/>
      <c r="AF695" s="119"/>
      <c r="AG695" s="119"/>
      <c r="AH695" s="11"/>
      <c r="AI695" s="11"/>
      <c r="AJ695" s="11"/>
      <c r="AK695" s="11"/>
      <c r="AL695" s="11"/>
      <c r="AM695" s="11"/>
      <c r="AN695" s="119"/>
      <c r="AO695" s="119"/>
      <c r="AP695" s="11"/>
      <c r="AQ695" s="11"/>
      <c r="AR695" s="12"/>
      <c r="AS695" s="119"/>
      <c r="AT695" s="119"/>
      <c r="AU695" s="11"/>
      <c r="AV695" s="11"/>
      <c r="AW695" s="27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9"/>
      <c r="BQ695" s="119"/>
      <c r="BR695" s="11"/>
      <c r="BS695" s="11"/>
      <c r="BT695" s="11"/>
      <c r="BU695" s="11"/>
      <c r="BV695" s="11"/>
      <c r="BW695" s="11"/>
      <c r="BX695" s="119"/>
      <c r="BY695" s="119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9"/>
      <c r="CQ695" s="119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1"/>
      <c r="EG695" s="11"/>
      <c r="EH695" s="11"/>
      <c r="EI695" s="11"/>
      <c r="EJ695" s="11"/>
      <c r="EK695" s="11"/>
      <c r="EL695" s="11"/>
      <c r="EM695" s="11"/>
      <c r="EN695" s="11"/>
      <c r="EO695" s="11"/>
      <c r="EP695" s="11"/>
      <c r="EQ695" s="11"/>
    </row>
    <row r="696" ht="22.5" customHeight="1" spans="1:147">
      <c r="A696" s="248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27"/>
      <c r="Y696" s="11"/>
      <c r="Z696" s="119"/>
      <c r="AA696" s="119"/>
      <c r="AB696" s="11"/>
      <c r="AC696" s="119"/>
      <c r="AD696" s="11"/>
      <c r="AE696" s="11"/>
      <c r="AF696" s="119"/>
      <c r="AG696" s="119"/>
      <c r="AH696" s="11"/>
      <c r="AI696" s="11"/>
      <c r="AJ696" s="11"/>
      <c r="AK696" s="11"/>
      <c r="AL696" s="11"/>
      <c r="AM696" s="11"/>
      <c r="AN696" s="119"/>
      <c r="AO696" s="119"/>
      <c r="AP696" s="11"/>
      <c r="AQ696" s="11"/>
      <c r="AR696" s="12"/>
      <c r="AS696" s="119"/>
      <c r="AT696" s="119"/>
      <c r="AU696" s="11"/>
      <c r="AV696" s="11"/>
      <c r="AW696" s="27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9"/>
      <c r="BQ696" s="119"/>
      <c r="BR696" s="11"/>
      <c r="BS696" s="11"/>
      <c r="BT696" s="11"/>
      <c r="BU696" s="11"/>
      <c r="BV696" s="11"/>
      <c r="BW696" s="11"/>
      <c r="BX696" s="119"/>
      <c r="BY696" s="119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9"/>
      <c r="CQ696" s="119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1"/>
      <c r="EG696" s="11"/>
      <c r="EH696" s="11"/>
      <c r="EI696" s="11"/>
      <c r="EJ696" s="11"/>
      <c r="EK696" s="11"/>
      <c r="EL696" s="11"/>
      <c r="EM696" s="11"/>
      <c r="EN696" s="11"/>
      <c r="EO696" s="11"/>
      <c r="EP696" s="11"/>
      <c r="EQ696" s="11"/>
    </row>
    <row r="697" ht="22.5" customHeight="1" spans="1:147">
      <c r="A697" s="248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27"/>
      <c r="Y697" s="11"/>
      <c r="Z697" s="119"/>
      <c r="AA697" s="119"/>
      <c r="AB697" s="11"/>
      <c r="AC697" s="119"/>
      <c r="AD697" s="11"/>
      <c r="AE697" s="11"/>
      <c r="AF697" s="119"/>
      <c r="AG697" s="119"/>
      <c r="AH697" s="11"/>
      <c r="AI697" s="11"/>
      <c r="AJ697" s="11"/>
      <c r="AK697" s="11"/>
      <c r="AL697" s="11"/>
      <c r="AM697" s="11"/>
      <c r="AN697" s="119"/>
      <c r="AO697" s="119"/>
      <c r="AP697" s="11"/>
      <c r="AQ697" s="11"/>
      <c r="AR697" s="12"/>
      <c r="AS697" s="119"/>
      <c r="AT697" s="119"/>
      <c r="AU697" s="11"/>
      <c r="AV697" s="11"/>
      <c r="AW697" s="27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9"/>
      <c r="BQ697" s="119"/>
      <c r="BR697" s="11"/>
      <c r="BS697" s="11"/>
      <c r="BT697" s="11"/>
      <c r="BU697" s="11"/>
      <c r="BV697" s="11"/>
      <c r="BW697" s="11"/>
      <c r="BX697" s="119"/>
      <c r="BY697" s="119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9"/>
      <c r="CQ697" s="119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1"/>
      <c r="EG697" s="11"/>
      <c r="EH697" s="11"/>
      <c r="EI697" s="11"/>
      <c r="EJ697" s="11"/>
      <c r="EK697" s="11"/>
      <c r="EL697" s="11"/>
      <c r="EM697" s="11"/>
      <c r="EN697" s="11"/>
      <c r="EO697" s="11"/>
      <c r="EP697" s="11"/>
      <c r="EQ697" s="11"/>
    </row>
    <row r="698" ht="22.5" customHeight="1" spans="1:147">
      <c r="A698" s="248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27"/>
      <c r="Y698" s="11"/>
      <c r="Z698" s="119"/>
      <c r="AA698" s="119"/>
      <c r="AB698" s="11"/>
      <c r="AC698" s="119"/>
      <c r="AD698" s="11"/>
      <c r="AE698" s="11"/>
      <c r="AF698" s="119"/>
      <c r="AG698" s="119"/>
      <c r="AH698" s="11"/>
      <c r="AI698" s="11"/>
      <c r="AJ698" s="11"/>
      <c r="AK698" s="11"/>
      <c r="AL698" s="11"/>
      <c r="AM698" s="11"/>
      <c r="AN698" s="119"/>
      <c r="AO698" s="119"/>
      <c r="AP698" s="11"/>
      <c r="AQ698" s="11"/>
      <c r="AR698" s="12"/>
      <c r="AS698" s="119"/>
      <c r="AT698" s="119"/>
      <c r="AU698" s="11"/>
      <c r="AV698" s="11"/>
      <c r="AW698" s="27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9"/>
      <c r="BQ698" s="119"/>
      <c r="BR698" s="11"/>
      <c r="BS698" s="11"/>
      <c r="BT698" s="11"/>
      <c r="BU698" s="11"/>
      <c r="BV698" s="11"/>
      <c r="BW698" s="11"/>
      <c r="BX698" s="119"/>
      <c r="BY698" s="119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9"/>
      <c r="CQ698" s="119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1"/>
      <c r="EG698" s="11"/>
      <c r="EH698" s="11"/>
      <c r="EI698" s="11"/>
      <c r="EJ698" s="11"/>
      <c r="EK698" s="11"/>
      <c r="EL698" s="11"/>
      <c r="EM698" s="11"/>
      <c r="EN698" s="11"/>
      <c r="EO698" s="11"/>
      <c r="EP698" s="11"/>
      <c r="EQ698" s="11"/>
    </row>
    <row r="699" ht="22.5" customHeight="1" spans="1:147">
      <c r="A699" s="248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27"/>
      <c r="Y699" s="11"/>
      <c r="Z699" s="119"/>
      <c r="AA699" s="119"/>
      <c r="AB699" s="11"/>
      <c r="AC699" s="119"/>
      <c r="AD699" s="11"/>
      <c r="AE699" s="11"/>
      <c r="AF699" s="119"/>
      <c r="AG699" s="119"/>
      <c r="AH699" s="11"/>
      <c r="AI699" s="11"/>
      <c r="AJ699" s="11"/>
      <c r="AK699" s="11"/>
      <c r="AL699" s="11"/>
      <c r="AM699" s="11"/>
      <c r="AN699" s="119"/>
      <c r="AO699" s="119"/>
      <c r="AP699" s="11"/>
      <c r="AQ699" s="11"/>
      <c r="AR699" s="12"/>
      <c r="AS699" s="119"/>
      <c r="AT699" s="119"/>
      <c r="AU699" s="11"/>
      <c r="AV699" s="11"/>
      <c r="AW699" s="27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9"/>
      <c r="BQ699" s="119"/>
      <c r="BR699" s="11"/>
      <c r="BS699" s="11"/>
      <c r="BT699" s="11"/>
      <c r="BU699" s="11"/>
      <c r="BV699" s="11"/>
      <c r="BW699" s="11"/>
      <c r="BX699" s="119"/>
      <c r="BY699" s="119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9"/>
      <c r="CQ699" s="119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1"/>
      <c r="EG699" s="11"/>
      <c r="EH699" s="11"/>
      <c r="EI699" s="11"/>
      <c r="EJ699" s="11"/>
      <c r="EK699" s="11"/>
      <c r="EL699" s="11"/>
      <c r="EM699" s="11"/>
      <c r="EN699" s="11"/>
      <c r="EO699" s="11"/>
      <c r="EP699" s="11"/>
      <c r="EQ699" s="11"/>
    </row>
    <row r="700" ht="22.5" customHeight="1" spans="1:147">
      <c r="A700" s="248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27"/>
      <c r="Y700" s="11"/>
      <c r="Z700" s="119"/>
      <c r="AA700" s="119"/>
      <c r="AB700" s="11"/>
      <c r="AC700" s="119"/>
      <c r="AD700" s="11"/>
      <c r="AE700" s="11"/>
      <c r="AF700" s="119"/>
      <c r="AG700" s="119"/>
      <c r="AH700" s="11"/>
      <c r="AI700" s="11"/>
      <c r="AJ700" s="11"/>
      <c r="AK700" s="11"/>
      <c r="AL700" s="11"/>
      <c r="AM700" s="11"/>
      <c r="AN700" s="119"/>
      <c r="AO700" s="119"/>
      <c r="AP700" s="11"/>
      <c r="AQ700" s="11"/>
      <c r="AR700" s="12"/>
      <c r="AS700" s="119"/>
      <c r="AT700" s="119"/>
      <c r="AU700" s="11"/>
      <c r="AV700" s="11"/>
      <c r="AW700" s="27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9"/>
      <c r="BQ700" s="119"/>
      <c r="BR700" s="11"/>
      <c r="BS700" s="11"/>
      <c r="BT700" s="11"/>
      <c r="BU700" s="11"/>
      <c r="BV700" s="11"/>
      <c r="BW700" s="11"/>
      <c r="BX700" s="119"/>
      <c r="BY700" s="119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9"/>
      <c r="CQ700" s="119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1"/>
      <c r="EG700" s="11"/>
      <c r="EH700" s="11"/>
      <c r="EI700" s="11"/>
      <c r="EJ700" s="11"/>
      <c r="EK700" s="11"/>
      <c r="EL700" s="11"/>
      <c r="EM700" s="11"/>
      <c r="EN700" s="11"/>
      <c r="EO700" s="11"/>
      <c r="EP700" s="11"/>
      <c r="EQ700" s="11"/>
    </row>
    <row r="701" ht="22.5" customHeight="1" spans="1:147">
      <c r="A701" s="248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27"/>
      <c r="Y701" s="11"/>
      <c r="Z701" s="119"/>
      <c r="AA701" s="119"/>
      <c r="AB701" s="11"/>
      <c r="AC701" s="119"/>
      <c r="AD701" s="11"/>
      <c r="AE701" s="11"/>
      <c r="AF701" s="119"/>
      <c r="AG701" s="119"/>
      <c r="AH701" s="11"/>
      <c r="AI701" s="11"/>
      <c r="AJ701" s="11"/>
      <c r="AK701" s="11"/>
      <c r="AL701" s="11"/>
      <c r="AM701" s="11"/>
      <c r="AN701" s="119"/>
      <c r="AO701" s="119"/>
      <c r="AP701" s="11"/>
      <c r="AQ701" s="11"/>
      <c r="AR701" s="12"/>
      <c r="AS701" s="119"/>
      <c r="AT701" s="119"/>
      <c r="AU701" s="11"/>
      <c r="AV701" s="11"/>
      <c r="AW701" s="27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9"/>
      <c r="BQ701" s="119"/>
      <c r="BR701" s="11"/>
      <c r="BS701" s="11"/>
      <c r="BT701" s="11"/>
      <c r="BU701" s="11"/>
      <c r="BV701" s="11"/>
      <c r="BW701" s="11"/>
      <c r="BX701" s="119"/>
      <c r="BY701" s="119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9"/>
      <c r="CQ701" s="119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1"/>
      <c r="EG701" s="11"/>
      <c r="EH701" s="11"/>
      <c r="EI701" s="11"/>
      <c r="EJ701" s="11"/>
      <c r="EK701" s="11"/>
      <c r="EL701" s="11"/>
      <c r="EM701" s="11"/>
      <c r="EN701" s="11"/>
      <c r="EO701" s="11"/>
      <c r="EP701" s="11"/>
      <c r="EQ701" s="11"/>
    </row>
    <row r="702" ht="22.5" customHeight="1" spans="1:147">
      <c r="A702" s="248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27"/>
      <c r="Y702" s="11"/>
      <c r="Z702" s="119"/>
      <c r="AA702" s="119"/>
      <c r="AB702" s="11"/>
      <c r="AC702" s="119"/>
      <c r="AD702" s="11"/>
      <c r="AE702" s="11"/>
      <c r="AF702" s="119"/>
      <c r="AG702" s="119"/>
      <c r="AH702" s="11"/>
      <c r="AI702" s="11"/>
      <c r="AJ702" s="11"/>
      <c r="AK702" s="11"/>
      <c r="AL702" s="11"/>
      <c r="AM702" s="11"/>
      <c r="AN702" s="119"/>
      <c r="AO702" s="119"/>
      <c r="AP702" s="11"/>
      <c r="AQ702" s="11"/>
      <c r="AR702" s="12"/>
      <c r="AS702" s="119"/>
      <c r="AT702" s="119"/>
      <c r="AU702" s="11"/>
      <c r="AV702" s="11"/>
      <c r="AW702" s="27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9"/>
      <c r="BQ702" s="119"/>
      <c r="BR702" s="11"/>
      <c r="BS702" s="11"/>
      <c r="BT702" s="11"/>
      <c r="BU702" s="11"/>
      <c r="BV702" s="11"/>
      <c r="BW702" s="11"/>
      <c r="BX702" s="119"/>
      <c r="BY702" s="119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9"/>
      <c r="CQ702" s="119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1"/>
      <c r="EG702" s="11"/>
      <c r="EH702" s="11"/>
      <c r="EI702" s="11"/>
      <c r="EJ702" s="11"/>
      <c r="EK702" s="11"/>
      <c r="EL702" s="11"/>
      <c r="EM702" s="11"/>
      <c r="EN702" s="11"/>
      <c r="EO702" s="11"/>
      <c r="EP702" s="11"/>
      <c r="EQ702" s="11"/>
    </row>
    <row r="703" ht="22.5" customHeight="1" spans="1:147">
      <c r="A703" s="248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27"/>
      <c r="Y703" s="11"/>
      <c r="Z703" s="119"/>
      <c r="AA703" s="119"/>
      <c r="AB703" s="11"/>
      <c r="AC703" s="119"/>
      <c r="AD703" s="11"/>
      <c r="AE703" s="11"/>
      <c r="AF703" s="119"/>
      <c r="AG703" s="119"/>
      <c r="AH703" s="11"/>
      <c r="AI703" s="11"/>
      <c r="AJ703" s="11"/>
      <c r="AK703" s="11"/>
      <c r="AL703" s="11"/>
      <c r="AM703" s="11"/>
      <c r="AN703" s="119"/>
      <c r="AO703" s="119"/>
      <c r="AP703" s="11"/>
      <c r="AQ703" s="11"/>
      <c r="AR703" s="12"/>
      <c r="AS703" s="119"/>
      <c r="AT703" s="119"/>
      <c r="AU703" s="11"/>
      <c r="AV703" s="11"/>
      <c r="AW703" s="27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9"/>
      <c r="BQ703" s="119"/>
      <c r="BR703" s="11"/>
      <c r="BS703" s="11"/>
      <c r="BT703" s="11"/>
      <c r="BU703" s="11"/>
      <c r="BV703" s="11"/>
      <c r="BW703" s="11"/>
      <c r="BX703" s="119"/>
      <c r="BY703" s="119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9"/>
      <c r="CQ703" s="119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1"/>
      <c r="EG703" s="11"/>
      <c r="EH703" s="11"/>
      <c r="EI703" s="11"/>
      <c r="EJ703" s="11"/>
      <c r="EK703" s="11"/>
      <c r="EL703" s="11"/>
      <c r="EM703" s="11"/>
      <c r="EN703" s="11"/>
      <c r="EO703" s="11"/>
      <c r="EP703" s="11"/>
      <c r="EQ703" s="11"/>
    </row>
    <row r="704" ht="22.5" customHeight="1" spans="1:147">
      <c r="A704" s="248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27"/>
      <c r="Y704" s="11"/>
      <c r="Z704" s="119"/>
      <c r="AA704" s="119"/>
      <c r="AB704" s="11"/>
      <c r="AC704" s="119"/>
      <c r="AD704" s="11"/>
      <c r="AE704" s="11"/>
      <c r="AF704" s="119"/>
      <c r="AG704" s="119"/>
      <c r="AH704" s="11"/>
      <c r="AI704" s="11"/>
      <c r="AJ704" s="11"/>
      <c r="AK704" s="11"/>
      <c r="AL704" s="11"/>
      <c r="AM704" s="11"/>
      <c r="AN704" s="119"/>
      <c r="AO704" s="119"/>
      <c r="AP704" s="11"/>
      <c r="AQ704" s="11"/>
      <c r="AR704" s="12"/>
      <c r="AS704" s="119"/>
      <c r="AT704" s="119"/>
      <c r="AU704" s="11"/>
      <c r="AV704" s="11"/>
      <c r="AW704" s="27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9"/>
      <c r="BQ704" s="119"/>
      <c r="BR704" s="11"/>
      <c r="BS704" s="11"/>
      <c r="BT704" s="11"/>
      <c r="BU704" s="11"/>
      <c r="BV704" s="11"/>
      <c r="BW704" s="11"/>
      <c r="BX704" s="119"/>
      <c r="BY704" s="119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9"/>
      <c r="CQ704" s="119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1"/>
      <c r="EG704" s="11"/>
      <c r="EH704" s="11"/>
      <c r="EI704" s="11"/>
      <c r="EJ704" s="11"/>
      <c r="EK704" s="11"/>
      <c r="EL704" s="11"/>
      <c r="EM704" s="11"/>
      <c r="EN704" s="11"/>
      <c r="EO704" s="11"/>
      <c r="EP704" s="11"/>
      <c r="EQ704" s="11"/>
    </row>
    <row r="705" ht="22.5" customHeight="1" spans="1:147">
      <c r="A705" s="248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27"/>
      <c r="Y705" s="11"/>
      <c r="Z705" s="119"/>
      <c r="AA705" s="119"/>
      <c r="AB705" s="11"/>
      <c r="AC705" s="119"/>
      <c r="AD705" s="11"/>
      <c r="AE705" s="11"/>
      <c r="AF705" s="119"/>
      <c r="AG705" s="119"/>
      <c r="AH705" s="11"/>
      <c r="AI705" s="11"/>
      <c r="AJ705" s="11"/>
      <c r="AK705" s="11"/>
      <c r="AL705" s="11"/>
      <c r="AM705" s="11"/>
      <c r="AN705" s="119"/>
      <c r="AO705" s="119"/>
      <c r="AP705" s="11"/>
      <c r="AQ705" s="11"/>
      <c r="AR705" s="12"/>
      <c r="AS705" s="119"/>
      <c r="AT705" s="119"/>
      <c r="AU705" s="11"/>
      <c r="AV705" s="11"/>
      <c r="AW705" s="27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9"/>
      <c r="BQ705" s="119"/>
      <c r="BR705" s="11"/>
      <c r="BS705" s="11"/>
      <c r="BT705" s="11"/>
      <c r="BU705" s="11"/>
      <c r="BV705" s="11"/>
      <c r="BW705" s="11"/>
      <c r="BX705" s="119"/>
      <c r="BY705" s="119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9"/>
      <c r="CQ705" s="119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1"/>
      <c r="EG705" s="11"/>
      <c r="EH705" s="11"/>
      <c r="EI705" s="11"/>
      <c r="EJ705" s="11"/>
      <c r="EK705" s="11"/>
      <c r="EL705" s="11"/>
      <c r="EM705" s="11"/>
      <c r="EN705" s="11"/>
      <c r="EO705" s="11"/>
      <c r="EP705" s="11"/>
      <c r="EQ705" s="11"/>
    </row>
    <row r="706" ht="22.5" customHeight="1" spans="1:147">
      <c r="A706" s="248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27"/>
      <c r="Y706" s="11"/>
      <c r="Z706" s="119"/>
      <c r="AA706" s="119"/>
      <c r="AB706" s="11"/>
      <c r="AC706" s="119"/>
      <c r="AD706" s="11"/>
      <c r="AE706" s="11"/>
      <c r="AF706" s="119"/>
      <c r="AG706" s="119"/>
      <c r="AH706" s="11"/>
      <c r="AI706" s="11"/>
      <c r="AJ706" s="11"/>
      <c r="AK706" s="11"/>
      <c r="AL706" s="11"/>
      <c r="AM706" s="11"/>
      <c r="AN706" s="119"/>
      <c r="AO706" s="119"/>
      <c r="AP706" s="11"/>
      <c r="AQ706" s="11"/>
      <c r="AR706" s="12"/>
      <c r="AS706" s="119"/>
      <c r="AT706" s="119"/>
      <c r="AU706" s="11"/>
      <c r="AV706" s="11"/>
      <c r="AW706" s="27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9"/>
      <c r="BQ706" s="119"/>
      <c r="BR706" s="11"/>
      <c r="BS706" s="11"/>
      <c r="BT706" s="11"/>
      <c r="BU706" s="11"/>
      <c r="BV706" s="11"/>
      <c r="BW706" s="11"/>
      <c r="BX706" s="119"/>
      <c r="BY706" s="119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9"/>
      <c r="CQ706" s="119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1"/>
      <c r="EG706" s="11"/>
      <c r="EH706" s="11"/>
      <c r="EI706" s="11"/>
      <c r="EJ706" s="11"/>
      <c r="EK706" s="11"/>
      <c r="EL706" s="11"/>
      <c r="EM706" s="11"/>
      <c r="EN706" s="11"/>
      <c r="EO706" s="11"/>
      <c r="EP706" s="11"/>
      <c r="EQ706" s="11"/>
    </row>
    <row r="707" ht="22.5" customHeight="1" spans="1:147">
      <c r="A707" s="248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27"/>
      <c r="Y707" s="11"/>
      <c r="Z707" s="119"/>
      <c r="AA707" s="119"/>
      <c r="AB707" s="11"/>
      <c r="AC707" s="119"/>
      <c r="AD707" s="11"/>
      <c r="AE707" s="11"/>
      <c r="AF707" s="119"/>
      <c r="AG707" s="119"/>
      <c r="AH707" s="11"/>
      <c r="AI707" s="11"/>
      <c r="AJ707" s="11"/>
      <c r="AK707" s="11"/>
      <c r="AL707" s="11"/>
      <c r="AM707" s="11"/>
      <c r="AN707" s="119"/>
      <c r="AO707" s="119"/>
      <c r="AP707" s="11"/>
      <c r="AQ707" s="11"/>
      <c r="AR707" s="12"/>
      <c r="AS707" s="119"/>
      <c r="AT707" s="119"/>
      <c r="AU707" s="11"/>
      <c r="AV707" s="11"/>
      <c r="AW707" s="27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9"/>
      <c r="BQ707" s="119"/>
      <c r="BR707" s="11"/>
      <c r="BS707" s="11"/>
      <c r="BT707" s="11"/>
      <c r="BU707" s="11"/>
      <c r="BV707" s="11"/>
      <c r="BW707" s="11"/>
      <c r="BX707" s="119"/>
      <c r="BY707" s="119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9"/>
      <c r="CQ707" s="119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1"/>
      <c r="EG707" s="11"/>
      <c r="EH707" s="11"/>
      <c r="EI707" s="11"/>
      <c r="EJ707" s="11"/>
      <c r="EK707" s="11"/>
      <c r="EL707" s="11"/>
      <c r="EM707" s="11"/>
      <c r="EN707" s="11"/>
      <c r="EO707" s="11"/>
      <c r="EP707" s="11"/>
      <c r="EQ707" s="11"/>
    </row>
    <row r="708" ht="22.5" customHeight="1" spans="1:147">
      <c r="A708" s="248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27"/>
      <c r="Y708" s="11"/>
      <c r="Z708" s="119"/>
      <c r="AA708" s="119"/>
      <c r="AB708" s="11"/>
      <c r="AC708" s="119"/>
      <c r="AD708" s="11"/>
      <c r="AE708" s="11"/>
      <c r="AF708" s="119"/>
      <c r="AG708" s="119"/>
      <c r="AH708" s="11"/>
      <c r="AI708" s="11"/>
      <c r="AJ708" s="11"/>
      <c r="AK708" s="11"/>
      <c r="AL708" s="11"/>
      <c r="AM708" s="11"/>
      <c r="AN708" s="119"/>
      <c r="AO708" s="119"/>
      <c r="AP708" s="11"/>
      <c r="AQ708" s="11"/>
      <c r="AR708" s="12"/>
      <c r="AS708" s="119"/>
      <c r="AT708" s="119"/>
      <c r="AU708" s="11"/>
      <c r="AV708" s="11"/>
      <c r="AW708" s="27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9"/>
      <c r="BQ708" s="119"/>
      <c r="BR708" s="11"/>
      <c r="BS708" s="11"/>
      <c r="BT708" s="11"/>
      <c r="BU708" s="11"/>
      <c r="BV708" s="11"/>
      <c r="BW708" s="11"/>
      <c r="BX708" s="119"/>
      <c r="BY708" s="119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9"/>
      <c r="CQ708" s="119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1"/>
      <c r="EG708" s="11"/>
      <c r="EH708" s="11"/>
      <c r="EI708" s="11"/>
      <c r="EJ708" s="11"/>
      <c r="EK708" s="11"/>
      <c r="EL708" s="11"/>
      <c r="EM708" s="11"/>
      <c r="EN708" s="11"/>
      <c r="EO708" s="11"/>
      <c r="EP708" s="11"/>
      <c r="EQ708" s="11"/>
    </row>
    <row r="709" ht="22.5" customHeight="1" spans="1:147">
      <c r="A709" s="248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27"/>
      <c r="Y709" s="11"/>
      <c r="Z709" s="119"/>
      <c r="AA709" s="119"/>
      <c r="AB709" s="11"/>
      <c r="AC709" s="119"/>
      <c r="AD709" s="11"/>
      <c r="AE709" s="11"/>
      <c r="AF709" s="119"/>
      <c r="AG709" s="119"/>
      <c r="AH709" s="11"/>
      <c r="AI709" s="11"/>
      <c r="AJ709" s="11"/>
      <c r="AK709" s="11"/>
      <c r="AL709" s="11"/>
      <c r="AM709" s="11"/>
      <c r="AN709" s="119"/>
      <c r="AO709" s="119"/>
      <c r="AP709" s="11"/>
      <c r="AQ709" s="11"/>
      <c r="AR709" s="12"/>
      <c r="AS709" s="119"/>
      <c r="AT709" s="119"/>
      <c r="AU709" s="11"/>
      <c r="AV709" s="11"/>
      <c r="AW709" s="27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9"/>
      <c r="BQ709" s="119"/>
      <c r="BR709" s="11"/>
      <c r="BS709" s="11"/>
      <c r="BT709" s="11"/>
      <c r="BU709" s="11"/>
      <c r="BV709" s="11"/>
      <c r="BW709" s="11"/>
      <c r="BX709" s="119"/>
      <c r="BY709" s="119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9"/>
      <c r="CQ709" s="119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1"/>
      <c r="EG709" s="11"/>
      <c r="EH709" s="11"/>
      <c r="EI709" s="11"/>
      <c r="EJ709" s="11"/>
      <c r="EK709" s="11"/>
      <c r="EL709" s="11"/>
      <c r="EM709" s="11"/>
      <c r="EN709" s="11"/>
      <c r="EO709" s="11"/>
      <c r="EP709" s="11"/>
      <c r="EQ709" s="11"/>
    </row>
    <row r="710" ht="22.5" customHeight="1" spans="1:147">
      <c r="A710" s="248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27"/>
      <c r="Y710" s="11"/>
      <c r="Z710" s="119"/>
      <c r="AA710" s="119"/>
      <c r="AB710" s="11"/>
      <c r="AC710" s="119"/>
      <c r="AD710" s="11"/>
      <c r="AE710" s="11"/>
      <c r="AF710" s="119"/>
      <c r="AG710" s="119"/>
      <c r="AH710" s="11"/>
      <c r="AI710" s="11"/>
      <c r="AJ710" s="11"/>
      <c r="AK710" s="11"/>
      <c r="AL710" s="11"/>
      <c r="AM710" s="11"/>
      <c r="AN710" s="119"/>
      <c r="AO710" s="119"/>
      <c r="AP710" s="11"/>
      <c r="AQ710" s="11"/>
      <c r="AR710" s="12"/>
      <c r="AS710" s="119"/>
      <c r="AT710" s="119"/>
      <c r="AU710" s="11"/>
      <c r="AV710" s="11"/>
      <c r="AW710" s="27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9"/>
      <c r="BQ710" s="119"/>
      <c r="BR710" s="11"/>
      <c r="BS710" s="11"/>
      <c r="BT710" s="11"/>
      <c r="BU710" s="11"/>
      <c r="BV710" s="11"/>
      <c r="BW710" s="11"/>
      <c r="BX710" s="119"/>
      <c r="BY710" s="119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9"/>
      <c r="CQ710" s="119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1"/>
      <c r="EG710" s="11"/>
      <c r="EH710" s="11"/>
      <c r="EI710" s="11"/>
      <c r="EJ710" s="11"/>
      <c r="EK710" s="11"/>
      <c r="EL710" s="11"/>
      <c r="EM710" s="11"/>
      <c r="EN710" s="11"/>
      <c r="EO710" s="11"/>
      <c r="EP710" s="11"/>
      <c r="EQ710" s="11"/>
    </row>
    <row r="711" ht="22.5" customHeight="1" spans="1:147">
      <c r="A711" s="248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27"/>
      <c r="Y711" s="11"/>
      <c r="Z711" s="119"/>
      <c r="AA711" s="119"/>
      <c r="AB711" s="11"/>
      <c r="AC711" s="119"/>
      <c r="AD711" s="11"/>
      <c r="AE711" s="11"/>
      <c r="AF711" s="119"/>
      <c r="AG711" s="119"/>
      <c r="AH711" s="11"/>
      <c r="AI711" s="11"/>
      <c r="AJ711" s="11"/>
      <c r="AK711" s="11"/>
      <c r="AL711" s="11"/>
      <c r="AM711" s="11"/>
      <c r="AN711" s="119"/>
      <c r="AO711" s="119"/>
      <c r="AP711" s="11"/>
      <c r="AQ711" s="11"/>
      <c r="AR711" s="12"/>
      <c r="AS711" s="119"/>
      <c r="AT711" s="119"/>
      <c r="AU711" s="11"/>
      <c r="AV711" s="11"/>
      <c r="AW711" s="27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9"/>
      <c r="BQ711" s="119"/>
      <c r="BR711" s="11"/>
      <c r="BS711" s="11"/>
      <c r="BT711" s="11"/>
      <c r="BU711" s="11"/>
      <c r="BV711" s="11"/>
      <c r="BW711" s="11"/>
      <c r="BX711" s="119"/>
      <c r="BY711" s="119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9"/>
      <c r="CQ711" s="119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  <c r="EB711" s="11"/>
      <c r="EC711" s="11"/>
      <c r="ED711" s="11"/>
      <c r="EE711" s="11"/>
      <c r="EF711" s="11"/>
      <c r="EG711" s="11"/>
      <c r="EH711" s="11"/>
      <c r="EI711" s="11"/>
      <c r="EJ711" s="11"/>
      <c r="EK711" s="11"/>
      <c r="EL711" s="11"/>
      <c r="EM711" s="11"/>
      <c r="EN711" s="11"/>
      <c r="EO711" s="11"/>
      <c r="EP711" s="11"/>
      <c r="EQ711" s="11"/>
    </row>
    <row r="712" ht="22.5" customHeight="1" spans="1:147">
      <c r="A712" s="248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27"/>
      <c r="Y712" s="11"/>
      <c r="Z712" s="119"/>
      <c r="AA712" s="119"/>
      <c r="AB712" s="11"/>
      <c r="AC712" s="119"/>
      <c r="AD712" s="11"/>
      <c r="AE712" s="11"/>
      <c r="AF712" s="119"/>
      <c r="AG712" s="119"/>
      <c r="AH712" s="11"/>
      <c r="AI712" s="11"/>
      <c r="AJ712" s="11"/>
      <c r="AK712" s="11"/>
      <c r="AL712" s="11"/>
      <c r="AM712" s="11"/>
      <c r="AN712" s="119"/>
      <c r="AO712" s="119"/>
      <c r="AP712" s="11"/>
      <c r="AQ712" s="11"/>
      <c r="AR712" s="12"/>
      <c r="AS712" s="119"/>
      <c r="AT712" s="119"/>
      <c r="AU712" s="11"/>
      <c r="AV712" s="11"/>
      <c r="AW712" s="27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9"/>
      <c r="BQ712" s="119"/>
      <c r="BR712" s="11"/>
      <c r="BS712" s="11"/>
      <c r="BT712" s="11"/>
      <c r="BU712" s="11"/>
      <c r="BV712" s="11"/>
      <c r="BW712" s="11"/>
      <c r="BX712" s="119"/>
      <c r="BY712" s="119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9"/>
      <c r="CQ712" s="119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11"/>
      <c r="ED712" s="11"/>
      <c r="EE712" s="11"/>
      <c r="EF712" s="11"/>
      <c r="EG712" s="11"/>
      <c r="EH712" s="11"/>
      <c r="EI712" s="11"/>
      <c r="EJ712" s="11"/>
      <c r="EK712" s="11"/>
      <c r="EL712" s="11"/>
      <c r="EM712" s="11"/>
      <c r="EN712" s="11"/>
      <c r="EO712" s="11"/>
      <c r="EP712" s="11"/>
      <c r="EQ712" s="11"/>
    </row>
    <row r="713" ht="22.5" customHeight="1" spans="1:147">
      <c r="A713" s="248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27"/>
      <c r="Y713" s="11"/>
      <c r="Z713" s="119"/>
      <c r="AA713" s="119"/>
      <c r="AB713" s="11"/>
      <c r="AC713" s="119"/>
      <c r="AD713" s="11"/>
      <c r="AE713" s="11"/>
      <c r="AF713" s="119"/>
      <c r="AG713" s="119"/>
      <c r="AH713" s="11"/>
      <c r="AI713" s="11"/>
      <c r="AJ713" s="11"/>
      <c r="AK713" s="11"/>
      <c r="AL713" s="11"/>
      <c r="AM713" s="11"/>
      <c r="AN713" s="119"/>
      <c r="AO713" s="119"/>
      <c r="AP713" s="11"/>
      <c r="AQ713" s="11"/>
      <c r="AR713" s="12"/>
      <c r="AS713" s="119"/>
      <c r="AT713" s="119"/>
      <c r="AU713" s="11"/>
      <c r="AV713" s="11"/>
      <c r="AW713" s="27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9"/>
      <c r="BQ713" s="119"/>
      <c r="BR713" s="11"/>
      <c r="BS713" s="11"/>
      <c r="BT713" s="11"/>
      <c r="BU713" s="11"/>
      <c r="BV713" s="11"/>
      <c r="BW713" s="11"/>
      <c r="BX713" s="119"/>
      <c r="BY713" s="119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9"/>
      <c r="CQ713" s="119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  <c r="EB713" s="11"/>
      <c r="EC713" s="11"/>
      <c r="ED713" s="11"/>
      <c r="EE713" s="11"/>
      <c r="EF713" s="11"/>
      <c r="EG713" s="11"/>
      <c r="EH713" s="11"/>
      <c r="EI713" s="11"/>
      <c r="EJ713" s="11"/>
      <c r="EK713" s="11"/>
      <c r="EL713" s="11"/>
      <c r="EM713" s="11"/>
      <c r="EN713" s="11"/>
      <c r="EO713" s="11"/>
      <c r="EP713" s="11"/>
      <c r="EQ713" s="11"/>
    </row>
    <row r="714" ht="22.5" customHeight="1" spans="1:147">
      <c r="A714" s="248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27"/>
      <c r="Y714" s="11"/>
      <c r="Z714" s="119"/>
      <c r="AA714" s="119"/>
      <c r="AB714" s="11"/>
      <c r="AC714" s="119"/>
      <c r="AD714" s="11"/>
      <c r="AE714" s="11"/>
      <c r="AF714" s="119"/>
      <c r="AG714" s="119"/>
      <c r="AH714" s="11"/>
      <c r="AI714" s="11"/>
      <c r="AJ714" s="11"/>
      <c r="AK714" s="11"/>
      <c r="AL714" s="11"/>
      <c r="AM714" s="11"/>
      <c r="AN714" s="119"/>
      <c r="AO714" s="119"/>
      <c r="AP714" s="11"/>
      <c r="AQ714" s="11"/>
      <c r="AR714" s="12"/>
      <c r="AS714" s="119"/>
      <c r="AT714" s="119"/>
      <c r="AU714" s="11"/>
      <c r="AV714" s="11"/>
      <c r="AW714" s="27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9"/>
      <c r="BQ714" s="119"/>
      <c r="BR714" s="11"/>
      <c r="BS714" s="11"/>
      <c r="BT714" s="11"/>
      <c r="BU714" s="11"/>
      <c r="BV714" s="11"/>
      <c r="BW714" s="11"/>
      <c r="BX714" s="119"/>
      <c r="BY714" s="119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9"/>
      <c r="CQ714" s="119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  <c r="EB714" s="11"/>
      <c r="EC714" s="11"/>
      <c r="ED714" s="11"/>
      <c r="EE714" s="11"/>
      <c r="EF714" s="11"/>
      <c r="EG714" s="11"/>
      <c r="EH714" s="11"/>
      <c r="EI714" s="11"/>
      <c r="EJ714" s="11"/>
      <c r="EK714" s="11"/>
      <c r="EL714" s="11"/>
      <c r="EM714" s="11"/>
      <c r="EN714" s="11"/>
      <c r="EO714" s="11"/>
      <c r="EP714" s="11"/>
      <c r="EQ714" s="11"/>
    </row>
    <row r="715" ht="22.5" customHeight="1" spans="1:147">
      <c r="A715" s="248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27"/>
      <c r="Y715" s="11"/>
      <c r="Z715" s="119"/>
      <c r="AA715" s="119"/>
      <c r="AB715" s="11"/>
      <c r="AC715" s="119"/>
      <c r="AD715" s="11"/>
      <c r="AE715" s="11"/>
      <c r="AF715" s="119"/>
      <c r="AG715" s="119"/>
      <c r="AH715" s="11"/>
      <c r="AI715" s="11"/>
      <c r="AJ715" s="11"/>
      <c r="AK715" s="11"/>
      <c r="AL715" s="11"/>
      <c r="AM715" s="11"/>
      <c r="AN715" s="119"/>
      <c r="AO715" s="119"/>
      <c r="AP715" s="11"/>
      <c r="AQ715" s="11"/>
      <c r="AR715" s="12"/>
      <c r="AS715" s="119"/>
      <c r="AT715" s="119"/>
      <c r="AU715" s="11"/>
      <c r="AV715" s="11"/>
      <c r="AW715" s="27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9"/>
      <c r="BQ715" s="119"/>
      <c r="BR715" s="11"/>
      <c r="BS715" s="11"/>
      <c r="BT715" s="11"/>
      <c r="BU715" s="11"/>
      <c r="BV715" s="11"/>
      <c r="BW715" s="11"/>
      <c r="BX715" s="119"/>
      <c r="BY715" s="119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9"/>
      <c r="CQ715" s="119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  <c r="EM715" s="11"/>
      <c r="EN715" s="11"/>
      <c r="EO715" s="11"/>
      <c r="EP715" s="11"/>
      <c r="EQ715" s="11"/>
    </row>
    <row r="716" ht="22.5" customHeight="1" spans="1:147">
      <c r="A716" s="248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27"/>
      <c r="Y716" s="11"/>
      <c r="Z716" s="119"/>
      <c r="AA716" s="119"/>
      <c r="AB716" s="11"/>
      <c r="AC716" s="119"/>
      <c r="AD716" s="11"/>
      <c r="AE716" s="11"/>
      <c r="AF716" s="119"/>
      <c r="AG716" s="119"/>
      <c r="AH716" s="11"/>
      <c r="AI716" s="11"/>
      <c r="AJ716" s="11"/>
      <c r="AK716" s="11"/>
      <c r="AL716" s="11"/>
      <c r="AM716" s="11"/>
      <c r="AN716" s="119"/>
      <c r="AO716" s="119"/>
      <c r="AP716" s="11"/>
      <c r="AQ716" s="11"/>
      <c r="AR716" s="12"/>
      <c r="AS716" s="119"/>
      <c r="AT716" s="119"/>
      <c r="AU716" s="11"/>
      <c r="AV716" s="11"/>
      <c r="AW716" s="27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9"/>
      <c r="BQ716" s="119"/>
      <c r="BR716" s="11"/>
      <c r="BS716" s="11"/>
      <c r="BT716" s="11"/>
      <c r="BU716" s="11"/>
      <c r="BV716" s="11"/>
      <c r="BW716" s="11"/>
      <c r="BX716" s="119"/>
      <c r="BY716" s="119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9"/>
      <c r="CQ716" s="119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  <c r="EM716" s="11"/>
      <c r="EN716" s="11"/>
      <c r="EO716" s="11"/>
      <c r="EP716" s="11"/>
      <c r="EQ716" s="11"/>
    </row>
    <row r="717" ht="22.5" customHeight="1" spans="1:147">
      <c r="A717" s="248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27"/>
      <c r="Y717" s="11"/>
      <c r="Z717" s="119"/>
      <c r="AA717" s="119"/>
      <c r="AB717" s="11"/>
      <c r="AC717" s="119"/>
      <c r="AD717" s="11"/>
      <c r="AE717" s="11"/>
      <c r="AF717" s="119"/>
      <c r="AG717" s="119"/>
      <c r="AH717" s="11"/>
      <c r="AI717" s="11"/>
      <c r="AJ717" s="11"/>
      <c r="AK717" s="11"/>
      <c r="AL717" s="11"/>
      <c r="AM717" s="11"/>
      <c r="AN717" s="119"/>
      <c r="AO717" s="119"/>
      <c r="AP717" s="11"/>
      <c r="AQ717" s="11"/>
      <c r="AR717" s="12"/>
      <c r="AS717" s="119"/>
      <c r="AT717" s="119"/>
      <c r="AU717" s="11"/>
      <c r="AV717" s="11"/>
      <c r="AW717" s="27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9"/>
      <c r="BQ717" s="119"/>
      <c r="BR717" s="11"/>
      <c r="BS717" s="11"/>
      <c r="BT717" s="11"/>
      <c r="BU717" s="11"/>
      <c r="BV717" s="11"/>
      <c r="BW717" s="11"/>
      <c r="BX717" s="119"/>
      <c r="BY717" s="119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9"/>
      <c r="CQ717" s="119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  <c r="EM717" s="11"/>
      <c r="EN717" s="11"/>
      <c r="EO717" s="11"/>
      <c r="EP717" s="11"/>
      <c r="EQ717" s="11"/>
    </row>
    <row r="718" ht="22.5" customHeight="1" spans="1:147">
      <c r="A718" s="248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27"/>
      <c r="Y718" s="11"/>
      <c r="Z718" s="119"/>
      <c r="AA718" s="119"/>
      <c r="AB718" s="11"/>
      <c r="AC718" s="119"/>
      <c r="AD718" s="11"/>
      <c r="AE718" s="11"/>
      <c r="AF718" s="119"/>
      <c r="AG718" s="119"/>
      <c r="AH718" s="11"/>
      <c r="AI718" s="11"/>
      <c r="AJ718" s="11"/>
      <c r="AK718" s="11"/>
      <c r="AL718" s="11"/>
      <c r="AM718" s="11"/>
      <c r="AN718" s="119"/>
      <c r="AO718" s="119"/>
      <c r="AP718" s="11"/>
      <c r="AQ718" s="11"/>
      <c r="AR718" s="12"/>
      <c r="AS718" s="119"/>
      <c r="AT718" s="119"/>
      <c r="AU718" s="11"/>
      <c r="AV718" s="11"/>
      <c r="AW718" s="27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9"/>
      <c r="BQ718" s="119"/>
      <c r="BR718" s="11"/>
      <c r="BS718" s="11"/>
      <c r="BT718" s="11"/>
      <c r="BU718" s="11"/>
      <c r="BV718" s="11"/>
      <c r="BW718" s="11"/>
      <c r="BX718" s="119"/>
      <c r="BY718" s="119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9"/>
      <c r="CQ718" s="119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  <c r="EM718" s="11"/>
      <c r="EN718" s="11"/>
      <c r="EO718" s="11"/>
      <c r="EP718" s="11"/>
      <c r="EQ718" s="11"/>
    </row>
    <row r="719" ht="22.5" customHeight="1" spans="1:147">
      <c r="A719" s="248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27"/>
      <c r="Y719" s="11"/>
      <c r="Z719" s="119"/>
      <c r="AA719" s="119"/>
      <c r="AB719" s="11"/>
      <c r="AC719" s="119"/>
      <c r="AD719" s="11"/>
      <c r="AE719" s="11"/>
      <c r="AF719" s="119"/>
      <c r="AG719" s="119"/>
      <c r="AH719" s="11"/>
      <c r="AI719" s="11"/>
      <c r="AJ719" s="11"/>
      <c r="AK719" s="11"/>
      <c r="AL719" s="11"/>
      <c r="AM719" s="11"/>
      <c r="AN719" s="119"/>
      <c r="AO719" s="119"/>
      <c r="AP719" s="11"/>
      <c r="AQ719" s="11"/>
      <c r="AR719" s="12"/>
      <c r="AS719" s="119"/>
      <c r="AT719" s="119"/>
      <c r="AU719" s="11"/>
      <c r="AV719" s="11"/>
      <c r="AW719" s="27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9"/>
      <c r="BQ719" s="119"/>
      <c r="BR719" s="11"/>
      <c r="BS719" s="11"/>
      <c r="BT719" s="11"/>
      <c r="BU719" s="11"/>
      <c r="BV719" s="11"/>
      <c r="BW719" s="11"/>
      <c r="BX719" s="119"/>
      <c r="BY719" s="119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9"/>
      <c r="CQ719" s="119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  <c r="EM719" s="11"/>
      <c r="EN719" s="11"/>
      <c r="EO719" s="11"/>
      <c r="EP719" s="11"/>
      <c r="EQ719" s="11"/>
    </row>
    <row r="720" ht="22.5" customHeight="1" spans="1:147">
      <c r="A720" s="248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27"/>
      <c r="Y720" s="11"/>
      <c r="Z720" s="119"/>
      <c r="AA720" s="119"/>
      <c r="AB720" s="11"/>
      <c r="AC720" s="119"/>
      <c r="AD720" s="11"/>
      <c r="AE720" s="11"/>
      <c r="AF720" s="119"/>
      <c r="AG720" s="119"/>
      <c r="AH720" s="11"/>
      <c r="AI720" s="11"/>
      <c r="AJ720" s="11"/>
      <c r="AK720" s="11"/>
      <c r="AL720" s="11"/>
      <c r="AM720" s="11"/>
      <c r="AN720" s="119"/>
      <c r="AO720" s="119"/>
      <c r="AP720" s="11"/>
      <c r="AQ720" s="11"/>
      <c r="AR720" s="12"/>
      <c r="AS720" s="119"/>
      <c r="AT720" s="119"/>
      <c r="AU720" s="11"/>
      <c r="AV720" s="11"/>
      <c r="AW720" s="27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9"/>
      <c r="BQ720" s="119"/>
      <c r="BR720" s="11"/>
      <c r="BS720" s="11"/>
      <c r="BT720" s="11"/>
      <c r="BU720" s="11"/>
      <c r="BV720" s="11"/>
      <c r="BW720" s="11"/>
      <c r="BX720" s="119"/>
      <c r="BY720" s="119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9"/>
      <c r="CQ720" s="119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  <c r="EM720" s="11"/>
      <c r="EN720" s="11"/>
      <c r="EO720" s="11"/>
      <c r="EP720" s="11"/>
      <c r="EQ720" s="11"/>
    </row>
    <row r="721" ht="22.5" customHeight="1" spans="1:147">
      <c r="A721" s="248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27"/>
      <c r="Y721" s="11"/>
      <c r="Z721" s="119"/>
      <c r="AA721" s="119"/>
      <c r="AB721" s="11"/>
      <c r="AC721" s="119"/>
      <c r="AD721" s="11"/>
      <c r="AE721" s="11"/>
      <c r="AF721" s="119"/>
      <c r="AG721" s="119"/>
      <c r="AH721" s="11"/>
      <c r="AI721" s="11"/>
      <c r="AJ721" s="11"/>
      <c r="AK721" s="11"/>
      <c r="AL721" s="11"/>
      <c r="AM721" s="11"/>
      <c r="AN721" s="119"/>
      <c r="AO721" s="119"/>
      <c r="AP721" s="11"/>
      <c r="AQ721" s="11"/>
      <c r="AR721" s="12"/>
      <c r="AS721" s="119"/>
      <c r="AT721" s="119"/>
      <c r="AU721" s="11"/>
      <c r="AV721" s="11"/>
      <c r="AW721" s="27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9"/>
      <c r="BQ721" s="119"/>
      <c r="BR721" s="11"/>
      <c r="BS721" s="11"/>
      <c r="BT721" s="11"/>
      <c r="BU721" s="11"/>
      <c r="BV721" s="11"/>
      <c r="BW721" s="11"/>
      <c r="BX721" s="119"/>
      <c r="BY721" s="119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9"/>
      <c r="CQ721" s="119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  <c r="EM721" s="11"/>
      <c r="EN721" s="11"/>
      <c r="EO721" s="11"/>
      <c r="EP721" s="11"/>
      <c r="EQ721" s="11"/>
    </row>
    <row r="722" ht="22.5" customHeight="1" spans="1:147">
      <c r="A722" s="248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27"/>
      <c r="Y722" s="11"/>
      <c r="Z722" s="119"/>
      <c r="AA722" s="119"/>
      <c r="AB722" s="11"/>
      <c r="AC722" s="119"/>
      <c r="AD722" s="11"/>
      <c r="AE722" s="11"/>
      <c r="AF722" s="119"/>
      <c r="AG722" s="119"/>
      <c r="AH722" s="11"/>
      <c r="AI722" s="11"/>
      <c r="AJ722" s="11"/>
      <c r="AK722" s="11"/>
      <c r="AL722" s="11"/>
      <c r="AM722" s="11"/>
      <c r="AN722" s="119"/>
      <c r="AO722" s="119"/>
      <c r="AP722" s="11"/>
      <c r="AQ722" s="11"/>
      <c r="AR722" s="12"/>
      <c r="AS722" s="119"/>
      <c r="AT722" s="119"/>
      <c r="AU722" s="11"/>
      <c r="AV722" s="11"/>
      <c r="AW722" s="27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9"/>
      <c r="BQ722" s="119"/>
      <c r="BR722" s="11"/>
      <c r="BS722" s="11"/>
      <c r="BT722" s="11"/>
      <c r="BU722" s="11"/>
      <c r="BV722" s="11"/>
      <c r="BW722" s="11"/>
      <c r="BX722" s="119"/>
      <c r="BY722" s="119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9"/>
      <c r="CQ722" s="119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  <c r="EM722" s="11"/>
      <c r="EN722" s="11"/>
      <c r="EO722" s="11"/>
      <c r="EP722" s="11"/>
      <c r="EQ722" s="11"/>
    </row>
    <row r="723" ht="22.5" customHeight="1" spans="1:147">
      <c r="A723" s="248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27"/>
      <c r="Y723" s="11"/>
      <c r="Z723" s="119"/>
      <c r="AA723" s="119"/>
      <c r="AB723" s="11"/>
      <c r="AC723" s="119"/>
      <c r="AD723" s="11"/>
      <c r="AE723" s="11"/>
      <c r="AF723" s="119"/>
      <c r="AG723" s="119"/>
      <c r="AH723" s="11"/>
      <c r="AI723" s="11"/>
      <c r="AJ723" s="11"/>
      <c r="AK723" s="11"/>
      <c r="AL723" s="11"/>
      <c r="AM723" s="11"/>
      <c r="AN723" s="119"/>
      <c r="AO723" s="119"/>
      <c r="AP723" s="11"/>
      <c r="AQ723" s="11"/>
      <c r="AR723" s="12"/>
      <c r="AS723" s="119"/>
      <c r="AT723" s="119"/>
      <c r="AU723" s="11"/>
      <c r="AV723" s="11"/>
      <c r="AW723" s="27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9"/>
      <c r="BQ723" s="119"/>
      <c r="BR723" s="11"/>
      <c r="BS723" s="11"/>
      <c r="BT723" s="11"/>
      <c r="BU723" s="11"/>
      <c r="BV723" s="11"/>
      <c r="BW723" s="11"/>
      <c r="BX723" s="119"/>
      <c r="BY723" s="119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9"/>
      <c r="CQ723" s="119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  <c r="EM723" s="11"/>
      <c r="EN723" s="11"/>
      <c r="EO723" s="11"/>
      <c r="EP723" s="11"/>
      <c r="EQ723" s="11"/>
    </row>
    <row r="724" ht="22.5" customHeight="1" spans="1:147">
      <c r="A724" s="248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27"/>
      <c r="Y724" s="11"/>
      <c r="Z724" s="119"/>
      <c r="AA724" s="119"/>
      <c r="AB724" s="11"/>
      <c r="AC724" s="119"/>
      <c r="AD724" s="11"/>
      <c r="AE724" s="11"/>
      <c r="AF724" s="119"/>
      <c r="AG724" s="119"/>
      <c r="AH724" s="11"/>
      <c r="AI724" s="11"/>
      <c r="AJ724" s="11"/>
      <c r="AK724" s="11"/>
      <c r="AL724" s="11"/>
      <c r="AM724" s="11"/>
      <c r="AN724" s="119"/>
      <c r="AO724" s="119"/>
      <c r="AP724" s="11"/>
      <c r="AQ724" s="11"/>
      <c r="AR724" s="12"/>
      <c r="AS724" s="119"/>
      <c r="AT724" s="119"/>
      <c r="AU724" s="11"/>
      <c r="AV724" s="11"/>
      <c r="AW724" s="27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9"/>
      <c r="BQ724" s="119"/>
      <c r="BR724" s="11"/>
      <c r="BS724" s="11"/>
      <c r="BT724" s="11"/>
      <c r="BU724" s="11"/>
      <c r="BV724" s="11"/>
      <c r="BW724" s="11"/>
      <c r="BX724" s="119"/>
      <c r="BY724" s="119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9"/>
      <c r="CQ724" s="119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  <c r="EM724" s="11"/>
      <c r="EN724" s="11"/>
      <c r="EO724" s="11"/>
      <c r="EP724" s="11"/>
      <c r="EQ724" s="11"/>
    </row>
    <row r="725" ht="22.5" customHeight="1" spans="1:147">
      <c r="A725" s="248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27"/>
      <c r="Y725" s="11"/>
      <c r="Z725" s="119"/>
      <c r="AA725" s="119"/>
      <c r="AB725" s="11"/>
      <c r="AC725" s="119"/>
      <c r="AD725" s="11"/>
      <c r="AE725" s="11"/>
      <c r="AF725" s="119"/>
      <c r="AG725" s="119"/>
      <c r="AH725" s="11"/>
      <c r="AI725" s="11"/>
      <c r="AJ725" s="11"/>
      <c r="AK725" s="11"/>
      <c r="AL725" s="11"/>
      <c r="AM725" s="11"/>
      <c r="AN725" s="119"/>
      <c r="AO725" s="119"/>
      <c r="AP725" s="11"/>
      <c r="AQ725" s="11"/>
      <c r="AR725" s="12"/>
      <c r="AS725" s="119"/>
      <c r="AT725" s="119"/>
      <c r="AU725" s="11"/>
      <c r="AV725" s="11"/>
      <c r="AW725" s="27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9"/>
      <c r="BQ725" s="119"/>
      <c r="BR725" s="11"/>
      <c r="BS725" s="11"/>
      <c r="BT725" s="11"/>
      <c r="BU725" s="11"/>
      <c r="BV725" s="11"/>
      <c r="BW725" s="11"/>
      <c r="BX725" s="119"/>
      <c r="BY725" s="119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9"/>
      <c r="CQ725" s="119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  <c r="EM725" s="11"/>
      <c r="EN725" s="11"/>
      <c r="EO725" s="11"/>
      <c r="EP725" s="11"/>
      <c r="EQ725" s="11"/>
    </row>
    <row r="726" ht="22.5" customHeight="1" spans="1:147">
      <c r="A726" s="248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27"/>
      <c r="Y726" s="11"/>
      <c r="Z726" s="119"/>
      <c r="AA726" s="119"/>
      <c r="AB726" s="11"/>
      <c r="AC726" s="119"/>
      <c r="AD726" s="11"/>
      <c r="AE726" s="11"/>
      <c r="AF726" s="119"/>
      <c r="AG726" s="119"/>
      <c r="AH726" s="11"/>
      <c r="AI726" s="11"/>
      <c r="AJ726" s="11"/>
      <c r="AK726" s="11"/>
      <c r="AL726" s="11"/>
      <c r="AM726" s="11"/>
      <c r="AN726" s="119"/>
      <c r="AO726" s="119"/>
      <c r="AP726" s="11"/>
      <c r="AQ726" s="11"/>
      <c r="AR726" s="12"/>
      <c r="AS726" s="119"/>
      <c r="AT726" s="119"/>
      <c r="AU726" s="11"/>
      <c r="AV726" s="11"/>
      <c r="AW726" s="27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9"/>
      <c r="BQ726" s="119"/>
      <c r="BR726" s="11"/>
      <c r="BS726" s="11"/>
      <c r="BT726" s="11"/>
      <c r="BU726" s="11"/>
      <c r="BV726" s="11"/>
      <c r="BW726" s="11"/>
      <c r="BX726" s="119"/>
      <c r="BY726" s="119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9"/>
      <c r="CQ726" s="119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  <c r="EM726" s="11"/>
      <c r="EN726" s="11"/>
      <c r="EO726" s="11"/>
      <c r="EP726" s="11"/>
      <c r="EQ726" s="11"/>
    </row>
    <row r="727" ht="22.5" customHeight="1" spans="1:147">
      <c r="A727" s="248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27"/>
      <c r="Y727" s="11"/>
      <c r="Z727" s="119"/>
      <c r="AA727" s="119"/>
      <c r="AB727" s="11"/>
      <c r="AC727" s="119"/>
      <c r="AD727" s="11"/>
      <c r="AE727" s="11"/>
      <c r="AF727" s="119"/>
      <c r="AG727" s="119"/>
      <c r="AH727" s="11"/>
      <c r="AI727" s="11"/>
      <c r="AJ727" s="11"/>
      <c r="AK727" s="11"/>
      <c r="AL727" s="11"/>
      <c r="AM727" s="11"/>
      <c r="AN727" s="119"/>
      <c r="AO727" s="119"/>
      <c r="AP727" s="11"/>
      <c r="AQ727" s="11"/>
      <c r="AR727" s="12"/>
      <c r="AS727" s="119"/>
      <c r="AT727" s="119"/>
      <c r="AU727" s="11"/>
      <c r="AV727" s="11"/>
      <c r="AW727" s="27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9"/>
      <c r="BQ727" s="119"/>
      <c r="BR727" s="11"/>
      <c r="BS727" s="11"/>
      <c r="BT727" s="11"/>
      <c r="BU727" s="11"/>
      <c r="BV727" s="11"/>
      <c r="BW727" s="11"/>
      <c r="BX727" s="119"/>
      <c r="BY727" s="119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9"/>
      <c r="CQ727" s="119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  <c r="EB727" s="11"/>
      <c r="EC727" s="11"/>
      <c r="ED727" s="11"/>
      <c r="EE727" s="11"/>
      <c r="EF727" s="11"/>
      <c r="EG727" s="11"/>
      <c r="EH727" s="11"/>
      <c r="EI727" s="11"/>
      <c r="EJ727" s="11"/>
      <c r="EK727" s="11"/>
      <c r="EL727" s="11"/>
      <c r="EM727" s="11"/>
      <c r="EN727" s="11"/>
      <c r="EO727" s="11"/>
      <c r="EP727" s="11"/>
      <c r="EQ727" s="11"/>
    </row>
    <row r="728" ht="22.5" customHeight="1" spans="1:147">
      <c r="A728" s="248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27"/>
      <c r="Y728" s="11"/>
      <c r="Z728" s="119"/>
      <c r="AA728" s="119"/>
      <c r="AB728" s="11"/>
      <c r="AC728" s="119"/>
      <c r="AD728" s="11"/>
      <c r="AE728" s="11"/>
      <c r="AF728" s="119"/>
      <c r="AG728" s="119"/>
      <c r="AH728" s="11"/>
      <c r="AI728" s="11"/>
      <c r="AJ728" s="11"/>
      <c r="AK728" s="11"/>
      <c r="AL728" s="11"/>
      <c r="AM728" s="11"/>
      <c r="AN728" s="119"/>
      <c r="AO728" s="119"/>
      <c r="AP728" s="11"/>
      <c r="AQ728" s="11"/>
      <c r="AR728" s="12"/>
      <c r="AS728" s="119"/>
      <c r="AT728" s="119"/>
      <c r="AU728" s="11"/>
      <c r="AV728" s="11"/>
      <c r="AW728" s="27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9"/>
      <c r="BQ728" s="119"/>
      <c r="BR728" s="11"/>
      <c r="BS728" s="11"/>
      <c r="BT728" s="11"/>
      <c r="BU728" s="11"/>
      <c r="BV728" s="11"/>
      <c r="BW728" s="11"/>
      <c r="BX728" s="119"/>
      <c r="BY728" s="119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9"/>
      <c r="CQ728" s="119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  <c r="EB728" s="11"/>
      <c r="EC728" s="11"/>
      <c r="ED728" s="11"/>
      <c r="EE728" s="11"/>
      <c r="EF728" s="11"/>
      <c r="EG728" s="11"/>
      <c r="EH728" s="11"/>
      <c r="EI728" s="11"/>
      <c r="EJ728" s="11"/>
      <c r="EK728" s="11"/>
      <c r="EL728" s="11"/>
      <c r="EM728" s="11"/>
      <c r="EN728" s="11"/>
      <c r="EO728" s="11"/>
      <c r="EP728" s="11"/>
      <c r="EQ728" s="11"/>
    </row>
    <row r="729" ht="22.5" customHeight="1" spans="1:147">
      <c r="A729" s="248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27"/>
      <c r="Y729" s="11"/>
      <c r="Z729" s="119"/>
      <c r="AA729" s="119"/>
      <c r="AB729" s="11"/>
      <c r="AC729" s="119"/>
      <c r="AD729" s="11"/>
      <c r="AE729" s="11"/>
      <c r="AF729" s="119"/>
      <c r="AG729" s="119"/>
      <c r="AH729" s="11"/>
      <c r="AI729" s="11"/>
      <c r="AJ729" s="11"/>
      <c r="AK729" s="11"/>
      <c r="AL729" s="11"/>
      <c r="AM729" s="11"/>
      <c r="AN729" s="119"/>
      <c r="AO729" s="119"/>
      <c r="AP729" s="11"/>
      <c r="AQ729" s="11"/>
      <c r="AR729" s="12"/>
      <c r="AS729" s="119"/>
      <c r="AT729" s="119"/>
      <c r="AU729" s="11"/>
      <c r="AV729" s="11"/>
      <c r="AW729" s="27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9"/>
      <c r="BQ729" s="119"/>
      <c r="BR729" s="11"/>
      <c r="BS729" s="11"/>
      <c r="BT729" s="11"/>
      <c r="BU729" s="11"/>
      <c r="BV729" s="11"/>
      <c r="BW729" s="11"/>
      <c r="BX729" s="119"/>
      <c r="BY729" s="119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9"/>
      <c r="CQ729" s="119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  <c r="EM729" s="11"/>
      <c r="EN729" s="11"/>
      <c r="EO729" s="11"/>
      <c r="EP729" s="11"/>
      <c r="EQ729" s="11"/>
    </row>
    <row r="730" ht="22.5" customHeight="1" spans="1:147">
      <c r="A730" s="248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27"/>
      <c r="Y730" s="11"/>
      <c r="Z730" s="119"/>
      <c r="AA730" s="119"/>
      <c r="AB730" s="11"/>
      <c r="AC730" s="119"/>
      <c r="AD730" s="11"/>
      <c r="AE730" s="11"/>
      <c r="AF730" s="119"/>
      <c r="AG730" s="119"/>
      <c r="AH730" s="11"/>
      <c r="AI730" s="11"/>
      <c r="AJ730" s="11"/>
      <c r="AK730" s="11"/>
      <c r="AL730" s="11"/>
      <c r="AM730" s="11"/>
      <c r="AN730" s="119"/>
      <c r="AO730" s="119"/>
      <c r="AP730" s="11"/>
      <c r="AQ730" s="11"/>
      <c r="AR730" s="12"/>
      <c r="AS730" s="119"/>
      <c r="AT730" s="119"/>
      <c r="AU730" s="11"/>
      <c r="AV730" s="11"/>
      <c r="AW730" s="27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9"/>
      <c r="BQ730" s="119"/>
      <c r="BR730" s="11"/>
      <c r="BS730" s="11"/>
      <c r="BT730" s="11"/>
      <c r="BU730" s="11"/>
      <c r="BV730" s="11"/>
      <c r="BW730" s="11"/>
      <c r="BX730" s="119"/>
      <c r="BY730" s="119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9"/>
      <c r="CQ730" s="119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  <c r="EB730" s="11"/>
      <c r="EC730" s="11"/>
      <c r="ED730" s="11"/>
      <c r="EE730" s="11"/>
      <c r="EF730" s="11"/>
      <c r="EG730" s="11"/>
      <c r="EH730" s="11"/>
      <c r="EI730" s="11"/>
      <c r="EJ730" s="11"/>
      <c r="EK730" s="11"/>
      <c r="EL730" s="11"/>
      <c r="EM730" s="11"/>
      <c r="EN730" s="11"/>
      <c r="EO730" s="11"/>
      <c r="EP730" s="11"/>
      <c r="EQ730" s="11"/>
    </row>
    <row r="731" ht="22.5" customHeight="1" spans="1:147">
      <c r="A731" s="248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27"/>
      <c r="Y731" s="11"/>
      <c r="Z731" s="119"/>
      <c r="AA731" s="119"/>
      <c r="AB731" s="11"/>
      <c r="AC731" s="119"/>
      <c r="AD731" s="11"/>
      <c r="AE731" s="11"/>
      <c r="AF731" s="119"/>
      <c r="AG731" s="119"/>
      <c r="AH731" s="11"/>
      <c r="AI731" s="11"/>
      <c r="AJ731" s="11"/>
      <c r="AK731" s="11"/>
      <c r="AL731" s="11"/>
      <c r="AM731" s="11"/>
      <c r="AN731" s="119"/>
      <c r="AO731" s="119"/>
      <c r="AP731" s="11"/>
      <c r="AQ731" s="11"/>
      <c r="AR731" s="12"/>
      <c r="AS731" s="119"/>
      <c r="AT731" s="119"/>
      <c r="AU731" s="11"/>
      <c r="AV731" s="11"/>
      <c r="AW731" s="27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9"/>
      <c r="BQ731" s="119"/>
      <c r="BR731" s="11"/>
      <c r="BS731" s="11"/>
      <c r="BT731" s="11"/>
      <c r="BU731" s="11"/>
      <c r="BV731" s="11"/>
      <c r="BW731" s="11"/>
      <c r="BX731" s="119"/>
      <c r="BY731" s="119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9"/>
      <c r="CQ731" s="119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  <c r="EB731" s="11"/>
      <c r="EC731" s="11"/>
      <c r="ED731" s="11"/>
      <c r="EE731" s="11"/>
      <c r="EF731" s="11"/>
      <c r="EG731" s="11"/>
      <c r="EH731" s="11"/>
      <c r="EI731" s="11"/>
      <c r="EJ731" s="11"/>
      <c r="EK731" s="11"/>
      <c r="EL731" s="11"/>
      <c r="EM731" s="11"/>
      <c r="EN731" s="11"/>
      <c r="EO731" s="11"/>
      <c r="EP731" s="11"/>
      <c r="EQ731" s="11"/>
    </row>
    <row r="732" ht="22.5" customHeight="1" spans="1:147">
      <c r="A732" s="248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27"/>
      <c r="Y732" s="11"/>
      <c r="Z732" s="119"/>
      <c r="AA732" s="119"/>
      <c r="AB732" s="11"/>
      <c r="AC732" s="119"/>
      <c r="AD732" s="11"/>
      <c r="AE732" s="11"/>
      <c r="AF732" s="119"/>
      <c r="AG732" s="119"/>
      <c r="AH732" s="11"/>
      <c r="AI732" s="11"/>
      <c r="AJ732" s="11"/>
      <c r="AK732" s="11"/>
      <c r="AL732" s="11"/>
      <c r="AM732" s="11"/>
      <c r="AN732" s="119"/>
      <c r="AO732" s="119"/>
      <c r="AP732" s="11"/>
      <c r="AQ732" s="11"/>
      <c r="AR732" s="12"/>
      <c r="AS732" s="119"/>
      <c r="AT732" s="119"/>
      <c r="AU732" s="11"/>
      <c r="AV732" s="11"/>
      <c r="AW732" s="27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9"/>
      <c r="BQ732" s="119"/>
      <c r="BR732" s="11"/>
      <c r="BS732" s="11"/>
      <c r="BT732" s="11"/>
      <c r="BU732" s="11"/>
      <c r="BV732" s="11"/>
      <c r="BW732" s="11"/>
      <c r="BX732" s="119"/>
      <c r="BY732" s="119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9"/>
      <c r="CQ732" s="119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  <c r="EM732" s="11"/>
      <c r="EN732" s="11"/>
      <c r="EO732" s="11"/>
      <c r="EP732" s="11"/>
      <c r="EQ732" s="11"/>
    </row>
    <row r="733" ht="22.5" customHeight="1" spans="1:147">
      <c r="A733" s="248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27"/>
      <c r="Y733" s="11"/>
      <c r="Z733" s="119"/>
      <c r="AA733" s="119"/>
      <c r="AB733" s="11"/>
      <c r="AC733" s="119"/>
      <c r="AD733" s="11"/>
      <c r="AE733" s="11"/>
      <c r="AF733" s="119"/>
      <c r="AG733" s="119"/>
      <c r="AH733" s="11"/>
      <c r="AI733" s="11"/>
      <c r="AJ733" s="11"/>
      <c r="AK733" s="11"/>
      <c r="AL733" s="11"/>
      <c r="AM733" s="11"/>
      <c r="AN733" s="119"/>
      <c r="AO733" s="119"/>
      <c r="AP733" s="11"/>
      <c r="AQ733" s="11"/>
      <c r="AR733" s="12"/>
      <c r="AS733" s="119"/>
      <c r="AT733" s="119"/>
      <c r="AU733" s="11"/>
      <c r="AV733" s="11"/>
      <c r="AW733" s="27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9"/>
      <c r="BQ733" s="119"/>
      <c r="BR733" s="11"/>
      <c r="BS733" s="11"/>
      <c r="BT733" s="11"/>
      <c r="BU733" s="11"/>
      <c r="BV733" s="11"/>
      <c r="BW733" s="11"/>
      <c r="BX733" s="119"/>
      <c r="BY733" s="119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9"/>
      <c r="CQ733" s="119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  <c r="EB733" s="11"/>
      <c r="EC733" s="11"/>
      <c r="ED733" s="11"/>
      <c r="EE733" s="11"/>
      <c r="EF733" s="11"/>
      <c r="EG733" s="11"/>
      <c r="EH733" s="11"/>
      <c r="EI733" s="11"/>
      <c r="EJ733" s="11"/>
      <c r="EK733" s="11"/>
      <c r="EL733" s="11"/>
      <c r="EM733" s="11"/>
      <c r="EN733" s="11"/>
      <c r="EO733" s="11"/>
      <c r="EP733" s="11"/>
      <c r="EQ733" s="11"/>
    </row>
    <row r="734" ht="22.5" customHeight="1" spans="1:147">
      <c r="A734" s="248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27"/>
      <c r="Y734" s="11"/>
      <c r="Z734" s="119"/>
      <c r="AA734" s="119"/>
      <c r="AB734" s="11"/>
      <c r="AC734" s="119"/>
      <c r="AD734" s="11"/>
      <c r="AE734" s="11"/>
      <c r="AF734" s="119"/>
      <c r="AG734" s="119"/>
      <c r="AH734" s="11"/>
      <c r="AI734" s="11"/>
      <c r="AJ734" s="11"/>
      <c r="AK734" s="11"/>
      <c r="AL734" s="11"/>
      <c r="AM734" s="11"/>
      <c r="AN734" s="119"/>
      <c r="AO734" s="119"/>
      <c r="AP734" s="11"/>
      <c r="AQ734" s="11"/>
      <c r="AR734" s="12"/>
      <c r="AS734" s="119"/>
      <c r="AT734" s="119"/>
      <c r="AU734" s="11"/>
      <c r="AV734" s="11"/>
      <c r="AW734" s="27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9"/>
      <c r="BQ734" s="119"/>
      <c r="BR734" s="11"/>
      <c r="BS734" s="11"/>
      <c r="BT734" s="11"/>
      <c r="BU734" s="11"/>
      <c r="BV734" s="11"/>
      <c r="BW734" s="11"/>
      <c r="BX734" s="119"/>
      <c r="BY734" s="119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9"/>
      <c r="CQ734" s="119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  <c r="EB734" s="11"/>
      <c r="EC734" s="11"/>
      <c r="ED734" s="11"/>
      <c r="EE734" s="11"/>
      <c r="EF734" s="11"/>
      <c r="EG734" s="11"/>
      <c r="EH734" s="11"/>
      <c r="EI734" s="11"/>
      <c r="EJ734" s="11"/>
      <c r="EK734" s="11"/>
      <c r="EL734" s="11"/>
      <c r="EM734" s="11"/>
      <c r="EN734" s="11"/>
      <c r="EO734" s="11"/>
      <c r="EP734" s="11"/>
      <c r="EQ734" s="11"/>
    </row>
    <row r="735" ht="22.5" customHeight="1" spans="1:147">
      <c r="A735" s="248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27"/>
      <c r="Y735" s="11"/>
      <c r="Z735" s="119"/>
      <c r="AA735" s="119"/>
      <c r="AB735" s="11"/>
      <c r="AC735" s="119"/>
      <c r="AD735" s="11"/>
      <c r="AE735" s="11"/>
      <c r="AF735" s="119"/>
      <c r="AG735" s="119"/>
      <c r="AH735" s="11"/>
      <c r="AI735" s="11"/>
      <c r="AJ735" s="11"/>
      <c r="AK735" s="11"/>
      <c r="AL735" s="11"/>
      <c r="AM735" s="11"/>
      <c r="AN735" s="119"/>
      <c r="AO735" s="119"/>
      <c r="AP735" s="11"/>
      <c r="AQ735" s="11"/>
      <c r="AR735" s="12"/>
      <c r="AS735" s="119"/>
      <c r="AT735" s="119"/>
      <c r="AU735" s="11"/>
      <c r="AV735" s="11"/>
      <c r="AW735" s="27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9"/>
      <c r="BQ735" s="119"/>
      <c r="BR735" s="11"/>
      <c r="BS735" s="11"/>
      <c r="BT735" s="11"/>
      <c r="BU735" s="11"/>
      <c r="BV735" s="11"/>
      <c r="BW735" s="11"/>
      <c r="BX735" s="119"/>
      <c r="BY735" s="119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9"/>
      <c r="CQ735" s="119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  <c r="EB735" s="11"/>
      <c r="EC735" s="11"/>
      <c r="ED735" s="11"/>
      <c r="EE735" s="11"/>
      <c r="EF735" s="11"/>
      <c r="EG735" s="11"/>
      <c r="EH735" s="11"/>
      <c r="EI735" s="11"/>
      <c r="EJ735" s="11"/>
      <c r="EK735" s="11"/>
      <c r="EL735" s="11"/>
      <c r="EM735" s="11"/>
      <c r="EN735" s="11"/>
      <c r="EO735" s="11"/>
      <c r="EP735" s="11"/>
      <c r="EQ735" s="11"/>
    </row>
    <row r="736" ht="22.5" customHeight="1" spans="1:147">
      <c r="A736" s="248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27"/>
      <c r="Y736" s="11"/>
      <c r="Z736" s="119"/>
      <c r="AA736" s="119"/>
      <c r="AB736" s="11"/>
      <c r="AC736" s="119"/>
      <c r="AD736" s="11"/>
      <c r="AE736" s="11"/>
      <c r="AF736" s="119"/>
      <c r="AG736" s="119"/>
      <c r="AH736" s="11"/>
      <c r="AI736" s="11"/>
      <c r="AJ736" s="11"/>
      <c r="AK736" s="11"/>
      <c r="AL736" s="11"/>
      <c r="AM736" s="11"/>
      <c r="AN736" s="119"/>
      <c r="AO736" s="119"/>
      <c r="AP736" s="11"/>
      <c r="AQ736" s="11"/>
      <c r="AR736" s="12"/>
      <c r="AS736" s="119"/>
      <c r="AT736" s="119"/>
      <c r="AU736" s="11"/>
      <c r="AV736" s="11"/>
      <c r="AW736" s="27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9"/>
      <c r="BQ736" s="119"/>
      <c r="BR736" s="11"/>
      <c r="BS736" s="11"/>
      <c r="BT736" s="11"/>
      <c r="BU736" s="11"/>
      <c r="BV736" s="11"/>
      <c r="BW736" s="11"/>
      <c r="BX736" s="119"/>
      <c r="BY736" s="119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9"/>
      <c r="CQ736" s="119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  <c r="EB736" s="11"/>
      <c r="EC736" s="11"/>
      <c r="ED736" s="11"/>
      <c r="EE736" s="11"/>
      <c r="EF736" s="11"/>
      <c r="EG736" s="11"/>
      <c r="EH736" s="11"/>
      <c r="EI736" s="11"/>
      <c r="EJ736" s="11"/>
      <c r="EK736" s="11"/>
      <c r="EL736" s="11"/>
      <c r="EM736" s="11"/>
      <c r="EN736" s="11"/>
      <c r="EO736" s="11"/>
      <c r="EP736" s="11"/>
      <c r="EQ736" s="11"/>
    </row>
    <row r="737" ht="22.5" customHeight="1" spans="1:147">
      <c r="A737" s="248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27"/>
      <c r="Y737" s="11"/>
      <c r="Z737" s="119"/>
      <c r="AA737" s="119"/>
      <c r="AB737" s="11"/>
      <c r="AC737" s="119"/>
      <c r="AD737" s="11"/>
      <c r="AE737" s="11"/>
      <c r="AF737" s="119"/>
      <c r="AG737" s="119"/>
      <c r="AH737" s="11"/>
      <c r="AI737" s="11"/>
      <c r="AJ737" s="11"/>
      <c r="AK737" s="11"/>
      <c r="AL737" s="11"/>
      <c r="AM737" s="11"/>
      <c r="AN737" s="119"/>
      <c r="AO737" s="119"/>
      <c r="AP737" s="11"/>
      <c r="AQ737" s="11"/>
      <c r="AR737" s="12"/>
      <c r="AS737" s="119"/>
      <c r="AT737" s="119"/>
      <c r="AU737" s="11"/>
      <c r="AV737" s="11"/>
      <c r="AW737" s="27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9"/>
      <c r="BQ737" s="119"/>
      <c r="BR737" s="11"/>
      <c r="BS737" s="11"/>
      <c r="BT737" s="11"/>
      <c r="BU737" s="11"/>
      <c r="BV737" s="11"/>
      <c r="BW737" s="11"/>
      <c r="BX737" s="119"/>
      <c r="BY737" s="119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9"/>
      <c r="CQ737" s="119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11"/>
      <c r="ED737" s="11"/>
      <c r="EE737" s="11"/>
      <c r="EF737" s="11"/>
      <c r="EG737" s="11"/>
      <c r="EH737" s="11"/>
      <c r="EI737" s="11"/>
      <c r="EJ737" s="11"/>
      <c r="EK737" s="11"/>
      <c r="EL737" s="11"/>
      <c r="EM737" s="11"/>
      <c r="EN737" s="11"/>
      <c r="EO737" s="11"/>
      <c r="EP737" s="11"/>
      <c r="EQ737" s="11"/>
    </row>
    <row r="738" ht="22.5" customHeight="1" spans="1:147">
      <c r="A738" s="248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27"/>
      <c r="Y738" s="11"/>
      <c r="Z738" s="119"/>
      <c r="AA738" s="119"/>
      <c r="AB738" s="11"/>
      <c r="AC738" s="119"/>
      <c r="AD738" s="11"/>
      <c r="AE738" s="11"/>
      <c r="AF738" s="119"/>
      <c r="AG738" s="119"/>
      <c r="AH738" s="11"/>
      <c r="AI738" s="11"/>
      <c r="AJ738" s="11"/>
      <c r="AK738" s="11"/>
      <c r="AL738" s="11"/>
      <c r="AM738" s="11"/>
      <c r="AN738" s="119"/>
      <c r="AO738" s="119"/>
      <c r="AP738" s="11"/>
      <c r="AQ738" s="11"/>
      <c r="AR738" s="12"/>
      <c r="AS738" s="119"/>
      <c r="AT738" s="119"/>
      <c r="AU738" s="11"/>
      <c r="AV738" s="11"/>
      <c r="AW738" s="27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9"/>
      <c r="BQ738" s="119"/>
      <c r="BR738" s="11"/>
      <c r="BS738" s="11"/>
      <c r="BT738" s="11"/>
      <c r="BU738" s="11"/>
      <c r="BV738" s="11"/>
      <c r="BW738" s="11"/>
      <c r="BX738" s="119"/>
      <c r="BY738" s="119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9"/>
      <c r="CQ738" s="119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11"/>
      <c r="ED738" s="11"/>
      <c r="EE738" s="11"/>
      <c r="EF738" s="11"/>
      <c r="EG738" s="11"/>
      <c r="EH738" s="11"/>
      <c r="EI738" s="11"/>
      <c r="EJ738" s="11"/>
      <c r="EK738" s="11"/>
      <c r="EL738" s="11"/>
      <c r="EM738" s="11"/>
      <c r="EN738" s="11"/>
      <c r="EO738" s="11"/>
      <c r="EP738" s="11"/>
      <c r="EQ738" s="11"/>
    </row>
    <row r="739" ht="22.5" customHeight="1" spans="1:147">
      <c r="A739" s="248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27"/>
      <c r="Y739" s="11"/>
      <c r="Z739" s="119"/>
      <c r="AA739" s="119"/>
      <c r="AB739" s="11"/>
      <c r="AC739" s="119"/>
      <c r="AD739" s="11"/>
      <c r="AE739" s="11"/>
      <c r="AF739" s="119"/>
      <c r="AG739" s="119"/>
      <c r="AH739" s="11"/>
      <c r="AI739" s="11"/>
      <c r="AJ739" s="11"/>
      <c r="AK739" s="11"/>
      <c r="AL739" s="11"/>
      <c r="AM739" s="11"/>
      <c r="AN739" s="119"/>
      <c r="AO739" s="119"/>
      <c r="AP739" s="11"/>
      <c r="AQ739" s="11"/>
      <c r="AR739" s="12"/>
      <c r="AS739" s="119"/>
      <c r="AT739" s="119"/>
      <c r="AU739" s="11"/>
      <c r="AV739" s="11"/>
      <c r="AW739" s="27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9"/>
      <c r="BQ739" s="119"/>
      <c r="BR739" s="11"/>
      <c r="BS739" s="11"/>
      <c r="BT739" s="11"/>
      <c r="BU739" s="11"/>
      <c r="BV739" s="11"/>
      <c r="BW739" s="11"/>
      <c r="BX739" s="119"/>
      <c r="BY739" s="119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9"/>
      <c r="CQ739" s="119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  <c r="EB739" s="11"/>
      <c r="EC739" s="11"/>
      <c r="ED739" s="11"/>
      <c r="EE739" s="11"/>
      <c r="EF739" s="11"/>
      <c r="EG739" s="11"/>
      <c r="EH739" s="11"/>
      <c r="EI739" s="11"/>
      <c r="EJ739" s="11"/>
      <c r="EK739" s="11"/>
      <c r="EL739" s="11"/>
      <c r="EM739" s="11"/>
      <c r="EN739" s="11"/>
      <c r="EO739" s="11"/>
      <c r="EP739" s="11"/>
      <c r="EQ739" s="11"/>
    </row>
    <row r="740" ht="22.5" customHeight="1" spans="1:147">
      <c r="A740" s="248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27"/>
      <c r="Y740" s="11"/>
      <c r="Z740" s="119"/>
      <c r="AA740" s="119"/>
      <c r="AB740" s="11"/>
      <c r="AC740" s="119"/>
      <c r="AD740" s="11"/>
      <c r="AE740" s="11"/>
      <c r="AF740" s="119"/>
      <c r="AG740" s="119"/>
      <c r="AH740" s="11"/>
      <c r="AI740" s="11"/>
      <c r="AJ740" s="11"/>
      <c r="AK740" s="11"/>
      <c r="AL740" s="11"/>
      <c r="AM740" s="11"/>
      <c r="AN740" s="119"/>
      <c r="AO740" s="119"/>
      <c r="AP740" s="11"/>
      <c r="AQ740" s="11"/>
      <c r="AR740" s="12"/>
      <c r="AS740" s="119"/>
      <c r="AT740" s="119"/>
      <c r="AU740" s="11"/>
      <c r="AV740" s="11"/>
      <c r="AW740" s="27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9"/>
      <c r="BQ740" s="119"/>
      <c r="BR740" s="11"/>
      <c r="BS740" s="11"/>
      <c r="BT740" s="11"/>
      <c r="BU740" s="11"/>
      <c r="BV740" s="11"/>
      <c r="BW740" s="11"/>
      <c r="BX740" s="119"/>
      <c r="BY740" s="119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9"/>
      <c r="CQ740" s="119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  <c r="EB740" s="11"/>
      <c r="EC740" s="11"/>
      <c r="ED740" s="11"/>
      <c r="EE740" s="11"/>
      <c r="EF740" s="11"/>
      <c r="EG740" s="11"/>
      <c r="EH740" s="11"/>
      <c r="EI740" s="11"/>
      <c r="EJ740" s="11"/>
      <c r="EK740" s="11"/>
      <c r="EL740" s="11"/>
      <c r="EM740" s="11"/>
      <c r="EN740" s="11"/>
      <c r="EO740" s="11"/>
      <c r="EP740" s="11"/>
      <c r="EQ740" s="11"/>
    </row>
    <row r="741" ht="22.5" customHeight="1" spans="1:147">
      <c r="A741" s="248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27"/>
      <c r="Y741" s="11"/>
      <c r="Z741" s="119"/>
      <c r="AA741" s="119"/>
      <c r="AB741" s="11"/>
      <c r="AC741" s="119"/>
      <c r="AD741" s="11"/>
      <c r="AE741" s="11"/>
      <c r="AF741" s="119"/>
      <c r="AG741" s="119"/>
      <c r="AH741" s="11"/>
      <c r="AI741" s="11"/>
      <c r="AJ741" s="11"/>
      <c r="AK741" s="11"/>
      <c r="AL741" s="11"/>
      <c r="AM741" s="11"/>
      <c r="AN741" s="119"/>
      <c r="AO741" s="119"/>
      <c r="AP741" s="11"/>
      <c r="AQ741" s="11"/>
      <c r="AR741" s="12"/>
      <c r="AS741" s="119"/>
      <c r="AT741" s="119"/>
      <c r="AU741" s="11"/>
      <c r="AV741" s="11"/>
      <c r="AW741" s="27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9"/>
      <c r="BQ741" s="119"/>
      <c r="BR741" s="11"/>
      <c r="BS741" s="11"/>
      <c r="BT741" s="11"/>
      <c r="BU741" s="11"/>
      <c r="BV741" s="11"/>
      <c r="BW741" s="11"/>
      <c r="BX741" s="119"/>
      <c r="BY741" s="119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9"/>
      <c r="CQ741" s="119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  <c r="EB741" s="11"/>
      <c r="EC741" s="11"/>
      <c r="ED741" s="11"/>
      <c r="EE741" s="11"/>
      <c r="EF741" s="11"/>
      <c r="EG741" s="11"/>
      <c r="EH741" s="11"/>
      <c r="EI741" s="11"/>
      <c r="EJ741" s="11"/>
      <c r="EK741" s="11"/>
      <c r="EL741" s="11"/>
      <c r="EM741" s="11"/>
      <c r="EN741" s="11"/>
      <c r="EO741" s="11"/>
      <c r="EP741" s="11"/>
      <c r="EQ741" s="11"/>
    </row>
    <row r="742" ht="22.5" customHeight="1" spans="1:147">
      <c r="A742" s="248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27"/>
      <c r="Y742" s="11"/>
      <c r="Z742" s="119"/>
      <c r="AA742" s="119"/>
      <c r="AB742" s="11"/>
      <c r="AC742" s="119"/>
      <c r="AD742" s="11"/>
      <c r="AE742" s="11"/>
      <c r="AF742" s="119"/>
      <c r="AG742" s="119"/>
      <c r="AH742" s="11"/>
      <c r="AI742" s="11"/>
      <c r="AJ742" s="11"/>
      <c r="AK742" s="11"/>
      <c r="AL742" s="11"/>
      <c r="AM742" s="11"/>
      <c r="AN742" s="119"/>
      <c r="AO742" s="119"/>
      <c r="AP742" s="11"/>
      <c r="AQ742" s="11"/>
      <c r="AR742" s="12"/>
      <c r="AS742" s="119"/>
      <c r="AT742" s="119"/>
      <c r="AU742" s="11"/>
      <c r="AV742" s="11"/>
      <c r="AW742" s="27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9"/>
      <c r="BQ742" s="119"/>
      <c r="BR742" s="11"/>
      <c r="BS742" s="11"/>
      <c r="BT742" s="11"/>
      <c r="BU742" s="11"/>
      <c r="BV742" s="11"/>
      <c r="BW742" s="11"/>
      <c r="BX742" s="119"/>
      <c r="BY742" s="119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9"/>
      <c r="CQ742" s="119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  <c r="EB742" s="11"/>
      <c r="EC742" s="11"/>
      <c r="ED742" s="11"/>
      <c r="EE742" s="11"/>
      <c r="EF742" s="11"/>
      <c r="EG742" s="11"/>
      <c r="EH742" s="11"/>
      <c r="EI742" s="11"/>
      <c r="EJ742" s="11"/>
      <c r="EK742" s="11"/>
      <c r="EL742" s="11"/>
      <c r="EM742" s="11"/>
      <c r="EN742" s="11"/>
      <c r="EO742" s="11"/>
      <c r="EP742" s="11"/>
      <c r="EQ742" s="11"/>
    </row>
    <row r="743" ht="22.5" customHeight="1" spans="1:147">
      <c r="A743" s="248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27"/>
      <c r="Y743" s="11"/>
      <c r="Z743" s="119"/>
      <c r="AA743" s="119"/>
      <c r="AB743" s="11"/>
      <c r="AC743" s="119"/>
      <c r="AD743" s="11"/>
      <c r="AE743" s="11"/>
      <c r="AF743" s="119"/>
      <c r="AG743" s="119"/>
      <c r="AH743" s="11"/>
      <c r="AI743" s="11"/>
      <c r="AJ743" s="11"/>
      <c r="AK743" s="11"/>
      <c r="AL743" s="11"/>
      <c r="AM743" s="11"/>
      <c r="AN743" s="119"/>
      <c r="AO743" s="119"/>
      <c r="AP743" s="11"/>
      <c r="AQ743" s="11"/>
      <c r="AR743" s="12"/>
      <c r="AS743" s="119"/>
      <c r="AT743" s="119"/>
      <c r="AU743" s="11"/>
      <c r="AV743" s="11"/>
      <c r="AW743" s="27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9"/>
      <c r="BQ743" s="119"/>
      <c r="BR743" s="11"/>
      <c r="BS743" s="11"/>
      <c r="BT743" s="11"/>
      <c r="BU743" s="11"/>
      <c r="BV743" s="11"/>
      <c r="BW743" s="11"/>
      <c r="BX743" s="119"/>
      <c r="BY743" s="119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9"/>
      <c r="CQ743" s="119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  <c r="EB743" s="11"/>
      <c r="EC743" s="11"/>
      <c r="ED743" s="11"/>
      <c r="EE743" s="11"/>
      <c r="EF743" s="11"/>
      <c r="EG743" s="11"/>
      <c r="EH743" s="11"/>
      <c r="EI743" s="11"/>
      <c r="EJ743" s="11"/>
      <c r="EK743" s="11"/>
      <c r="EL743" s="11"/>
      <c r="EM743" s="11"/>
      <c r="EN743" s="11"/>
      <c r="EO743" s="11"/>
      <c r="EP743" s="11"/>
      <c r="EQ743" s="11"/>
    </row>
    <row r="744" ht="22.5" customHeight="1" spans="1:147">
      <c r="A744" s="248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27"/>
      <c r="Y744" s="11"/>
      <c r="Z744" s="119"/>
      <c r="AA744" s="119"/>
      <c r="AB744" s="11"/>
      <c r="AC744" s="119"/>
      <c r="AD744" s="11"/>
      <c r="AE744" s="11"/>
      <c r="AF744" s="119"/>
      <c r="AG744" s="119"/>
      <c r="AH744" s="11"/>
      <c r="AI744" s="11"/>
      <c r="AJ744" s="11"/>
      <c r="AK744" s="11"/>
      <c r="AL744" s="11"/>
      <c r="AM744" s="11"/>
      <c r="AN744" s="119"/>
      <c r="AO744" s="119"/>
      <c r="AP744" s="11"/>
      <c r="AQ744" s="11"/>
      <c r="AR744" s="12"/>
      <c r="AS744" s="119"/>
      <c r="AT744" s="119"/>
      <c r="AU744" s="11"/>
      <c r="AV744" s="11"/>
      <c r="AW744" s="27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9"/>
      <c r="BQ744" s="119"/>
      <c r="BR744" s="11"/>
      <c r="BS744" s="11"/>
      <c r="BT744" s="11"/>
      <c r="BU744" s="11"/>
      <c r="BV744" s="11"/>
      <c r="BW744" s="11"/>
      <c r="BX744" s="119"/>
      <c r="BY744" s="119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9"/>
      <c r="CQ744" s="119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  <c r="EB744" s="11"/>
      <c r="EC744" s="11"/>
      <c r="ED744" s="11"/>
      <c r="EE744" s="11"/>
      <c r="EF744" s="11"/>
      <c r="EG744" s="11"/>
      <c r="EH744" s="11"/>
      <c r="EI744" s="11"/>
      <c r="EJ744" s="11"/>
      <c r="EK744" s="11"/>
      <c r="EL744" s="11"/>
      <c r="EM744" s="11"/>
      <c r="EN744" s="11"/>
      <c r="EO744" s="11"/>
      <c r="EP744" s="11"/>
      <c r="EQ744" s="11"/>
    </row>
    <row r="745" ht="22.5" customHeight="1" spans="1:147">
      <c r="A745" s="248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27"/>
      <c r="Y745" s="11"/>
      <c r="Z745" s="119"/>
      <c r="AA745" s="119"/>
      <c r="AB745" s="11"/>
      <c r="AC745" s="119"/>
      <c r="AD745" s="11"/>
      <c r="AE745" s="11"/>
      <c r="AF745" s="119"/>
      <c r="AG745" s="119"/>
      <c r="AH745" s="11"/>
      <c r="AI745" s="11"/>
      <c r="AJ745" s="11"/>
      <c r="AK745" s="11"/>
      <c r="AL745" s="11"/>
      <c r="AM745" s="11"/>
      <c r="AN745" s="119"/>
      <c r="AO745" s="119"/>
      <c r="AP745" s="11"/>
      <c r="AQ745" s="11"/>
      <c r="AR745" s="12"/>
      <c r="AS745" s="119"/>
      <c r="AT745" s="119"/>
      <c r="AU745" s="11"/>
      <c r="AV745" s="11"/>
      <c r="AW745" s="27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9"/>
      <c r="BQ745" s="119"/>
      <c r="BR745" s="11"/>
      <c r="BS745" s="11"/>
      <c r="BT745" s="11"/>
      <c r="BU745" s="11"/>
      <c r="BV745" s="11"/>
      <c r="BW745" s="11"/>
      <c r="BX745" s="119"/>
      <c r="BY745" s="119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9"/>
      <c r="CQ745" s="119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  <c r="EB745" s="11"/>
      <c r="EC745" s="11"/>
      <c r="ED745" s="11"/>
      <c r="EE745" s="11"/>
      <c r="EF745" s="11"/>
      <c r="EG745" s="11"/>
      <c r="EH745" s="11"/>
      <c r="EI745" s="11"/>
      <c r="EJ745" s="11"/>
      <c r="EK745" s="11"/>
      <c r="EL745" s="11"/>
      <c r="EM745" s="11"/>
      <c r="EN745" s="11"/>
      <c r="EO745" s="11"/>
      <c r="EP745" s="11"/>
      <c r="EQ745" s="11"/>
    </row>
    <row r="746" ht="22.5" customHeight="1" spans="1:147">
      <c r="A746" s="248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27"/>
      <c r="Y746" s="11"/>
      <c r="Z746" s="119"/>
      <c r="AA746" s="119"/>
      <c r="AB746" s="11"/>
      <c r="AC746" s="119"/>
      <c r="AD746" s="11"/>
      <c r="AE746" s="11"/>
      <c r="AF746" s="119"/>
      <c r="AG746" s="119"/>
      <c r="AH746" s="11"/>
      <c r="AI746" s="11"/>
      <c r="AJ746" s="11"/>
      <c r="AK746" s="11"/>
      <c r="AL746" s="11"/>
      <c r="AM746" s="11"/>
      <c r="AN746" s="119"/>
      <c r="AO746" s="119"/>
      <c r="AP746" s="11"/>
      <c r="AQ746" s="11"/>
      <c r="AR746" s="12"/>
      <c r="AS746" s="119"/>
      <c r="AT746" s="119"/>
      <c r="AU746" s="11"/>
      <c r="AV746" s="11"/>
      <c r="AW746" s="27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9"/>
      <c r="BQ746" s="119"/>
      <c r="BR746" s="11"/>
      <c r="BS746" s="11"/>
      <c r="BT746" s="11"/>
      <c r="BU746" s="11"/>
      <c r="BV746" s="11"/>
      <c r="BW746" s="11"/>
      <c r="BX746" s="119"/>
      <c r="BY746" s="119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9"/>
      <c r="CQ746" s="119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  <c r="EB746" s="11"/>
      <c r="EC746" s="11"/>
      <c r="ED746" s="11"/>
      <c r="EE746" s="11"/>
      <c r="EF746" s="11"/>
      <c r="EG746" s="11"/>
      <c r="EH746" s="11"/>
      <c r="EI746" s="11"/>
      <c r="EJ746" s="11"/>
      <c r="EK746" s="11"/>
      <c r="EL746" s="11"/>
      <c r="EM746" s="11"/>
      <c r="EN746" s="11"/>
      <c r="EO746" s="11"/>
      <c r="EP746" s="11"/>
      <c r="EQ746" s="11"/>
    </row>
    <row r="747" ht="22.5" customHeight="1" spans="1:147">
      <c r="A747" s="248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27"/>
      <c r="Y747" s="11"/>
      <c r="Z747" s="119"/>
      <c r="AA747" s="119"/>
      <c r="AB747" s="11"/>
      <c r="AC747" s="119"/>
      <c r="AD747" s="11"/>
      <c r="AE747" s="11"/>
      <c r="AF747" s="119"/>
      <c r="AG747" s="119"/>
      <c r="AH747" s="11"/>
      <c r="AI747" s="11"/>
      <c r="AJ747" s="11"/>
      <c r="AK747" s="11"/>
      <c r="AL747" s="11"/>
      <c r="AM747" s="11"/>
      <c r="AN747" s="119"/>
      <c r="AO747" s="119"/>
      <c r="AP747" s="11"/>
      <c r="AQ747" s="11"/>
      <c r="AR747" s="12"/>
      <c r="AS747" s="119"/>
      <c r="AT747" s="119"/>
      <c r="AU747" s="11"/>
      <c r="AV747" s="11"/>
      <c r="AW747" s="27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9"/>
      <c r="BQ747" s="119"/>
      <c r="BR747" s="11"/>
      <c r="BS747" s="11"/>
      <c r="BT747" s="11"/>
      <c r="BU747" s="11"/>
      <c r="BV747" s="11"/>
      <c r="BW747" s="11"/>
      <c r="BX747" s="119"/>
      <c r="BY747" s="119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9"/>
      <c r="CQ747" s="119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  <c r="EB747" s="11"/>
      <c r="EC747" s="11"/>
      <c r="ED747" s="11"/>
      <c r="EE747" s="11"/>
      <c r="EF747" s="11"/>
      <c r="EG747" s="11"/>
      <c r="EH747" s="11"/>
      <c r="EI747" s="11"/>
      <c r="EJ747" s="11"/>
      <c r="EK747" s="11"/>
      <c r="EL747" s="11"/>
      <c r="EM747" s="11"/>
      <c r="EN747" s="11"/>
      <c r="EO747" s="11"/>
      <c r="EP747" s="11"/>
      <c r="EQ747" s="11"/>
    </row>
    <row r="748" ht="22.5" customHeight="1" spans="1:147">
      <c r="A748" s="248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27"/>
      <c r="Y748" s="11"/>
      <c r="Z748" s="119"/>
      <c r="AA748" s="119"/>
      <c r="AB748" s="11"/>
      <c r="AC748" s="119"/>
      <c r="AD748" s="11"/>
      <c r="AE748" s="11"/>
      <c r="AF748" s="119"/>
      <c r="AG748" s="119"/>
      <c r="AH748" s="11"/>
      <c r="AI748" s="11"/>
      <c r="AJ748" s="11"/>
      <c r="AK748" s="11"/>
      <c r="AL748" s="11"/>
      <c r="AM748" s="11"/>
      <c r="AN748" s="119"/>
      <c r="AO748" s="119"/>
      <c r="AP748" s="11"/>
      <c r="AQ748" s="11"/>
      <c r="AR748" s="12"/>
      <c r="AS748" s="119"/>
      <c r="AT748" s="119"/>
      <c r="AU748" s="11"/>
      <c r="AV748" s="11"/>
      <c r="AW748" s="27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9"/>
      <c r="BQ748" s="119"/>
      <c r="BR748" s="11"/>
      <c r="BS748" s="11"/>
      <c r="BT748" s="11"/>
      <c r="BU748" s="11"/>
      <c r="BV748" s="11"/>
      <c r="BW748" s="11"/>
      <c r="BX748" s="119"/>
      <c r="BY748" s="119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9"/>
      <c r="CQ748" s="119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  <c r="EB748" s="11"/>
      <c r="EC748" s="11"/>
      <c r="ED748" s="11"/>
      <c r="EE748" s="11"/>
      <c r="EF748" s="11"/>
      <c r="EG748" s="11"/>
      <c r="EH748" s="11"/>
      <c r="EI748" s="11"/>
      <c r="EJ748" s="11"/>
      <c r="EK748" s="11"/>
      <c r="EL748" s="11"/>
      <c r="EM748" s="11"/>
      <c r="EN748" s="11"/>
      <c r="EO748" s="11"/>
      <c r="EP748" s="11"/>
      <c r="EQ748" s="11"/>
    </row>
    <row r="749" ht="22.5" customHeight="1" spans="1:147">
      <c r="A749" s="248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27"/>
      <c r="Y749" s="11"/>
      <c r="Z749" s="119"/>
      <c r="AA749" s="119"/>
      <c r="AB749" s="11"/>
      <c r="AC749" s="119"/>
      <c r="AD749" s="11"/>
      <c r="AE749" s="11"/>
      <c r="AF749" s="119"/>
      <c r="AG749" s="119"/>
      <c r="AH749" s="11"/>
      <c r="AI749" s="11"/>
      <c r="AJ749" s="11"/>
      <c r="AK749" s="11"/>
      <c r="AL749" s="11"/>
      <c r="AM749" s="11"/>
      <c r="AN749" s="119"/>
      <c r="AO749" s="119"/>
      <c r="AP749" s="11"/>
      <c r="AQ749" s="11"/>
      <c r="AR749" s="12"/>
      <c r="AS749" s="119"/>
      <c r="AT749" s="119"/>
      <c r="AU749" s="11"/>
      <c r="AV749" s="11"/>
      <c r="AW749" s="27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9"/>
      <c r="BQ749" s="119"/>
      <c r="BR749" s="11"/>
      <c r="BS749" s="11"/>
      <c r="BT749" s="11"/>
      <c r="BU749" s="11"/>
      <c r="BV749" s="11"/>
      <c r="BW749" s="11"/>
      <c r="BX749" s="119"/>
      <c r="BY749" s="119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9"/>
      <c r="CQ749" s="119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  <c r="EB749" s="11"/>
      <c r="EC749" s="11"/>
      <c r="ED749" s="11"/>
      <c r="EE749" s="11"/>
      <c r="EF749" s="11"/>
      <c r="EG749" s="11"/>
      <c r="EH749" s="11"/>
      <c r="EI749" s="11"/>
      <c r="EJ749" s="11"/>
      <c r="EK749" s="11"/>
      <c r="EL749" s="11"/>
      <c r="EM749" s="11"/>
      <c r="EN749" s="11"/>
      <c r="EO749" s="11"/>
      <c r="EP749" s="11"/>
      <c r="EQ749" s="11"/>
    </row>
    <row r="750" ht="22.5" customHeight="1" spans="1:147">
      <c r="A750" s="248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27"/>
      <c r="Y750" s="11"/>
      <c r="Z750" s="119"/>
      <c r="AA750" s="119"/>
      <c r="AB750" s="11"/>
      <c r="AC750" s="119"/>
      <c r="AD750" s="11"/>
      <c r="AE750" s="11"/>
      <c r="AF750" s="119"/>
      <c r="AG750" s="119"/>
      <c r="AH750" s="11"/>
      <c r="AI750" s="11"/>
      <c r="AJ750" s="11"/>
      <c r="AK750" s="11"/>
      <c r="AL750" s="11"/>
      <c r="AM750" s="11"/>
      <c r="AN750" s="119"/>
      <c r="AO750" s="119"/>
      <c r="AP750" s="11"/>
      <c r="AQ750" s="11"/>
      <c r="AR750" s="12"/>
      <c r="AS750" s="119"/>
      <c r="AT750" s="119"/>
      <c r="AU750" s="11"/>
      <c r="AV750" s="11"/>
      <c r="AW750" s="27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9"/>
      <c r="BQ750" s="119"/>
      <c r="BR750" s="11"/>
      <c r="BS750" s="11"/>
      <c r="BT750" s="11"/>
      <c r="BU750" s="11"/>
      <c r="BV750" s="11"/>
      <c r="BW750" s="11"/>
      <c r="BX750" s="119"/>
      <c r="BY750" s="119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9"/>
      <c r="CQ750" s="119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  <c r="EB750" s="11"/>
      <c r="EC750" s="11"/>
      <c r="ED750" s="11"/>
      <c r="EE750" s="11"/>
      <c r="EF750" s="11"/>
      <c r="EG750" s="11"/>
      <c r="EH750" s="11"/>
      <c r="EI750" s="11"/>
      <c r="EJ750" s="11"/>
      <c r="EK750" s="11"/>
      <c r="EL750" s="11"/>
      <c r="EM750" s="11"/>
      <c r="EN750" s="11"/>
      <c r="EO750" s="11"/>
      <c r="EP750" s="11"/>
      <c r="EQ750" s="11"/>
    </row>
    <row r="751" ht="22.5" customHeight="1" spans="1:147">
      <c r="A751" s="248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27"/>
      <c r="Y751" s="11"/>
      <c r="Z751" s="119"/>
      <c r="AA751" s="119"/>
      <c r="AB751" s="11"/>
      <c r="AC751" s="119"/>
      <c r="AD751" s="11"/>
      <c r="AE751" s="11"/>
      <c r="AF751" s="119"/>
      <c r="AG751" s="119"/>
      <c r="AH751" s="11"/>
      <c r="AI751" s="11"/>
      <c r="AJ751" s="11"/>
      <c r="AK751" s="11"/>
      <c r="AL751" s="11"/>
      <c r="AM751" s="11"/>
      <c r="AN751" s="119"/>
      <c r="AO751" s="119"/>
      <c r="AP751" s="11"/>
      <c r="AQ751" s="11"/>
      <c r="AR751" s="12"/>
      <c r="AS751" s="119"/>
      <c r="AT751" s="119"/>
      <c r="AU751" s="11"/>
      <c r="AV751" s="11"/>
      <c r="AW751" s="27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9"/>
      <c r="BQ751" s="119"/>
      <c r="BR751" s="11"/>
      <c r="BS751" s="11"/>
      <c r="BT751" s="11"/>
      <c r="BU751" s="11"/>
      <c r="BV751" s="11"/>
      <c r="BW751" s="11"/>
      <c r="BX751" s="119"/>
      <c r="BY751" s="119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9"/>
      <c r="CQ751" s="119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  <c r="EB751" s="11"/>
      <c r="EC751" s="11"/>
      <c r="ED751" s="11"/>
      <c r="EE751" s="11"/>
      <c r="EF751" s="11"/>
      <c r="EG751" s="11"/>
      <c r="EH751" s="11"/>
      <c r="EI751" s="11"/>
      <c r="EJ751" s="11"/>
      <c r="EK751" s="11"/>
      <c r="EL751" s="11"/>
      <c r="EM751" s="11"/>
      <c r="EN751" s="11"/>
      <c r="EO751" s="11"/>
      <c r="EP751" s="11"/>
      <c r="EQ751" s="11"/>
    </row>
    <row r="752" ht="22.5" customHeight="1" spans="1:147">
      <c r="A752" s="248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27"/>
      <c r="Y752" s="11"/>
      <c r="Z752" s="119"/>
      <c r="AA752" s="119"/>
      <c r="AB752" s="11"/>
      <c r="AC752" s="119"/>
      <c r="AD752" s="11"/>
      <c r="AE752" s="11"/>
      <c r="AF752" s="119"/>
      <c r="AG752" s="119"/>
      <c r="AH752" s="11"/>
      <c r="AI752" s="11"/>
      <c r="AJ752" s="11"/>
      <c r="AK752" s="11"/>
      <c r="AL752" s="11"/>
      <c r="AM752" s="11"/>
      <c r="AN752" s="119"/>
      <c r="AO752" s="119"/>
      <c r="AP752" s="11"/>
      <c r="AQ752" s="11"/>
      <c r="AR752" s="12"/>
      <c r="AS752" s="119"/>
      <c r="AT752" s="119"/>
      <c r="AU752" s="11"/>
      <c r="AV752" s="11"/>
      <c r="AW752" s="27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9"/>
      <c r="BQ752" s="119"/>
      <c r="BR752" s="11"/>
      <c r="BS752" s="11"/>
      <c r="BT752" s="11"/>
      <c r="BU752" s="11"/>
      <c r="BV752" s="11"/>
      <c r="BW752" s="11"/>
      <c r="BX752" s="119"/>
      <c r="BY752" s="119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9"/>
      <c r="CQ752" s="119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  <c r="EB752" s="11"/>
      <c r="EC752" s="11"/>
      <c r="ED752" s="11"/>
      <c r="EE752" s="11"/>
      <c r="EF752" s="11"/>
      <c r="EG752" s="11"/>
      <c r="EH752" s="11"/>
      <c r="EI752" s="11"/>
      <c r="EJ752" s="11"/>
      <c r="EK752" s="11"/>
      <c r="EL752" s="11"/>
      <c r="EM752" s="11"/>
      <c r="EN752" s="11"/>
      <c r="EO752" s="11"/>
      <c r="EP752" s="11"/>
      <c r="EQ752" s="11"/>
    </row>
    <row r="753" ht="22.5" customHeight="1" spans="1:147">
      <c r="A753" s="248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27"/>
      <c r="Y753" s="11"/>
      <c r="Z753" s="119"/>
      <c r="AA753" s="119"/>
      <c r="AB753" s="11"/>
      <c r="AC753" s="119"/>
      <c r="AD753" s="11"/>
      <c r="AE753" s="11"/>
      <c r="AF753" s="119"/>
      <c r="AG753" s="119"/>
      <c r="AH753" s="11"/>
      <c r="AI753" s="11"/>
      <c r="AJ753" s="11"/>
      <c r="AK753" s="11"/>
      <c r="AL753" s="11"/>
      <c r="AM753" s="11"/>
      <c r="AN753" s="119"/>
      <c r="AO753" s="119"/>
      <c r="AP753" s="11"/>
      <c r="AQ753" s="11"/>
      <c r="AR753" s="12"/>
      <c r="AS753" s="119"/>
      <c r="AT753" s="119"/>
      <c r="AU753" s="11"/>
      <c r="AV753" s="11"/>
      <c r="AW753" s="27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9"/>
      <c r="BQ753" s="119"/>
      <c r="BR753" s="11"/>
      <c r="BS753" s="11"/>
      <c r="BT753" s="11"/>
      <c r="BU753" s="11"/>
      <c r="BV753" s="11"/>
      <c r="BW753" s="11"/>
      <c r="BX753" s="119"/>
      <c r="BY753" s="119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9"/>
      <c r="CQ753" s="119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  <c r="EB753" s="11"/>
      <c r="EC753" s="11"/>
      <c r="ED753" s="11"/>
      <c r="EE753" s="11"/>
      <c r="EF753" s="11"/>
      <c r="EG753" s="11"/>
      <c r="EH753" s="11"/>
      <c r="EI753" s="11"/>
      <c r="EJ753" s="11"/>
      <c r="EK753" s="11"/>
      <c r="EL753" s="11"/>
      <c r="EM753" s="11"/>
      <c r="EN753" s="11"/>
      <c r="EO753" s="11"/>
      <c r="EP753" s="11"/>
      <c r="EQ753" s="11"/>
    </row>
    <row r="754" ht="22.5" customHeight="1" spans="1:147">
      <c r="A754" s="248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27"/>
      <c r="Y754" s="11"/>
      <c r="Z754" s="119"/>
      <c r="AA754" s="119"/>
      <c r="AB754" s="11"/>
      <c r="AC754" s="119"/>
      <c r="AD754" s="11"/>
      <c r="AE754" s="11"/>
      <c r="AF754" s="119"/>
      <c r="AG754" s="119"/>
      <c r="AH754" s="11"/>
      <c r="AI754" s="11"/>
      <c r="AJ754" s="11"/>
      <c r="AK754" s="11"/>
      <c r="AL754" s="11"/>
      <c r="AM754" s="11"/>
      <c r="AN754" s="119"/>
      <c r="AO754" s="119"/>
      <c r="AP754" s="11"/>
      <c r="AQ754" s="11"/>
      <c r="AR754" s="12"/>
      <c r="AS754" s="119"/>
      <c r="AT754" s="119"/>
      <c r="AU754" s="11"/>
      <c r="AV754" s="11"/>
      <c r="AW754" s="27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9"/>
      <c r="BQ754" s="119"/>
      <c r="BR754" s="11"/>
      <c r="BS754" s="11"/>
      <c r="BT754" s="11"/>
      <c r="BU754" s="11"/>
      <c r="BV754" s="11"/>
      <c r="BW754" s="11"/>
      <c r="BX754" s="119"/>
      <c r="BY754" s="119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9"/>
      <c r="CQ754" s="119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11"/>
      <c r="ED754" s="11"/>
      <c r="EE754" s="11"/>
      <c r="EF754" s="11"/>
      <c r="EG754" s="11"/>
      <c r="EH754" s="11"/>
      <c r="EI754" s="11"/>
      <c r="EJ754" s="11"/>
      <c r="EK754" s="11"/>
      <c r="EL754" s="11"/>
      <c r="EM754" s="11"/>
      <c r="EN754" s="11"/>
      <c r="EO754" s="11"/>
      <c r="EP754" s="11"/>
      <c r="EQ754" s="11"/>
    </row>
    <row r="755" ht="22.5" customHeight="1" spans="1:147">
      <c r="A755" s="248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27"/>
      <c r="Y755" s="11"/>
      <c r="Z755" s="119"/>
      <c r="AA755" s="119"/>
      <c r="AB755" s="11"/>
      <c r="AC755" s="119"/>
      <c r="AD755" s="11"/>
      <c r="AE755" s="11"/>
      <c r="AF755" s="119"/>
      <c r="AG755" s="119"/>
      <c r="AH755" s="11"/>
      <c r="AI755" s="11"/>
      <c r="AJ755" s="11"/>
      <c r="AK755" s="11"/>
      <c r="AL755" s="11"/>
      <c r="AM755" s="11"/>
      <c r="AN755" s="119"/>
      <c r="AO755" s="119"/>
      <c r="AP755" s="11"/>
      <c r="AQ755" s="11"/>
      <c r="AR755" s="12"/>
      <c r="AS755" s="119"/>
      <c r="AT755" s="119"/>
      <c r="AU755" s="11"/>
      <c r="AV755" s="11"/>
      <c r="AW755" s="27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9"/>
      <c r="BQ755" s="119"/>
      <c r="BR755" s="11"/>
      <c r="BS755" s="11"/>
      <c r="BT755" s="11"/>
      <c r="BU755" s="11"/>
      <c r="BV755" s="11"/>
      <c r="BW755" s="11"/>
      <c r="BX755" s="119"/>
      <c r="BY755" s="119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9"/>
      <c r="CQ755" s="119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  <c r="EB755" s="11"/>
      <c r="EC755" s="11"/>
      <c r="ED755" s="11"/>
      <c r="EE755" s="11"/>
      <c r="EF755" s="11"/>
      <c r="EG755" s="11"/>
      <c r="EH755" s="11"/>
      <c r="EI755" s="11"/>
      <c r="EJ755" s="11"/>
      <c r="EK755" s="11"/>
      <c r="EL755" s="11"/>
      <c r="EM755" s="11"/>
      <c r="EN755" s="11"/>
      <c r="EO755" s="11"/>
      <c r="EP755" s="11"/>
      <c r="EQ755" s="11"/>
    </row>
    <row r="756" ht="22.5" customHeight="1" spans="1:147">
      <c r="A756" s="248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27"/>
      <c r="Y756" s="11"/>
      <c r="Z756" s="119"/>
      <c r="AA756" s="119"/>
      <c r="AB756" s="11"/>
      <c r="AC756" s="119"/>
      <c r="AD756" s="11"/>
      <c r="AE756" s="11"/>
      <c r="AF756" s="119"/>
      <c r="AG756" s="119"/>
      <c r="AH756" s="11"/>
      <c r="AI756" s="11"/>
      <c r="AJ756" s="11"/>
      <c r="AK756" s="11"/>
      <c r="AL756" s="11"/>
      <c r="AM756" s="11"/>
      <c r="AN756" s="119"/>
      <c r="AO756" s="119"/>
      <c r="AP756" s="11"/>
      <c r="AQ756" s="11"/>
      <c r="AR756" s="12"/>
      <c r="AS756" s="119"/>
      <c r="AT756" s="119"/>
      <c r="AU756" s="11"/>
      <c r="AV756" s="11"/>
      <c r="AW756" s="27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9"/>
      <c r="BQ756" s="119"/>
      <c r="BR756" s="11"/>
      <c r="BS756" s="11"/>
      <c r="BT756" s="11"/>
      <c r="BU756" s="11"/>
      <c r="BV756" s="11"/>
      <c r="BW756" s="11"/>
      <c r="BX756" s="119"/>
      <c r="BY756" s="119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9"/>
      <c r="CQ756" s="119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  <c r="EB756" s="11"/>
      <c r="EC756" s="11"/>
      <c r="ED756" s="11"/>
      <c r="EE756" s="11"/>
      <c r="EF756" s="11"/>
      <c r="EG756" s="11"/>
      <c r="EH756" s="11"/>
      <c r="EI756" s="11"/>
      <c r="EJ756" s="11"/>
      <c r="EK756" s="11"/>
      <c r="EL756" s="11"/>
      <c r="EM756" s="11"/>
      <c r="EN756" s="11"/>
      <c r="EO756" s="11"/>
      <c r="EP756" s="11"/>
      <c r="EQ756" s="11"/>
    </row>
    <row r="757" ht="22.5" customHeight="1" spans="1:147">
      <c r="A757" s="248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27"/>
      <c r="Y757" s="11"/>
      <c r="Z757" s="119"/>
      <c r="AA757" s="119"/>
      <c r="AB757" s="11"/>
      <c r="AC757" s="119"/>
      <c r="AD757" s="11"/>
      <c r="AE757" s="11"/>
      <c r="AF757" s="119"/>
      <c r="AG757" s="119"/>
      <c r="AH757" s="11"/>
      <c r="AI757" s="11"/>
      <c r="AJ757" s="11"/>
      <c r="AK757" s="11"/>
      <c r="AL757" s="11"/>
      <c r="AM757" s="11"/>
      <c r="AN757" s="119"/>
      <c r="AO757" s="119"/>
      <c r="AP757" s="11"/>
      <c r="AQ757" s="11"/>
      <c r="AR757" s="12"/>
      <c r="AS757" s="119"/>
      <c r="AT757" s="119"/>
      <c r="AU757" s="11"/>
      <c r="AV757" s="11"/>
      <c r="AW757" s="27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9"/>
      <c r="BQ757" s="119"/>
      <c r="BR757" s="11"/>
      <c r="BS757" s="11"/>
      <c r="BT757" s="11"/>
      <c r="BU757" s="11"/>
      <c r="BV757" s="11"/>
      <c r="BW757" s="11"/>
      <c r="BX757" s="119"/>
      <c r="BY757" s="119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9"/>
      <c r="CQ757" s="119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  <c r="EB757" s="11"/>
      <c r="EC757" s="11"/>
      <c r="ED757" s="11"/>
      <c r="EE757" s="11"/>
      <c r="EF757" s="11"/>
      <c r="EG757" s="11"/>
      <c r="EH757" s="11"/>
      <c r="EI757" s="11"/>
      <c r="EJ757" s="11"/>
      <c r="EK757" s="11"/>
      <c r="EL757" s="11"/>
      <c r="EM757" s="11"/>
      <c r="EN757" s="11"/>
      <c r="EO757" s="11"/>
      <c r="EP757" s="11"/>
      <c r="EQ757" s="11"/>
    </row>
    <row r="758" ht="22.5" customHeight="1" spans="1:147">
      <c r="A758" s="248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27"/>
      <c r="Y758" s="11"/>
      <c r="Z758" s="119"/>
      <c r="AA758" s="119"/>
      <c r="AB758" s="11"/>
      <c r="AC758" s="119"/>
      <c r="AD758" s="11"/>
      <c r="AE758" s="11"/>
      <c r="AF758" s="119"/>
      <c r="AG758" s="119"/>
      <c r="AH758" s="11"/>
      <c r="AI758" s="11"/>
      <c r="AJ758" s="11"/>
      <c r="AK758" s="11"/>
      <c r="AL758" s="11"/>
      <c r="AM758" s="11"/>
      <c r="AN758" s="119"/>
      <c r="AO758" s="119"/>
      <c r="AP758" s="11"/>
      <c r="AQ758" s="11"/>
      <c r="AR758" s="12"/>
      <c r="AS758" s="119"/>
      <c r="AT758" s="119"/>
      <c r="AU758" s="11"/>
      <c r="AV758" s="11"/>
      <c r="AW758" s="27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9"/>
      <c r="BQ758" s="119"/>
      <c r="BR758" s="11"/>
      <c r="BS758" s="11"/>
      <c r="BT758" s="11"/>
      <c r="BU758" s="11"/>
      <c r="BV758" s="11"/>
      <c r="BW758" s="11"/>
      <c r="BX758" s="119"/>
      <c r="BY758" s="119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9"/>
      <c r="CQ758" s="119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  <c r="EM758" s="11"/>
      <c r="EN758" s="11"/>
      <c r="EO758" s="11"/>
      <c r="EP758" s="11"/>
      <c r="EQ758" s="11"/>
    </row>
    <row r="759" ht="22.5" customHeight="1" spans="1:147">
      <c r="A759" s="248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27"/>
      <c r="Y759" s="11"/>
      <c r="Z759" s="119"/>
      <c r="AA759" s="119"/>
      <c r="AB759" s="11"/>
      <c r="AC759" s="119"/>
      <c r="AD759" s="11"/>
      <c r="AE759" s="11"/>
      <c r="AF759" s="119"/>
      <c r="AG759" s="119"/>
      <c r="AH759" s="11"/>
      <c r="AI759" s="11"/>
      <c r="AJ759" s="11"/>
      <c r="AK759" s="11"/>
      <c r="AL759" s="11"/>
      <c r="AM759" s="11"/>
      <c r="AN759" s="119"/>
      <c r="AO759" s="119"/>
      <c r="AP759" s="11"/>
      <c r="AQ759" s="11"/>
      <c r="AR759" s="12"/>
      <c r="AS759" s="119"/>
      <c r="AT759" s="119"/>
      <c r="AU759" s="11"/>
      <c r="AV759" s="11"/>
      <c r="AW759" s="27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9"/>
      <c r="BQ759" s="119"/>
      <c r="BR759" s="11"/>
      <c r="BS759" s="11"/>
      <c r="BT759" s="11"/>
      <c r="BU759" s="11"/>
      <c r="BV759" s="11"/>
      <c r="BW759" s="11"/>
      <c r="BX759" s="119"/>
      <c r="BY759" s="119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9"/>
      <c r="CQ759" s="119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  <c r="EB759" s="11"/>
      <c r="EC759" s="11"/>
      <c r="ED759" s="11"/>
      <c r="EE759" s="11"/>
      <c r="EF759" s="11"/>
      <c r="EG759" s="11"/>
      <c r="EH759" s="11"/>
      <c r="EI759" s="11"/>
      <c r="EJ759" s="11"/>
      <c r="EK759" s="11"/>
      <c r="EL759" s="11"/>
      <c r="EM759" s="11"/>
      <c r="EN759" s="11"/>
      <c r="EO759" s="11"/>
      <c r="EP759" s="11"/>
      <c r="EQ759" s="11"/>
    </row>
    <row r="760" ht="22.5" customHeight="1" spans="1:147">
      <c r="A760" s="248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27"/>
      <c r="Y760" s="11"/>
      <c r="Z760" s="119"/>
      <c r="AA760" s="119"/>
      <c r="AB760" s="11"/>
      <c r="AC760" s="119"/>
      <c r="AD760" s="11"/>
      <c r="AE760" s="11"/>
      <c r="AF760" s="119"/>
      <c r="AG760" s="119"/>
      <c r="AH760" s="11"/>
      <c r="AI760" s="11"/>
      <c r="AJ760" s="11"/>
      <c r="AK760" s="11"/>
      <c r="AL760" s="11"/>
      <c r="AM760" s="11"/>
      <c r="AN760" s="119"/>
      <c r="AO760" s="119"/>
      <c r="AP760" s="11"/>
      <c r="AQ760" s="11"/>
      <c r="AR760" s="12"/>
      <c r="AS760" s="119"/>
      <c r="AT760" s="119"/>
      <c r="AU760" s="11"/>
      <c r="AV760" s="11"/>
      <c r="AW760" s="27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9"/>
      <c r="BQ760" s="119"/>
      <c r="BR760" s="11"/>
      <c r="BS760" s="11"/>
      <c r="BT760" s="11"/>
      <c r="BU760" s="11"/>
      <c r="BV760" s="11"/>
      <c r="BW760" s="11"/>
      <c r="BX760" s="119"/>
      <c r="BY760" s="119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9"/>
      <c r="CQ760" s="119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  <c r="EB760" s="11"/>
      <c r="EC760" s="11"/>
      <c r="ED760" s="11"/>
      <c r="EE760" s="11"/>
      <c r="EF760" s="11"/>
      <c r="EG760" s="11"/>
      <c r="EH760" s="11"/>
      <c r="EI760" s="11"/>
      <c r="EJ760" s="11"/>
      <c r="EK760" s="11"/>
      <c r="EL760" s="11"/>
      <c r="EM760" s="11"/>
      <c r="EN760" s="11"/>
      <c r="EO760" s="11"/>
      <c r="EP760" s="11"/>
      <c r="EQ760" s="11"/>
    </row>
    <row r="761" ht="22.5" customHeight="1" spans="1:147">
      <c r="A761" s="248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27"/>
      <c r="Y761" s="11"/>
      <c r="Z761" s="119"/>
      <c r="AA761" s="119"/>
      <c r="AB761" s="11"/>
      <c r="AC761" s="119"/>
      <c r="AD761" s="11"/>
      <c r="AE761" s="11"/>
      <c r="AF761" s="119"/>
      <c r="AG761" s="119"/>
      <c r="AH761" s="11"/>
      <c r="AI761" s="11"/>
      <c r="AJ761" s="11"/>
      <c r="AK761" s="11"/>
      <c r="AL761" s="11"/>
      <c r="AM761" s="11"/>
      <c r="AN761" s="119"/>
      <c r="AO761" s="119"/>
      <c r="AP761" s="11"/>
      <c r="AQ761" s="11"/>
      <c r="AR761" s="12"/>
      <c r="AS761" s="119"/>
      <c r="AT761" s="119"/>
      <c r="AU761" s="11"/>
      <c r="AV761" s="11"/>
      <c r="AW761" s="27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9"/>
      <c r="BQ761" s="119"/>
      <c r="BR761" s="11"/>
      <c r="BS761" s="11"/>
      <c r="BT761" s="11"/>
      <c r="BU761" s="11"/>
      <c r="BV761" s="11"/>
      <c r="BW761" s="11"/>
      <c r="BX761" s="119"/>
      <c r="BY761" s="119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9"/>
      <c r="CQ761" s="119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  <c r="EB761" s="11"/>
      <c r="EC761" s="11"/>
      <c r="ED761" s="11"/>
      <c r="EE761" s="11"/>
      <c r="EF761" s="11"/>
      <c r="EG761" s="11"/>
      <c r="EH761" s="11"/>
      <c r="EI761" s="11"/>
      <c r="EJ761" s="11"/>
      <c r="EK761" s="11"/>
      <c r="EL761" s="11"/>
      <c r="EM761" s="11"/>
      <c r="EN761" s="11"/>
      <c r="EO761" s="11"/>
      <c r="EP761" s="11"/>
      <c r="EQ761" s="11"/>
    </row>
    <row r="762" ht="22.5" customHeight="1" spans="1:147">
      <c r="A762" s="248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27"/>
      <c r="Y762" s="11"/>
      <c r="Z762" s="119"/>
      <c r="AA762" s="119"/>
      <c r="AB762" s="11"/>
      <c r="AC762" s="119"/>
      <c r="AD762" s="11"/>
      <c r="AE762" s="11"/>
      <c r="AF762" s="119"/>
      <c r="AG762" s="119"/>
      <c r="AH762" s="11"/>
      <c r="AI762" s="11"/>
      <c r="AJ762" s="11"/>
      <c r="AK762" s="11"/>
      <c r="AL762" s="11"/>
      <c r="AM762" s="11"/>
      <c r="AN762" s="119"/>
      <c r="AO762" s="119"/>
      <c r="AP762" s="11"/>
      <c r="AQ762" s="11"/>
      <c r="AR762" s="12"/>
      <c r="AS762" s="119"/>
      <c r="AT762" s="119"/>
      <c r="AU762" s="11"/>
      <c r="AV762" s="11"/>
      <c r="AW762" s="27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9"/>
      <c r="BQ762" s="119"/>
      <c r="BR762" s="11"/>
      <c r="BS762" s="11"/>
      <c r="BT762" s="11"/>
      <c r="BU762" s="11"/>
      <c r="BV762" s="11"/>
      <c r="BW762" s="11"/>
      <c r="BX762" s="119"/>
      <c r="BY762" s="119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9"/>
      <c r="CQ762" s="119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  <c r="EB762" s="11"/>
      <c r="EC762" s="11"/>
      <c r="ED762" s="11"/>
      <c r="EE762" s="11"/>
      <c r="EF762" s="11"/>
      <c r="EG762" s="11"/>
      <c r="EH762" s="11"/>
      <c r="EI762" s="11"/>
      <c r="EJ762" s="11"/>
      <c r="EK762" s="11"/>
      <c r="EL762" s="11"/>
      <c r="EM762" s="11"/>
      <c r="EN762" s="11"/>
      <c r="EO762" s="11"/>
      <c r="EP762" s="11"/>
      <c r="EQ762" s="11"/>
    </row>
    <row r="763" ht="22.5" customHeight="1" spans="1:147">
      <c r="A763" s="248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27"/>
      <c r="Y763" s="11"/>
      <c r="Z763" s="119"/>
      <c r="AA763" s="119"/>
      <c r="AB763" s="11"/>
      <c r="AC763" s="119"/>
      <c r="AD763" s="11"/>
      <c r="AE763" s="11"/>
      <c r="AF763" s="119"/>
      <c r="AG763" s="119"/>
      <c r="AH763" s="11"/>
      <c r="AI763" s="11"/>
      <c r="AJ763" s="11"/>
      <c r="AK763" s="11"/>
      <c r="AL763" s="11"/>
      <c r="AM763" s="11"/>
      <c r="AN763" s="119"/>
      <c r="AO763" s="119"/>
      <c r="AP763" s="11"/>
      <c r="AQ763" s="11"/>
      <c r="AR763" s="12"/>
      <c r="AS763" s="119"/>
      <c r="AT763" s="119"/>
      <c r="AU763" s="11"/>
      <c r="AV763" s="11"/>
      <c r="AW763" s="27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9"/>
      <c r="BQ763" s="119"/>
      <c r="BR763" s="11"/>
      <c r="BS763" s="11"/>
      <c r="BT763" s="11"/>
      <c r="BU763" s="11"/>
      <c r="BV763" s="11"/>
      <c r="BW763" s="11"/>
      <c r="BX763" s="119"/>
      <c r="BY763" s="119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9"/>
      <c r="CQ763" s="119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  <c r="EB763" s="11"/>
      <c r="EC763" s="11"/>
      <c r="ED763" s="11"/>
      <c r="EE763" s="11"/>
      <c r="EF763" s="11"/>
      <c r="EG763" s="11"/>
      <c r="EH763" s="11"/>
      <c r="EI763" s="11"/>
      <c r="EJ763" s="11"/>
      <c r="EK763" s="11"/>
      <c r="EL763" s="11"/>
      <c r="EM763" s="11"/>
      <c r="EN763" s="11"/>
      <c r="EO763" s="11"/>
      <c r="EP763" s="11"/>
      <c r="EQ763" s="11"/>
    </row>
    <row r="764" ht="22.5" customHeight="1" spans="1:147">
      <c r="A764" s="248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27"/>
      <c r="Y764" s="11"/>
      <c r="Z764" s="119"/>
      <c r="AA764" s="119"/>
      <c r="AB764" s="11"/>
      <c r="AC764" s="119"/>
      <c r="AD764" s="11"/>
      <c r="AE764" s="11"/>
      <c r="AF764" s="119"/>
      <c r="AG764" s="119"/>
      <c r="AH764" s="11"/>
      <c r="AI764" s="11"/>
      <c r="AJ764" s="11"/>
      <c r="AK764" s="11"/>
      <c r="AL764" s="11"/>
      <c r="AM764" s="11"/>
      <c r="AN764" s="119"/>
      <c r="AO764" s="119"/>
      <c r="AP764" s="11"/>
      <c r="AQ764" s="11"/>
      <c r="AR764" s="12"/>
      <c r="AS764" s="119"/>
      <c r="AT764" s="119"/>
      <c r="AU764" s="11"/>
      <c r="AV764" s="11"/>
      <c r="AW764" s="27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9"/>
      <c r="BQ764" s="119"/>
      <c r="BR764" s="11"/>
      <c r="BS764" s="11"/>
      <c r="BT764" s="11"/>
      <c r="BU764" s="11"/>
      <c r="BV764" s="11"/>
      <c r="BW764" s="11"/>
      <c r="BX764" s="119"/>
      <c r="BY764" s="119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9"/>
      <c r="CQ764" s="119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  <c r="EM764" s="11"/>
      <c r="EN764" s="11"/>
      <c r="EO764" s="11"/>
      <c r="EP764" s="11"/>
      <c r="EQ764" s="11"/>
    </row>
    <row r="765" ht="22.5" customHeight="1" spans="1:147">
      <c r="A765" s="248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27"/>
      <c r="Y765" s="11"/>
      <c r="Z765" s="119"/>
      <c r="AA765" s="119"/>
      <c r="AB765" s="11"/>
      <c r="AC765" s="119"/>
      <c r="AD765" s="11"/>
      <c r="AE765" s="11"/>
      <c r="AF765" s="119"/>
      <c r="AG765" s="119"/>
      <c r="AH765" s="11"/>
      <c r="AI765" s="11"/>
      <c r="AJ765" s="11"/>
      <c r="AK765" s="11"/>
      <c r="AL765" s="11"/>
      <c r="AM765" s="11"/>
      <c r="AN765" s="119"/>
      <c r="AO765" s="119"/>
      <c r="AP765" s="11"/>
      <c r="AQ765" s="11"/>
      <c r="AR765" s="12"/>
      <c r="AS765" s="119"/>
      <c r="AT765" s="119"/>
      <c r="AU765" s="11"/>
      <c r="AV765" s="11"/>
      <c r="AW765" s="27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9"/>
      <c r="BQ765" s="119"/>
      <c r="BR765" s="11"/>
      <c r="BS765" s="11"/>
      <c r="BT765" s="11"/>
      <c r="BU765" s="11"/>
      <c r="BV765" s="11"/>
      <c r="BW765" s="11"/>
      <c r="BX765" s="119"/>
      <c r="BY765" s="119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9"/>
      <c r="CQ765" s="119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  <c r="EB765" s="11"/>
      <c r="EC765" s="11"/>
      <c r="ED765" s="11"/>
      <c r="EE765" s="11"/>
      <c r="EF765" s="11"/>
      <c r="EG765" s="11"/>
      <c r="EH765" s="11"/>
      <c r="EI765" s="11"/>
      <c r="EJ765" s="11"/>
      <c r="EK765" s="11"/>
      <c r="EL765" s="11"/>
      <c r="EM765" s="11"/>
      <c r="EN765" s="11"/>
      <c r="EO765" s="11"/>
      <c r="EP765" s="11"/>
      <c r="EQ765" s="11"/>
    </row>
    <row r="766" ht="22.5" customHeight="1" spans="1:147">
      <c r="A766" s="248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27"/>
      <c r="Y766" s="11"/>
      <c r="Z766" s="119"/>
      <c r="AA766" s="119"/>
      <c r="AB766" s="11"/>
      <c r="AC766" s="119"/>
      <c r="AD766" s="11"/>
      <c r="AE766" s="11"/>
      <c r="AF766" s="119"/>
      <c r="AG766" s="119"/>
      <c r="AH766" s="11"/>
      <c r="AI766" s="11"/>
      <c r="AJ766" s="11"/>
      <c r="AK766" s="11"/>
      <c r="AL766" s="11"/>
      <c r="AM766" s="11"/>
      <c r="AN766" s="119"/>
      <c r="AO766" s="119"/>
      <c r="AP766" s="11"/>
      <c r="AQ766" s="11"/>
      <c r="AR766" s="12"/>
      <c r="AS766" s="119"/>
      <c r="AT766" s="119"/>
      <c r="AU766" s="11"/>
      <c r="AV766" s="11"/>
      <c r="AW766" s="27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9"/>
      <c r="BQ766" s="119"/>
      <c r="BR766" s="11"/>
      <c r="BS766" s="11"/>
      <c r="BT766" s="11"/>
      <c r="BU766" s="11"/>
      <c r="BV766" s="11"/>
      <c r="BW766" s="11"/>
      <c r="BX766" s="119"/>
      <c r="BY766" s="119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9"/>
      <c r="CQ766" s="119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11"/>
      <c r="ED766" s="11"/>
      <c r="EE766" s="11"/>
      <c r="EF766" s="11"/>
      <c r="EG766" s="11"/>
      <c r="EH766" s="11"/>
      <c r="EI766" s="11"/>
      <c r="EJ766" s="11"/>
      <c r="EK766" s="11"/>
      <c r="EL766" s="11"/>
      <c r="EM766" s="11"/>
      <c r="EN766" s="11"/>
      <c r="EO766" s="11"/>
      <c r="EP766" s="11"/>
      <c r="EQ766" s="11"/>
    </row>
    <row r="767" ht="22.5" customHeight="1" spans="1:147">
      <c r="A767" s="248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27"/>
      <c r="Y767" s="11"/>
      <c r="Z767" s="119"/>
      <c r="AA767" s="119"/>
      <c r="AB767" s="11"/>
      <c r="AC767" s="119"/>
      <c r="AD767" s="11"/>
      <c r="AE767" s="11"/>
      <c r="AF767" s="119"/>
      <c r="AG767" s="119"/>
      <c r="AH767" s="11"/>
      <c r="AI767" s="11"/>
      <c r="AJ767" s="11"/>
      <c r="AK767" s="11"/>
      <c r="AL767" s="11"/>
      <c r="AM767" s="11"/>
      <c r="AN767" s="119"/>
      <c r="AO767" s="119"/>
      <c r="AP767" s="11"/>
      <c r="AQ767" s="11"/>
      <c r="AR767" s="12"/>
      <c r="AS767" s="119"/>
      <c r="AT767" s="119"/>
      <c r="AU767" s="11"/>
      <c r="AV767" s="11"/>
      <c r="AW767" s="27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9"/>
      <c r="BQ767" s="119"/>
      <c r="BR767" s="11"/>
      <c r="BS767" s="11"/>
      <c r="BT767" s="11"/>
      <c r="BU767" s="11"/>
      <c r="BV767" s="11"/>
      <c r="BW767" s="11"/>
      <c r="BX767" s="119"/>
      <c r="BY767" s="119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9"/>
      <c r="CQ767" s="119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  <c r="EB767" s="11"/>
      <c r="EC767" s="11"/>
      <c r="ED767" s="11"/>
      <c r="EE767" s="11"/>
      <c r="EF767" s="11"/>
      <c r="EG767" s="11"/>
      <c r="EH767" s="11"/>
      <c r="EI767" s="11"/>
      <c r="EJ767" s="11"/>
      <c r="EK767" s="11"/>
      <c r="EL767" s="11"/>
      <c r="EM767" s="11"/>
      <c r="EN767" s="11"/>
      <c r="EO767" s="11"/>
      <c r="EP767" s="11"/>
      <c r="EQ767" s="11"/>
    </row>
    <row r="768" ht="22.5" customHeight="1" spans="1:147">
      <c r="A768" s="248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27"/>
      <c r="Y768" s="11"/>
      <c r="Z768" s="119"/>
      <c r="AA768" s="119"/>
      <c r="AB768" s="11"/>
      <c r="AC768" s="119"/>
      <c r="AD768" s="11"/>
      <c r="AE768" s="11"/>
      <c r="AF768" s="119"/>
      <c r="AG768" s="119"/>
      <c r="AH768" s="11"/>
      <c r="AI768" s="11"/>
      <c r="AJ768" s="11"/>
      <c r="AK768" s="11"/>
      <c r="AL768" s="11"/>
      <c r="AM768" s="11"/>
      <c r="AN768" s="119"/>
      <c r="AO768" s="119"/>
      <c r="AP768" s="11"/>
      <c r="AQ768" s="11"/>
      <c r="AR768" s="12"/>
      <c r="AS768" s="119"/>
      <c r="AT768" s="119"/>
      <c r="AU768" s="11"/>
      <c r="AV768" s="11"/>
      <c r="AW768" s="27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9"/>
      <c r="BQ768" s="119"/>
      <c r="BR768" s="11"/>
      <c r="BS768" s="11"/>
      <c r="BT768" s="11"/>
      <c r="BU768" s="11"/>
      <c r="BV768" s="11"/>
      <c r="BW768" s="11"/>
      <c r="BX768" s="119"/>
      <c r="BY768" s="119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9"/>
      <c r="CQ768" s="119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  <c r="EB768" s="11"/>
      <c r="EC768" s="11"/>
      <c r="ED768" s="11"/>
      <c r="EE768" s="11"/>
      <c r="EF768" s="11"/>
      <c r="EG768" s="11"/>
      <c r="EH768" s="11"/>
      <c r="EI768" s="11"/>
      <c r="EJ768" s="11"/>
      <c r="EK768" s="11"/>
      <c r="EL768" s="11"/>
      <c r="EM768" s="11"/>
      <c r="EN768" s="11"/>
      <c r="EO768" s="11"/>
      <c r="EP768" s="11"/>
      <c r="EQ768" s="11"/>
    </row>
    <row r="769" ht="22.5" customHeight="1" spans="1:147">
      <c r="A769" s="248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27"/>
      <c r="Y769" s="11"/>
      <c r="Z769" s="119"/>
      <c r="AA769" s="119"/>
      <c r="AB769" s="11"/>
      <c r="AC769" s="119"/>
      <c r="AD769" s="11"/>
      <c r="AE769" s="11"/>
      <c r="AF769" s="119"/>
      <c r="AG769" s="119"/>
      <c r="AH769" s="11"/>
      <c r="AI769" s="11"/>
      <c r="AJ769" s="11"/>
      <c r="AK769" s="11"/>
      <c r="AL769" s="11"/>
      <c r="AM769" s="11"/>
      <c r="AN769" s="119"/>
      <c r="AO769" s="119"/>
      <c r="AP769" s="11"/>
      <c r="AQ769" s="11"/>
      <c r="AR769" s="12"/>
      <c r="AS769" s="119"/>
      <c r="AT769" s="119"/>
      <c r="AU769" s="11"/>
      <c r="AV769" s="11"/>
      <c r="AW769" s="27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9"/>
      <c r="BQ769" s="119"/>
      <c r="BR769" s="11"/>
      <c r="BS769" s="11"/>
      <c r="BT769" s="11"/>
      <c r="BU769" s="11"/>
      <c r="BV769" s="11"/>
      <c r="BW769" s="11"/>
      <c r="BX769" s="119"/>
      <c r="BY769" s="119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9"/>
      <c r="CQ769" s="119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  <c r="EB769" s="11"/>
      <c r="EC769" s="11"/>
      <c r="ED769" s="11"/>
      <c r="EE769" s="11"/>
      <c r="EF769" s="11"/>
      <c r="EG769" s="11"/>
      <c r="EH769" s="11"/>
      <c r="EI769" s="11"/>
      <c r="EJ769" s="11"/>
      <c r="EK769" s="11"/>
      <c r="EL769" s="11"/>
      <c r="EM769" s="11"/>
      <c r="EN769" s="11"/>
      <c r="EO769" s="11"/>
      <c r="EP769" s="11"/>
      <c r="EQ769" s="11"/>
    </row>
    <row r="770" ht="22.5" customHeight="1" spans="1:147">
      <c r="A770" s="248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27"/>
      <c r="Y770" s="11"/>
      <c r="Z770" s="119"/>
      <c r="AA770" s="119"/>
      <c r="AB770" s="11"/>
      <c r="AC770" s="119"/>
      <c r="AD770" s="11"/>
      <c r="AE770" s="11"/>
      <c r="AF770" s="119"/>
      <c r="AG770" s="119"/>
      <c r="AH770" s="11"/>
      <c r="AI770" s="11"/>
      <c r="AJ770" s="11"/>
      <c r="AK770" s="11"/>
      <c r="AL770" s="11"/>
      <c r="AM770" s="11"/>
      <c r="AN770" s="119"/>
      <c r="AO770" s="119"/>
      <c r="AP770" s="11"/>
      <c r="AQ770" s="11"/>
      <c r="AR770" s="12"/>
      <c r="AS770" s="119"/>
      <c r="AT770" s="119"/>
      <c r="AU770" s="11"/>
      <c r="AV770" s="11"/>
      <c r="AW770" s="27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9"/>
      <c r="BQ770" s="119"/>
      <c r="BR770" s="11"/>
      <c r="BS770" s="11"/>
      <c r="BT770" s="11"/>
      <c r="BU770" s="11"/>
      <c r="BV770" s="11"/>
      <c r="BW770" s="11"/>
      <c r="BX770" s="119"/>
      <c r="BY770" s="119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9"/>
      <c r="CQ770" s="119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  <c r="EB770" s="11"/>
      <c r="EC770" s="11"/>
      <c r="ED770" s="11"/>
      <c r="EE770" s="11"/>
      <c r="EF770" s="11"/>
      <c r="EG770" s="11"/>
      <c r="EH770" s="11"/>
      <c r="EI770" s="11"/>
      <c r="EJ770" s="11"/>
      <c r="EK770" s="11"/>
      <c r="EL770" s="11"/>
      <c r="EM770" s="11"/>
      <c r="EN770" s="11"/>
      <c r="EO770" s="11"/>
      <c r="EP770" s="11"/>
      <c r="EQ770" s="11"/>
    </row>
    <row r="771" ht="22.5" customHeight="1" spans="1:147">
      <c r="A771" s="248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27"/>
      <c r="Y771" s="11"/>
      <c r="Z771" s="119"/>
      <c r="AA771" s="119"/>
      <c r="AB771" s="11"/>
      <c r="AC771" s="119"/>
      <c r="AD771" s="11"/>
      <c r="AE771" s="11"/>
      <c r="AF771" s="119"/>
      <c r="AG771" s="119"/>
      <c r="AH771" s="11"/>
      <c r="AI771" s="11"/>
      <c r="AJ771" s="11"/>
      <c r="AK771" s="11"/>
      <c r="AL771" s="11"/>
      <c r="AM771" s="11"/>
      <c r="AN771" s="119"/>
      <c r="AO771" s="119"/>
      <c r="AP771" s="11"/>
      <c r="AQ771" s="11"/>
      <c r="AR771" s="12"/>
      <c r="AS771" s="119"/>
      <c r="AT771" s="119"/>
      <c r="AU771" s="11"/>
      <c r="AV771" s="11"/>
      <c r="AW771" s="27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9"/>
      <c r="BQ771" s="119"/>
      <c r="BR771" s="11"/>
      <c r="BS771" s="11"/>
      <c r="BT771" s="11"/>
      <c r="BU771" s="11"/>
      <c r="BV771" s="11"/>
      <c r="BW771" s="11"/>
      <c r="BX771" s="119"/>
      <c r="BY771" s="119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9"/>
      <c r="CQ771" s="119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  <c r="EB771" s="11"/>
      <c r="EC771" s="11"/>
      <c r="ED771" s="11"/>
      <c r="EE771" s="11"/>
      <c r="EF771" s="11"/>
      <c r="EG771" s="11"/>
      <c r="EH771" s="11"/>
      <c r="EI771" s="11"/>
      <c r="EJ771" s="11"/>
      <c r="EK771" s="11"/>
      <c r="EL771" s="11"/>
      <c r="EM771" s="11"/>
      <c r="EN771" s="11"/>
      <c r="EO771" s="11"/>
      <c r="EP771" s="11"/>
      <c r="EQ771" s="11"/>
    </row>
    <row r="772" ht="22.5" customHeight="1" spans="1:147">
      <c r="A772" s="248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27"/>
      <c r="Y772" s="11"/>
      <c r="Z772" s="119"/>
      <c r="AA772" s="119"/>
      <c r="AB772" s="11"/>
      <c r="AC772" s="119"/>
      <c r="AD772" s="11"/>
      <c r="AE772" s="11"/>
      <c r="AF772" s="119"/>
      <c r="AG772" s="119"/>
      <c r="AH772" s="11"/>
      <c r="AI772" s="11"/>
      <c r="AJ772" s="11"/>
      <c r="AK772" s="11"/>
      <c r="AL772" s="11"/>
      <c r="AM772" s="11"/>
      <c r="AN772" s="119"/>
      <c r="AO772" s="119"/>
      <c r="AP772" s="11"/>
      <c r="AQ772" s="11"/>
      <c r="AR772" s="12"/>
      <c r="AS772" s="119"/>
      <c r="AT772" s="119"/>
      <c r="AU772" s="11"/>
      <c r="AV772" s="11"/>
      <c r="AW772" s="27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9"/>
      <c r="BQ772" s="119"/>
      <c r="BR772" s="11"/>
      <c r="BS772" s="11"/>
      <c r="BT772" s="11"/>
      <c r="BU772" s="11"/>
      <c r="BV772" s="11"/>
      <c r="BW772" s="11"/>
      <c r="BX772" s="119"/>
      <c r="BY772" s="119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9"/>
      <c r="CQ772" s="119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  <c r="EB772" s="11"/>
      <c r="EC772" s="11"/>
      <c r="ED772" s="11"/>
      <c r="EE772" s="11"/>
      <c r="EF772" s="11"/>
      <c r="EG772" s="11"/>
      <c r="EH772" s="11"/>
      <c r="EI772" s="11"/>
      <c r="EJ772" s="11"/>
      <c r="EK772" s="11"/>
      <c r="EL772" s="11"/>
      <c r="EM772" s="11"/>
      <c r="EN772" s="11"/>
      <c r="EO772" s="11"/>
      <c r="EP772" s="11"/>
      <c r="EQ772" s="11"/>
    </row>
    <row r="773" ht="22.5" customHeight="1" spans="1:147">
      <c r="A773" s="248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27"/>
      <c r="Y773" s="11"/>
      <c r="Z773" s="119"/>
      <c r="AA773" s="119"/>
      <c r="AB773" s="11"/>
      <c r="AC773" s="119"/>
      <c r="AD773" s="11"/>
      <c r="AE773" s="11"/>
      <c r="AF773" s="119"/>
      <c r="AG773" s="119"/>
      <c r="AH773" s="11"/>
      <c r="AI773" s="11"/>
      <c r="AJ773" s="11"/>
      <c r="AK773" s="11"/>
      <c r="AL773" s="11"/>
      <c r="AM773" s="11"/>
      <c r="AN773" s="119"/>
      <c r="AO773" s="119"/>
      <c r="AP773" s="11"/>
      <c r="AQ773" s="11"/>
      <c r="AR773" s="12"/>
      <c r="AS773" s="119"/>
      <c r="AT773" s="119"/>
      <c r="AU773" s="11"/>
      <c r="AV773" s="11"/>
      <c r="AW773" s="27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9"/>
      <c r="BQ773" s="119"/>
      <c r="BR773" s="11"/>
      <c r="BS773" s="11"/>
      <c r="BT773" s="11"/>
      <c r="BU773" s="11"/>
      <c r="BV773" s="11"/>
      <c r="BW773" s="11"/>
      <c r="BX773" s="119"/>
      <c r="BY773" s="119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9"/>
      <c r="CQ773" s="119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  <c r="EB773" s="11"/>
      <c r="EC773" s="11"/>
      <c r="ED773" s="11"/>
      <c r="EE773" s="11"/>
      <c r="EF773" s="11"/>
      <c r="EG773" s="11"/>
      <c r="EH773" s="11"/>
      <c r="EI773" s="11"/>
      <c r="EJ773" s="11"/>
      <c r="EK773" s="11"/>
      <c r="EL773" s="11"/>
      <c r="EM773" s="11"/>
      <c r="EN773" s="11"/>
      <c r="EO773" s="11"/>
      <c r="EP773" s="11"/>
      <c r="EQ773" s="11"/>
    </row>
    <row r="774" ht="22.5" customHeight="1" spans="1:147">
      <c r="A774" s="248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27"/>
      <c r="Y774" s="11"/>
      <c r="Z774" s="119"/>
      <c r="AA774" s="119"/>
      <c r="AB774" s="11"/>
      <c r="AC774" s="119"/>
      <c r="AD774" s="11"/>
      <c r="AE774" s="11"/>
      <c r="AF774" s="119"/>
      <c r="AG774" s="119"/>
      <c r="AH774" s="11"/>
      <c r="AI774" s="11"/>
      <c r="AJ774" s="11"/>
      <c r="AK774" s="11"/>
      <c r="AL774" s="11"/>
      <c r="AM774" s="11"/>
      <c r="AN774" s="119"/>
      <c r="AO774" s="119"/>
      <c r="AP774" s="11"/>
      <c r="AQ774" s="11"/>
      <c r="AR774" s="12"/>
      <c r="AS774" s="119"/>
      <c r="AT774" s="119"/>
      <c r="AU774" s="11"/>
      <c r="AV774" s="11"/>
      <c r="AW774" s="27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9"/>
      <c r="BQ774" s="119"/>
      <c r="BR774" s="11"/>
      <c r="BS774" s="11"/>
      <c r="BT774" s="11"/>
      <c r="BU774" s="11"/>
      <c r="BV774" s="11"/>
      <c r="BW774" s="11"/>
      <c r="BX774" s="119"/>
      <c r="BY774" s="119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9"/>
      <c r="CQ774" s="119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  <c r="EB774" s="11"/>
      <c r="EC774" s="11"/>
      <c r="ED774" s="11"/>
      <c r="EE774" s="11"/>
      <c r="EF774" s="11"/>
      <c r="EG774" s="11"/>
      <c r="EH774" s="11"/>
      <c r="EI774" s="11"/>
      <c r="EJ774" s="11"/>
      <c r="EK774" s="11"/>
      <c r="EL774" s="11"/>
      <c r="EM774" s="11"/>
      <c r="EN774" s="11"/>
      <c r="EO774" s="11"/>
      <c r="EP774" s="11"/>
      <c r="EQ774" s="11"/>
    </row>
    <row r="775" ht="22.5" customHeight="1" spans="1:147">
      <c r="A775" s="248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27"/>
      <c r="Y775" s="11"/>
      <c r="Z775" s="119"/>
      <c r="AA775" s="119"/>
      <c r="AB775" s="11"/>
      <c r="AC775" s="119"/>
      <c r="AD775" s="11"/>
      <c r="AE775" s="11"/>
      <c r="AF775" s="119"/>
      <c r="AG775" s="119"/>
      <c r="AH775" s="11"/>
      <c r="AI775" s="11"/>
      <c r="AJ775" s="11"/>
      <c r="AK775" s="11"/>
      <c r="AL775" s="11"/>
      <c r="AM775" s="11"/>
      <c r="AN775" s="119"/>
      <c r="AO775" s="119"/>
      <c r="AP775" s="11"/>
      <c r="AQ775" s="11"/>
      <c r="AR775" s="12"/>
      <c r="AS775" s="119"/>
      <c r="AT775" s="119"/>
      <c r="AU775" s="11"/>
      <c r="AV775" s="11"/>
      <c r="AW775" s="27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9"/>
      <c r="BQ775" s="119"/>
      <c r="BR775" s="11"/>
      <c r="BS775" s="11"/>
      <c r="BT775" s="11"/>
      <c r="BU775" s="11"/>
      <c r="BV775" s="11"/>
      <c r="BW775" s="11"/>
      <c r="BX775" s="119"/>
      <c r="BY775" s="119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9"/>
      <c r="CQ775" s="119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  <c r="EM775" s="11"/>
      <c r="EN775" s="11"/>
      <c r="EO775" s="11"/>
      <c r="EP775" s="11"/>
      <c r="EQ775" s="11"/>
    </row>
    <row r="776" ht="22.5" customHeight="1" spans="1:147">
      <c r="A776" s="248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27"/>
      <c r="Y776" s="11"/>
      <c r="Z776" s="119"/>
      <c r="AA776" s="119"/>
      <c r="AB776" s="11"/>
      <c r="AC776" s="119"/>
      <c r="AD776" s="11"/>
      <c r="AE776" s="11"/>
      <c r="AF776" s="119"/>
      <c r="AG776" s="119"/>
      <c r="AH776" s="11"/>
      <c r="AI776" s="11"/>
      <c r="AJ776" s="11"/>
      <c r="AK776" s="11"/>
      <c r="AL776" s="11"/>
      <c r="AM776" s="11"/>
      <c r="AN776" s="119"/>
      <c r="AO776" s="119"/>
      <c r="AP776" s="11"/>
      <c r="AQ776" s="11"/>
      <c r="AR776" s="12"/>
      <c r="AS776" s="119"/>
      <c r="AT776" s="119"/>
      <c r="AU776" s="11"/>
      <c r="AV776" s="11"/>
      <c r="AW776" s="27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9"/>
      <c r="BQ776" s="119"/>
      <c r="BR776" s="11"/>
      <c r="BS776" s="11"/>
      <c r="BT776" s="11"/>
      <c r="BU776" s="11"/>
      <c r="BV776" s="11"/>
      <c r="BW776" s="11"/>
      <c r="BX776" s="119"/>
      <c r="BY776" s="119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9"/>
      <c r="CQ776" s="119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  <c r="EB776" s="11"/>
      <c r="EC776" s="11"/>
      <c r="ED776" s="11"/>
      <c r="EE776" s="11"/>
      <c r="EF776" s="11"/>
      <c r="EG776" s="11"/>
      <c r="EH776" s="11"/>
      <c r="EI776" s="11"/>
      <c r="EJ776" s="11"/>
      <c r="EK776" s="11"/>
      <c r="EL776" s="11"/>
      <c r="EM776" s="11"/>
      <c r="EN776" s="11"/>
      <c r="EO776" s="11"/>
      <c r="EP776" s="11"/>
      <c r="EQ776" s="11"/>
    </row>
    <row r="777" ht="22.5" customHeight="1" spans="1:147">
      <c r="A777" s="248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27"/>
      <c r="Y777" s="11"/>
      <c r="Z777" s="119"/>
      <c r="AA777" s="119"/>
      <c r="AB777" s="11"/>
      <c r="AC777" s="119"/>
      <c r="AD777" s="11"/>
      <c r="AE777" s="11"/>
      <c r="AF777" s="119"/>
      <c r="AG777" s="119"/>
      <c r="AH777" s="11"/>
      <c r="AI777" s="11"/>
      <c r="AJ777" s="11"/>
      <c r="AK777" s="11"/>
      <c r="AL777" s="11"/>
      <c r="AM777" s="11"/>
      <c r="AN777" s="119"/>
      <c r="AO777" s="119"/>
      <c r="AP777" s="11"/>
      <c r="AQ777" s="11"/>
      <c r="AR777" s="12"/>
      <c r="AS777" s="119"/>
      <c r="AT777" s="119"/>
      <c r="AU777" s="11"/>
      <c r="AV777" s="11"/>
      <c r="AW777" s="27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9"/>
      <c r="BQ777" s="119"/>
      <c r="BR777" s="11"/>
      <c r="BS777" s="11"/>
      <c r="BT777" s="11"/>
      <c r="BU777" s="11"/>
      <c r="BV777" s="11"/>
      <c r="BW777" s="11"/>
      <c r="BX777" s="119"/>
      <c r="BY777" s="119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9"/>
      <c r="CQ777" s="119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  <c r="EB777" s="11"/>
      <c r="EC777" s="11"/>
      <c r="ED777" s="11"/>
      <c r="EE777" s="11"/>
      <c r="EF777" s="11"/>
      <c r="EG777" s="11"/>
      <c r="EH777" s="11"/>
      <c r="EI777" s="11"/>
      <c r="EJ777" s="11"/>
      <c r="EK777" s="11"/>
      <c r="EL777" s="11"/>
      <c r="EM777" s="11"/>
      <c r="EN777" s="11"/>
      <c r="EO777" s="11"/>
      <c r="EP777" s="11"/>
      <c r="EQ777" s="11"/>
    </row>
    <row r="778" ht="22.5" customHeight="1" spans="1:147">
      <c r="A778" s="248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27"/>
      <c r="Y778" s="11"/>
      <c r="Z778" s="119"/>
      <c r="AA778" s="119"/>
      <c r="AB778" s="11"/>
      <c r="AC778" s="119"/>
      <c r="AD778" s="11"/>
      <c r="AE778" s="11"/>
      <c r="AF778" s="119"/>
      <c r="AG778" s="119"/>
      <c r="AH778" s="11"/>
      <c r="AI778" s="11"/>
      <c r="AJ778" s="11"/>
      <c r="AK778" s="11"/>
      <c r="AL778" s="11"/>
      <c r="AM778" s="11"/>
      <c r="AN778" s="119"/>
      <c r="AO778" s="119"/>
      <c r="AP778" s="11"/>
      <c r="AQ778" s="11"/>
      <c r="AR778" s="12"/>
      <c r="AS778" s="119"/>
      <c r="AT778" s="119"/>
      <c r="AU778" s="11"/>
      <c r="AV778" s="11"/>
      <c r="AW778" s="27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9"/>
      <c r="BQ778" s="119"/>
      <c r="BR778" s="11"/>
      <c r="BS778" s="11"/>
      <c r="BT778" s="11"/>
      <c r="BU778" s="11"/>
      <c r="BV778" s="11"/>
      <c r="BW778" s="11"/>
      <c r="BX778" s="119"/>
      <c r="BY778" s="119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9"/>
      <c r="CQ778" s="119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  <c r="EB778" s="11"/>
      <c r="EC778" s="11"/>
      <c r="ED778" s="11"/>
      <c r="EE778" s="11"/>
      <c r="EF778" s="11"/>
      <c r="EG778" s="11"/>
      <c r="EH778" s="11"/>
      <c r="EI778" s="11"/>
      <c r="EJ778" s="11"/>
      <c r="EK778" s="11"/>
      <c r="EL778" s="11"/>
      <c r="EM778" s="11"/>
      <c r="EN778" s="11"/>
      <c r="EO778" s="11"/>
      <c r="EP778" s="11"/>
      <c r="EQ778" s="11"/>
    </row>
    <row r="779" ht="22.5" customHeight="1" spans="1:147">
      <c r="A779" s="248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27"/>
      <c r="Y779" s="11"/>
      <c r="Z779" s="119"/>
      <c r="AA779" s="119"/>
      <c r="AB779" s="11"/>
      <c r="AC779" s="119"/>
      <c r="AD779" s="11"/>
      <c r="AE779" s="11"/>
      <c r="AF779" s="119"/>
      <c r="AG779" s="119"/>
      <c r="AH779" s="11"/>
      <c r="AI779" s="11"/>
      <c r="AJ779" s="11"/>
      <c r="AK779" s="11"/>
      <c r="AL779" s="11"/>
      <c r="AM779" s="11"/>
      <c r="AN779" s="119"/>
      <c r="AO779" s="119"/>
      <c r="AP779" s="11"/>
      <c r="AQ779" s="11"/>
      <c r="AR779" s="12"/>
      <c r="AS779" s="119"/>
      <c r="AT779" s="119"/>
      <c r="AU779" s="11"/>
      <c r="AV779" s="11"/>
      <c r="AW779" s="27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9"/>
      <c r="BQ779" s="119"/>
      <c r="BR779" s="11"/>
      <c r="BS779" s="11"/>
      <c r="BT779" s="11"/>
      <c r="BU779" s="11"/>
      <c r="BV779" s="11"/>
      <c r="BW779" s="11"/>
      <c r="BX779" s="119"/>
      <c r="BY779" s="119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9"/>
      <c r="CQ779" s="119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  <c r="EB779" s="11"/>
      <c r="EC779" s="11"/>
      <c r="ED779" s="11"/>
      <c r="EE779" s="11"/>
      <c r="EF779" s="11"/>
      <c r="EG779" s="11"/>
      <c r="EH779" s="11"/>
      <c r="EI779" s="11"/>
      <c r="EJ779" s="11"/>
      <c r="EK779" s="11"/>
      <c r="EL779" s="11"/>
      <c r="EM779" s="11"/>
      <c r="EN779" s="11"/>
      <c r="EO779" s="11"/>
      <c r="EP779" s="11"/>
      <c r="EQ779" s="11"/>
    </row>
    <row r="780" ht="22.5" customHeight="1" spans="1:147">
      <c r="A780" s="248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27"/>
      <c r="Y780" s="11"/>
      <c r="Z780" s="119"/>
      <c r="AA780" s="119"/>
      <c r="AB780" s="11"/>
      <c r="AC780" s="119"/>
      <c r="AD780" s="11"/>
      <c r="AE780" s="11"/>
      <c r="AF780" s="119"/>
      <c r="AG780" s="119"/>
      <c r="AH780" s="11"/>
      <c r="AI780" s="11"/>
      <c r="AJ780" s="11"/>
      <c r="AK780" s="11"/>
      <c r="AL780" s="11"/>
      <c r="AM780" s="11"/>
      <c r="AN780" s="119"/>
      <c r="AO780" s="119"/>
      <c r="AP780" s="11"/>
      <c r="AQ780" s="11"/>
      <c r="AR780" s="12"/>
      <c r="AS780" s="119"/>
      <c r="AT780" s="119"/>
      <c r="AU780" s="11"/>
      <c r="AV780" s="11"/>
      <c r="AW780" s="27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9"/>
      <c r="BQ780" s="119"/>
      <c r="BR780" s="11"/>
      <c r="BS780" s="11"/>
      <c r="BT780" s="11"/>
      <c r="BU780" s="11"/>
      <c r="BV780" s="11"/>
      <c r="BW780" s="11"/>
      <c r="BX780" s="119"/>
      <c r="BY780" s="119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9"/>
      <c r="CQ780" s="119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  <c r="EB780" s="11"/>
      <c r="EC780" s="11"/>
      <c r="ED780" s="11"/>
      <c r="EE780" s="11"/>
      <c r="EF780" s="11"/>
      <c r="EG780" s="11"/>
      <c r="EH780" s="11"/>
      <c r="EI780" s="11"/>
      <c r="EJ780" s="11"/>
      <c r="EK780" s="11"/>
      <c r="EL780" s="11"/>
      <c r="EM780" s="11"/>
      <c r="EN780" s="11"/>
      <c r="EO780" s="11"/>
      <c r="EP780" s="11"/>
      <c r="EQ780" s="11"/>
    </row>
    <row r="781" ht="22.5" customHeight="1" spans="1:147">
      <c r="A781" s="248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27"/>
      <c r="Y781" s="11"/>
      <c r="Z781" s="119"/>
      <c r="AA781" s="119"/>
      <c r="AB781" s="11"/>
      <c r="AC781" s="119"/>
      <c r="AD781" s="11"/>
      <c r="AE781" s="11"/>
      <c r="AF781" s="119"/>
      <c r="AG781" s="119"/>
      <c r="AH781" s="11"/>
      <c r="AI781" s="11"/>
      <c r="AJ781" s="11"/>
      <c r="AK781" s="11"/>
      <c r="AL781" s="11"/>
      <c r="AM781" s="11"/>
      <c r="AN781" s="119"/>
      <c r="AO781" s="119"/>
      <c r="AP781" s="11"/>
      <c r="AQ781" s="11"/>
      <c r="AR781" s="12"/>
      <c r="AS781" s="119"/>
      <c r="AT781" s="119"/>
      <c r="AU781" s="11"/>
      <c r="AV781" s="11"/>
      <c r="AW781" s="27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9"/>
      <c r="BQ781" s="119"/>
      <c r="BR781" s="11"/>
      <c r="BS781" s="11"/>
      <c r="BT781" s="11"/>
      <c r="BU781" s="11"/>
      <c r="BV781" s="11"/>
      <c r="BW781" s="11"/>
      <c r="BX781" s="119"/>
      <c r="BY781" s="119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9"/>
      <c r="CQ781" s="119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  <c r="EB781" s="11"/>
      <c r="EC781" s="11"/>
      <c r="ED781" s="11"/>
      <c r="EE781" s="11"/>
      <c r="EF781" s="11"/>
      <c r="EG781" s="11"/>
      <c r="EH781" s="11"/>
      <c r="EI781" s="11"/>
      <c r="EJ781" s="11"/>
      <c r="EK781" s="11"/>
      <c r="EL781" s="11"/>
      <c r="EM781" s="11"/>
      <c r="EN781" s="11"/>
      <c r="EO781" s="11"/>
      <c r="EP781" s="11"/>
      <c r="EQ781" s="11"/>
    </row>
    <row r="782" ht="22.5" customHeight="1" spans="1:147">
      <c r="A782" s="248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27"/>
      <c r="Y782" s="11"/>
      <c r="Z782" s="119"/>
      <c r="AA782" s="119"/>
      <c r="AB782" s="11"/>
      <c r="AC782" s="119"/>
      <c r="AD782" s="11"/>
      <c r="AE782" s="11"/>
      <c r="AF782" s="119"/>
      <c r="AG782" s="119"/>
      <c r="AH782" s="11"/>
      <c r="AI782" s="11"/>
      <c r="AJ782" s="11"/>
      <c r="AK782" s="11"/>
      <c r="AL782" s="11"/>
      <c r="AM782" s="11"/>
      <c r="AN782" s="119"/>
      <c r="AO782" s="119"/>
      <c r="AP782" s="11"/>
      <c r="AQ782" s="11"/>
      <c r="AR782" s="12"/>
      <c r="AS782" s="119"/>
      <c r="AT782" s="119"/>
      <c r="AU782" s="11"/>
      <c r="AV782" s="11"/>
      <c r="AW782" s="27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9"/>
      <c r="BQ782" s="119"/>
      <c r="BR782" s="11"/>
      <c r="BS782" s="11"/>
      <c r="BT782" s="11"/>
      <c r="BU782" s="11"/>
      <c r="BV782" s="11"/>
      <c r="BW782" s="11"/>
      <c r="BX782" s="119"/>
      <c r="BY782" s="119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9"/>
      <c r="CQ782" s="119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  <c r="EB782" s="11"/>
      <c r="EC782" s="11"/>
      <c r="ED782" s="11"/>
      <c r="EE782" s="11"/>
      <c r="EF782" s="11"/>
      <c r="EG782" s="11"/>
      <c r="EH782" s="11"/>
      <c r="EI782" s="11"/>
      <c r="EJ782" s="11"/>
      <c r="EK782" s="11"/>
      <c r="EL782" s="11"/>
      <c r="EM782" s="11"/>
      <c r="EN782" s="11"/>
      <c r="EO782" s="11"/>
      <c r="EP782" s="11"/>
      <c r="EQ782" s="11"/>
    </row>
    <row r="783" ht="22.5" customHeight="1" spans="1:147">
      <c r="A783" s="248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27"/>
      <c r="Y783" s="11"/>
      <c r="Z783" s="119"/>
      <c r="AA783" s="119"/>
      <c r="AB783" s="11"/>
      <c r="AC783" s="119"/>
      <c r="AD783" s="11"/>
      <c r="AE783" s="11"/>
      <c r="AF783" s="119"/>
      <c r="AG783" s="119"/>
      <c r="AH783" s="11"/>
      <c r="AI783" s="11"/>
      <c r="AJ783" s="11"/>
      <c r="AK783" s="11"/>
      <c r="AL783" s="11"/>
      <c r="AM783" s="11"/>
      <c r="AN783" s="119"/>
      <c r="AO783" s="119"/>
      <c r="AP783" s="11"/>
      <c r="AQ783" s="11"/>
      <c r="AR783" s="12"/>
      <c r="AS783" s="119"/>
      <c r="AT783" s="119"/>
      <c r="AU783" s="11"/>
      <c r="AV783" s="11"/>
      <c r="AW783" s="27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9"/>
      <c r="BQ783" s="119"/>
      <c r="BR783" s="11"/>
      <c r="BS783" s="11"/>
      <c r="BT783" s="11"/>
      <c r="BU783" s="11"/>
      <c r="BV783" s="11"/>
      <c r="BW783" s="11"/>
      <c r="BX783" s="119"/>
      <c r="BY783" s="119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9"/>
      <c r="CQ783" s="119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  <c r="EB783" s="11"/>
      <c r="EC783" s="11"/>
      <c r="ED783" s="11"/>
      <c r="EE783" s="11"/>
      <c r="EF783" s="11"/>
      <c r="EG783" s="11"/>
      <c r="EH783" s="11"/>
      <c r="EI783" s="11"/>
      <c r="EJ783" s="11"/>
      <c r="EK783" s="11"/>
      <c r="EL783" s="11"/>
      <c r="EM783" s="11"/>
      <c r="EN783" s="11"/>
      <c r="EO783" s="11"/>
      <c r="EP783" s="11"/>
      <c r="EQ783" s="11"/>
    </row>
    <row r="784" ht="22.5" customHeight="1" spans="1:147">
      <c r="A784" s="248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27"/>
      <c r="Y784" s="11"/>
      <c r="Z784" s="119"/>
      <c r="AA784" s="119"/>
      <c r="AB784" s="11"/>
      <c r="AC784" s="119"/>
      <c r="AD784" s="11"/>
      <c r="AE784" s="11"/>
      <c r="AF784" s="119"/>
      <c r="AG784" s="119"/>
      <c r="AH784" s="11"/>
      <c r="AI784" s="11"/>
      <c r="AJ784" s="11"/>
      <c r="AK784" s="11"/>
      <c r="AL784" s="11"/>
      <c r="AM784" s="11"/>
      <c r="AN784" s="119"/>
      <c r="AO784" s="119"/>
      <c r="AP784" s="11"/>
      <c r="AQ784" s="11"/>
      <c r="AR784" s="12"/>
      <c r="AS784" s="119"/>
      <c r="AT784" s="119"/>
      <c r="AU784" s="11"/>
      <c r="AV784" s="11"/>
      <c r="AW784" s="27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9"/>
      <c r="BQ784" s="119"/>
      <c r="BR784" s="11"/>
      <c r="BS784" s="11"/>
      <c r="BT784" s="11"/>
      <c r="BU784" s="11"/>
      <c r="BV784" s="11"/>
      <c r="BW784" s="11"/>
      <c r="BX784" s="119"/>
      <c r="BY784" s="119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9"/>
      <c r="CQ784" s="119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  <c r="EB784" s="11"/>
      <c r="EC784" s="11"/>
      <c r="ED784" s="11"/>
      <c r="EE784" s="11"/>
      <c r="EF784" s="11"/>
      <c r="EG784" s="11"/>
      <c r="EH784" s="11"/>
      <c r="EI784" s="11"/>
      <c r="EJ784" s="11"/>
      <c r="EK784" s="11"/>
      <c r="EL784" s="11"/>
      <c r="EM784" s="11"/>
      <c r="EN784" s="11"/>
      <c r="EO784" s="11"/>
      <c r="EP784" s="11"/>
      <c r="EQ784" s="11"/>
    </row>
    <row r="785" ht="22.5" customHeight="1" spans="1:147">
      <c r="A785" s="248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27"/>
      <c r="Y785" s="11"/>
      <c r="Z785" s="119"/>
      <c r="AA785" s="119"/>
      <c r="AB785" s="11"/>
      <c r="AC785" s="119"/>
      <c r="AD785" s="11"/>
      <c r="AE785" s="11"/>
      <c r="AF785" s="119"/>
      <c r="AG785" s="119"/>
      <c r="AH785" s="11"/>
      <c r="AI785" s="11"/>
      <c r="AJ785" s="11"/>
      <c r="AK785" s="11"/>
      <c r="AL785" s="11"/>
      <c r="AM785" s="11"/>
      <c r="AN785" s="119"/>
      <c r="AO785" s="119"/>
      <c r="AP785" s="11"/>
      <c r="AQ785" s="11"/>
      <c r="AR785" s="12"/>
      <c r="AS785" s="119"/>
      <c r="AT785" s="119"/>
      <c r="AU785" s="11"/>
      <c r="AV785" s="11"/>
      <c r="AW785" s="27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9"/>
      <c r="BQ785" s="119"/>
      <c r="BR785" s="11"/>
      <c r="BS785" s="11"/>
      <c r="BT785" s="11"/>
      <c r="BU785" s="11"/>
      <c r="BV785" s="11"/>
      <c r="BW785" s="11"/>
      <c r="BX785" s="119"/>
      <c r="BY785" s="119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9"/>
      <c r="CQ785" s="119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  <c r="EB785" s="11"/>
      <c r="EC785" s="11"/>
      <c r="ED785" s="11"/>
      <c r="EE785" s="11"/>
      <c r="EF785" s="11"/>
      <c r="EG785" s="11"/>
      <c r="EH785" s="11"/>
      <c r="EI785" s="11"/>
      <c r="EJ785" s="11"/>
      <c r="EK785" s="11"/>
      <c r="EL785" s="11"/>
      <c r="EM785" s="11"/>
      <c r="EN785" s="11"/>
      <c r="EO785" s="11"/>
      <c r="EP785" s="11"/>
      <c r="EQ785" s="11"/>
    </row>
    <row r="786" ht="22.5" customHeight="1" spans="1:147">
      <c r="A786" s="248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27"/>
      <c r="Y786" s="11"/>
      <c r="Z786" s="119"/>
      <c r="AA786" s="119"/>
      <c r="AB786" s="11"/>
      <c r="AC786" s="119"/>
      <c r="AD786" s="11"/>
      <c r="AE786" s="11"/>
      <c r="AF786" s="119"/>
      <c r="AG786" s="119"/>
      <c r="AH786" s="11"/>
      <c r="AI786" s="11"/>
      <c r="AJ786" s="11"/>
      <c r="AK786" s="11"/>
      <c r="AL786" s="11"/>
      <c r="AM786" s="11"/>
      <c r="AN786" s="119"/>
      <c r="AO786" s="119"/>
      <c r="AP786" s="11"/>
      <c r="AQ786" s="11"/>
      <c r="AR786" s="12"/>
      <c r="AS786" s="119"/>
      <c r="AT786" s="119"/>
      <c r="AU786" s="11"/>
      <c r="AV786" s="11"/>
      <c r="AW786" s="27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9"/>
      <c r="BQ786" s="119"/>
      <c r="BR786" s="11"/>
      <c r="BS786" s="11"/>
      <c r="BT786" s="11"/>
      <c r="BU786" s="11"/>
      <c r="BV786" s="11"/>
      <c r="BW786" s="11"/>
      <c r="BX786" s="119"/>
      <c r="BY786" s="119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9"/>
      <c r="CQ786" s="119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  <c r="EB786" s="11"/>
      <c r="EC786" s="11"/>
      <c r="ED786" s="11"/>
      <c r="EE786" s="11"/>
      <c r="EF786" s="11"/>
      <c r="EG786" s="11"/>
      <c r="EH786" s="11"/>
      <c r="EI786" s="11"/>
      <c r="EJ786" s="11"/>
      <c r="EK786" s="11"/>
      <c r="EL786" s="11"/>
      <c r="EM786" s="11"/>
      <c r="EN786" s="11"/>
      <c r="EO786" s="11"/>
      <c r="EP786" s="11"/>
      <c r="EQ786" s="11"/>
    </row>
    <row r="787" ht="22.5" customHeight="1" spans="1:147">
      <c r="A787" s="248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27"/>
      <c r="Y787" s="11"/>
      <c r="Z787" s="119"/>
      <c r="AA787" s="119"/>
      <c r="AB787" s="11"/>
      <c r="AC787" s="119"/>
      <c r="AD787" s="11"/>
      <c r="AE787" s="11"/>
      <c r="AF787" s="119"/>
      <c r="AG787" s="119"/>
      <c r="AH787" s="11"/>
      <c r="AI787" s="11"/>
      <c r="AJ787" s="11"/>
      <c r="AK787" s="11"/>
      <c r="AL787" s="11"/>
      <c r="AM787" s="11"/>
      <c r="AN787" s="119"/>
      <c r="AO787" s="119"/>
      <c r="AP787" s="11"/>
      <c r="AQ787" s="11"/>
      <c r="AR787" s="12"/>
      <c r="AS787" s="119"/>
      <c r="AT787" s="119"/>
      <c r="AU787" s="11"/>
      <c r="AV787" s="11"/>
      <c r="AW787" s="27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9"/>
      <c r="BQ787" s="119"/>
      <c r="BR787" s="11"/>
      <c r="BS787" s="11"/>
      <c r="BT787" s="11"/>
      <c r="BU787" s="11"/>
      <c r="BV787" s="11"/>
      <c r="BW787" s="11"/>
      <c r="BX787" s="119"/>
      <c r="BY787" s="119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9"/>
      <c r="CQ787" s="119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  <c r="EM787" s="11"/>
      <c r="EN787" s="11"/>
      <c r="EO787" s="11"/>
      <c r="EP787" s="11"/>
      <c r="EQ787" s="11"/>
    </row>
    <row r="788" ht="22.5" customHeight="1" spans="1:147">
      <c r="A788" s="248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27"/>
      <c r="Y788" s="11"/>
      <c r="Z788" s="119"/>
      <c r="AA788" s="119"/>
      <c r="AB788" s="11"/>
      <c r="AC788" s="119"/>
      <c r="AD788" s="11"/>
      <c r="AE788" s="11"/>
      <c r="AF788" s="119"/>
      <c r="AG788" s="119"/>
      <c r="AH788" s="11"/>
      <c r="AI788" s="11"/>
      <c r="AJ788" s="11"/>
      <c r="AK788" s="11"/>
      <c r="AL788" s="11"/>
      <c r="AM788" s="11"/>
      <c r="AN788" s="119"/>
      <c r="AO788" s="119"/>
      <c r="AP788" s="11"/>
      <c r="AQ788" s="11"/>
      <c r="AR788" s="12"/>
      <c r="AS788" s="119"/>
      <c r="AT788" s="119"/>
      <c r="AU788" s="11"/>
      <c r="AV788" s="11"/>
      <c r="AW788" s="27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9"/>
      <c r="BQ788" s="119"/>
      <c r="BR788" s="11"/>
      <c r="BS788" s="11"/>
      <c r="BT788" s="11"/>
      <c r="BU788" s="11"/>
      <c r="BV788" s="11"/>
      <c r="BW788" s="11"/>
      <c r="BX788" s="119"/>
      <c r="BY788" s="119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9"/>
      <c r="CQ788" s="119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  <c r="EB788" s="11"/>
      <c r="EC788" s="11"/>
      <c r="ED788" s="11"/>
      <c r="EE788" s="11"/>
      <c r="EF788" s="11"/>
      <c r="EG788" s="11"/>
      <c r="EH788" s="11"/>
      <c r="EI788" s="11"/>
      <c r="EJ788" s="11"/>
      <c r="EK788" s="11"/>
      <c r="EL788" s="11"/>
      <c r="EM788" s="11"/>
      <c r="EN788" s="11"/>
      <c r="EO788" s="11"/>
      <c r="EP788" s="11"/>
      <c r="EQ788" s="11"/>
    </row>
    <row r="789" ht="22.5" customHeight="1" spans="1:147">
      <c r="A789" s="248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27"/>
      <c r="Y789" s="11"/>
      <c r="Z789" s="119"/>
      <c r="AA789" s="119"/>
      <c r="AB789" s="11"/>
      <c r="AC789" s="119"/>
      <c r="AD789" s="11"/>
      <c r="AE789" s="11"/>
      <c r="AF789" s="119"/>
      <c r="AG789" s="119"/>
      <c r="AH789" s="11"/>
      <c r="AI789" s="11"/>
      <c r="AJ789" s="11"/>
      <c r="AK789" s="11"/>
      <c r="AL789" s="11"/>
      <c r="AM789" s="11"/>
      <c r="AN789" s="119"/>
      <c r="AO789" s="119"/>
      <c r="AP789" s="11"/>
      <c r="AQ789" s="11"/>
      <c r="AR789" s="12"/>
      <c r="AS789" s="119"/>
      <c r="AT789" s="119"/>
      <c r="AU789" s="11"/>
      <c r="AV789" s="11"/>
      <c r="AW789" s="27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9"/>
      <c r="BQ789" s="119"/>
      <c r="BR789" s="11"/>
      <c r="BS789" s="11"/>
      <c r="BT789" s="11"/>
      <c r="BU789" s="11"/>
      <c r="BV789" s="11"/>
      <c r="BW789" s="11"/>
      <c r="BX789" s="119"/>
      <c r="BY789" s="119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9"/>
      <c r="CQ789" s="119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  <c r="EB789" s="11"/>
      <c r="EC789" s="11"/>
      <c r="ED789" s="11"/>
      <c r="EE789" s="11"/>
      <c r="EF789" s="11"/>
      <c r="EG789" s="11"/>
      <c r="EH789" s="11"/>
      <c r="EI789" s="11"/>
      <c r="EJ789" s="11"/>
      <c r="EK789" s="11"/>
      <c r="EL789" s="11"/>
      <c r="EM789" s="11"/>
      <c r="EN789" s="11"/>
      <c r="EO789" s="11"/>
      <c r="EP789" s="11"/>
      <c r="EQ789" s="11"/>
    </row>
    <row r="790" ht="22.5" customHeight="1" spans="1:147">
      <c r="A790" s="248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27"/>
      <c r="Y790" s="11"/>
      <c r="Z790" s="119"/>
      <c r="AA790" s="119"/>
      <c r="AB790" s="11"/>
      <c r="AC790" s="119"/>
      <c r="AD790" s="11"/>
      <c r="AE790" s="11"/>
      <c r="AF790" s="119"/>
      <c r="AG790" s="119"/>
      <c r="AH790" s="11"/>
      <c r="AI790" s="11"/>
      <c r="AJ790" s="11"/>
      <c r="AK790" s="11"/>
      <c r="AL790" s="11"/>
      <c r="AM790" s="11"/>
      <c r="AN790" s="119"/>
      <c r="AO790" s="119"/>
      <c r="AP790" s="11"/>
      <c r="AQ790" s="11"/>
      <c r="AR790" s="12"/>
      <c r="AS790" s="119"/>
      <c r="AT790" s="119"/>
      <c r="AU790" s="11"/>
      <c r="AV790" s="11"/>
      <c r="AW790" s="27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9"/>
      <c r="BQ790" s="119"/>
      <c r="BR790" s="11"/>
      <c r="BS790" s="11"/>
      <c r="BT790" s="11"/>
      <c r="BU790" s="11"/>
      <c r="BV790" s="11"/>
      <c r="BW790" s="11"/>
      <c r="BX790" s="119"/>
      <c r="BY790" s="119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9"/>
      <c r="CQ790" s="119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  <c r="EB790" s="11"/>
      <c r="EC790" s="11"/>
      <c r="ED790" s="11"/>
      <c r="EE790" s="11"/>
      <c r="EF790" s="11"/>
      <c r="EG790" s="11"/>
      <c r="EH790" s="11"/>
      <c r="EI790" s="11"/>
      <c r="EJ790" s="11"/>
      <c r="EK790" s="11"/>
      <c r="EL790" s="11"/>
      <c r="EM790" s="11"/>
      <c r="EN790" s="11"/>
      <c r="EO790" s="11"/>
      <c r="EP790" s="11"/>
      <c r="EQ790" s="11"/>
    </row>
    <row r="791" ht="22.5" customHeight="1" spans="1:147">
      <c r="A791" s="248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27"/>
      <c r="Y791" s="11"/>
      <c r="Z791" s="119"/>
      <c r="AA791" s="119"/>
      <c r="AB791" s="11"/>
      <c r="AC791" s="119"/>
      <c r="AD791" s="11"/>
      <c r="AE791" s="11"/>
      <c r="AF791" s="119"/>
      <c r="AG791" s="119"/>
      <c r="AH791" s="11"/>
      <c r="AI791" s="11"/>
      <c r="AJ791" s="11"/>
      <c r="AK791" s="11"/>
      <c r="AL791" s="11"/>
      <c r="AM791" s="11"/>
      <c r="AN791" s="119"/>
      <c r="AO791" s="119"/>
      <c r="AP791" s="11"/>
      <c r="AQ791" s="11"/>
      <c r="AR791" s="12"/>
      <c r="AS791" s="119"/>
      <c r="AT791" s="119"/>
      <c r="AU791" s="11"/>
      <c r="AV791" s="11"/>
      <c r="AW791" s="27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9"/>
      <c r="BQ791" s="119"/>
      <c r="BR791" s="11"/>
      <c r="BS791" s="11"/>
      <c r="BT791" s="11"/>
      <c r="BU791" s="11"/>
      <c r="BV791" s="11"/>
      <c r="BW791" s="11"/>
      <c r="BX791" s="119"/>
      <c r="BY791" s="119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9"/>
      <c r="CQ791" s="119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  <c r="EM791" s="11"/>
      <c r="EN791" s="11"/>
      <c r="EO791" s="11"/>
      <c r="EP791" s="11"/>
      <c r="EQ791" s="11"/>
    </row>
    <row r="792" ht="22.5" customHeight="1" spans="1:147">
      <c r="A792" s="248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27"/>
      <c r="Y792" s="11"/>
      <c r="Z792" s="119"/>
      <c r="AA792" s="119"/>
      <c r="AB792" s="11"/>
      <c r="AC792" s="119"/>
      <c r="AD792" s="11"/>
      <c r="AE792" s="11"/>
      <c r="AF792" s="119"/>
      <c r="AG792" s="119"/>
      <c r="AH792" s="11"/>
      <c r="AI792" s="11"/>
      <c r="AJ792" s="11"/>
      <c r="AK792" s="11"/>
      <c r="AL792" s="11"/>
      <c r="AM792" s="11"/>
      <c r="AN792" s="119"/>
      <c r="AO792" s="119"/>
      <c r="AP792" s="11"/>
      <c r="AQ792" s="11"/>
      <c r="AR792" s="12"/>
      <c r="AS792" s="119"/>
      <c r="AT792" s="119"/>
      <c r="AU792" s="11"/>
      <c r="AV792" s="11"/>
      <c r="AW792" s="27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9"/>
      <c r="BQ792" s="119"/>
      <c r="BR792" s="11"/>
      <c r="BS792" s="11"/>
      <c r="BT792" s="11"/>
      <c r="BU792" s="11"/>
      <c r="BV792" s="11"/>
      <c r="BW792" s="11"/>
      <c r="BX792" s="119"/>
      <c r="BY792" s="119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9"/>
      <c r="CQ792" s="119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  <c r="EM792" s="11"/>
      <c r="EN792" s="11"/>
      <c r="EO792" s="11"/>
      <c r="EP792" s="11"/>
      <c r="EQ792" s="11"/>
    </row>
    <row r="793" ht="22.5" customHeight="1" spans="1:147">
      <c r="A793" s="248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27"/>
      <c r="Y793" s="11"/>
      <c r="Z793" s="119"/>
      <c r="AA793" s="119"/>
      <c r="AB793" s="11"/>
      <c r="AC793" s="119"/>
      <c r="AD793" s="11"/>
      <c r="AE793" s="11"/>
      <c r="AF793" s="119"/>
      <c r="AG793" s="119"/>
      <c r="AH793" s="11"/>
      <c r="AI793" s="11"/>
      <c r="AJ793" s="11"/>
      <c r="AK793" s="11"/>
      <c r="AL793" s="11"/>
      <c r="AM793" s="11"/>
      <c r="AN793" s="119"/>
      <c r="AO793" s="119"/>
      <c r="AP793" s="11"/>
      <c r="AQ793" s="11"/>
      <c r="AR793" s="12"/>
      <c r="AS793" s="119"/>
      <c r="AT793" s="119"/>
      <c r="AU793" s="11"/>
      <c r="AV793" s="11"/>
      <c r="AW793" s="27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9"/>
      <c r="BQ793" s="119"/>
      <c r="BR793" s="11"/>
      <c r="BS793" s="11"/>
      <c r="BT793" s="11"/>
      <c r="BU793" s="11"/>
      <c r="BV793" s="11"/>
      <c r="BW793" s="11"/>
      <c r="BX793" s="119"/>
      <c r="BY793" s="119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9"/>
      <c r="CQ793" s="119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  <c r="EB793" s="11"/>
      <c r="EC793" s="11"/>
      <c r="ED793" s="11"/>
      <c r="EE793" s="11"/>
      <c r="EF793" s="11"/>
      <c r="EG793" s="11"/>
      <c r="EH793" s="11"/>
      <c r="EI793" s="11"/>
      <c r="EJ793" s="11"/>
      <c r="EK793" s="11"/>
      <c r="EL793" s="11"/>
      <c r="EM793" s="11"/>
      <c r="EN793" s="11"/>
      <c r="EO793" s="11"/>
      <c r="EP793" s="11"/>
      <c r="EQ793" s="11"/>
    </row>
    <row r="794" ht="22.5" customHeight="1" spans="1:147">
      <c r="A794" s="248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27"/>
      <c r="Y794" s="11"/>
      <c r="Z794" s="119"/>
      <c r="AA794" s="119"/>
      <c r="AB794" s="11"/>
      <c r="AC794" s="119"/>
      <c r="AD794" s="11"/>
      <c r="AE794" s="11"/>
      <c r="AF794" s="119"/>
      <c r="AG794" s="119"/>
      <c r="AH794" s="11"/>
      <c r="AI794" s="11"/>
      <c r="AJ794" s="11"/>
      <c r="AK794" s="11"/>
      <c r="AL794" s="11"/>
      <c r="AM794" s="11"/>
      <c r="AN794" s="119"/>
      <c r="AO794" s="119"/>
      <c r="AP794" s="11"/>
      <c r="AQ794" s="11"/>
      <c r="AR794" s="12"/>
      <c r="AS794" s="119"/>
      <c r="AT794" s="119"/>
      <c r="AU794" s="11"/>
      <c r="AV794" s="11"/>
      <c r="AW794" s="27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9"/>
      <c r="BQ794" s="119"/>
      <c r="BR794" s="11"/>
      <c r="BS794" s="11"/>
      <c r="BT794" s="11"/>
      <c r="BU794" s="11"/>
      <c r="BV794" s="11"/>
      <c r="BW794" s="11"/>
      <c r="BX794" s="119"/>
      <c r="BY794" s="119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9"/>
      <c r="CQ794" s="119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  <c r="EM794" s="11"/>
      <c r="EN794" s="11"/>
      <c r="EO794" s="11"/>
      <c r="EP794" s="11"/>
      <c r="EQ794" s="11"/>
    </row>
    <row r="795" ht="22.5" customHeight="1" spans="1:147">
      <c r="A795" s="248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27"/>
      <c r="Y795" s="11"/>
      <c r="Z795" s="119"/>
      <c r="AA795" s="119"/>
      <c r="AB795" s="11"/>
      <c r="AC795" s="119"/>
      <c r="AD795" s="11"/>
      <c r="AE795" s="11"/>
      <c r="AF795" s="119"/>
      <c r="AG795" s="119"/>
      <c r="AH795" s="11"/>
      <c r="AI795" s="11"/>
      <c r="AJ795" s="11"/>
      <c r="AK795" s="11"/>
      <c r="AL795" s="11"/>
      <c r="AM795" s="11"/>
      <c r="AN795" s="119"/>
      <c r="AO795" s="119"/>
      <c r="AP795" s="11"/>
      <c r="AQ795" s="11"/>
      <c r="AR795" s="12"/>
      <c r="AS795" s="119"/>
      <c r="AT795" s="119"/>
      <c r="AU795" s="11"/>
      <c r="AV795" s="11"/>
      <c r="AW795" s="27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9"/>
      <c r="BQ795" s="119"/>
      <c r="BR795" s="11"/>
      <c r="BS795" s="11"/>
      <c r="BT795" s="11"/>
      <c r="BU795" s="11"/>
      <c r="BV795" s="11"/>
      <c r="BW795" s="11"/>
      <c r="BX795" s="119"/>
      <c r="BY795" s="119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9"/>
      <c r="CQ795" s="119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  <c r="EB795" s="11"/>
      <c r="EC795" s="11"/>
      <c r="ED795" s="11"/>
      <c r="EE795" s="11"/>
      <c r="EF795" s="11"/>
      <c r="EG795" s="11"/>
      <c r="EH795" s="11"/>
      <c r="EI795" s="11"/>
      <c r="EJ795" s="11"/>
      <c r="EK795" s="11"/>
      <c r="EL795" s="11"/>
      <c r="EM795" s="11"/>
      <c r="EN795" s="11"/>
      <c r="EO795" s="11"/>
      <c r="EP795" s="11"/>
      <c r="EQ795" s="11"/>
    </row>
    <row r="796" ht="22.5" customHeight="1" spans="1:147">
      <c r="A796" s="248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27"/>
      <c r="Y796" s="11"/>
      <c r="Z796" s="119"/>
      <c r="AA796" s="119"/>
      <c r="AB796" s="11"/>
      <c r="AC796" s="119"/>
      <c r="AD796" s="11"/>
      <c r="AE796" s="11"/>
      <c r="AF796" s="119"/>
      <c r="AG796" s="119"/>
      <c r="AH796" s="11"/>
      <c r="AI796" s="11"/>
      <c r="AJ796" s="11"/>
      <c r="AK796" s="11"/>
      <c r="AL796" s="11"/>
      <c r="AM796" s="11"/>
      <c r="AN796" s="119"/>
      <c r="AO796" s="119"/>
      <c r="AP796" s="11"/>
      <c r="AQ796" s="11"/>
      <c r="AR796" s="12"/>
      <c r="AS796" s="119"/>
      <c r="AT796" s="119"/>
      <c r="AU796" s="11"/>
      <c r="AV796" s="11"/>
      <c r="AW796" s="27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9"/>
      <c r="BQ796" s="119"/>
      <c r="BR796" s="11"/>
      <c r="BS796" s="11"/>
      <c r="BT796" s="11"/>
      <c r="BU796" s="11"/>
      <c r="BV796" s="11"/>
      <c r="BW796" s="11"/>
      <c r="BX796" s="119"/>
      <c r="BY796" s="119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9"/>
      <c r="CQ796" s="119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  <c r="EB796" s="11"/>
      <c r="EC796" s="11"/>
      <c r="ED796" s="11"/>
      <c r="EE796" s="11"/>
      <c r="EF796" s="11"/>
      <c r="EG796" s="11"/>
      <c r="EH796" s="11"/>
      <c r="EI796" s="11"/>
      <c r="EJ796" s="11"/>
      <c r="EK796" s="11"/>
      <c r="EL796" s="11"/>
      <c r="EM796" s="11"/>
      <c r="EN796" s="11"/>
      <c r="EO796" s="11"/>
      <c r="EP796" s="11"/>
      <c r="EQ796" s="11"/>
    </row>
    <row r="797" ht="22.5" customHeight="1" spans="1:147">
      <c r="A797" s="248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27"/>
      <c r="Y797" s="11"/>
      <c r="Z797" s="119"/>
      <c r="AA797" s="119"/>
      <c r="AB797" s="11"/>
      <c r="AC797" s="119"/>
      <c r="AD797" s="11"/>
      <c r="AE797" s="11"/>
      <c r="AF797" s="119"/>
      <c r="AG797" s="119"/>
      <c r="AH797" s="11"/>
      <c r="AI797" s="11"/>
      <c r="AJ797" s="11"/>
      <c r="AK797" s="11"/>
      <c r="AL797" s="11"/>
      <c r="AM797" s="11"/>
      <c r="AN797" s="119"/>
      <c r="AO797" s="119"/>
      <c r="AP797" s="11"/>
      <c r="AQ797" s="11"/>
      <c r="AR797" s="12"/>
      <c r="AS797" s="119"/>
      <c r="AT797" s="119"/>
      <c r="AU797" s="11"/>
      <c r="AV797" s="11"/>
      <c r="AW797" s="27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9"/>
      <c r="BQ797" s="119"/>
      <c r="BR797" s="11"/>
      <c r="BS797" s="11"/>
      <c r="BT797" s="11"/>
      <c r="BU797" s="11"/>
      <c r="BV797" s="11"/>
      <c r="BW797" s="11"/>
      <c r="BX797" s="119"/>
      <c r="BY797" s="119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9"/>
      <c r="CQ797" s="119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  <c r="EB797" s="11"/>
      <c r="EC797" s="11"/>
      <c r="ED797" s="11"/>
      <c r="EE797" s="11"/>
      <c r="EF797" s="11"/>
      <c r="EG797" s="11"/>
      <c r="EH797" s="11"/>
      <c r="EI797" s="11"/>
      <c r="EJ797" s="11"/>
      <c r="EK797" s="11"/>
      <c r="EL797" s="11"/>
      <c r="EM797" s="11"/>
      <c r="EN797" s="11"/>
      <c r="EO797" s="11"/>
      <c r="EP797" s="11"/>
      <c r="EQ797" s="11"/>
    </row>
    <row r="798" ht="22.5" customHeight="1" spans="1:147">
      <c r="A798" s="248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27"/>
      <c r="Y798" s="11"/>
      <c r="Z798" s="119"/>
      <c r="AA798" s="119"/>
      <c r="AB798" s="11"/>
      <c r="AC798" s="119"/>
      <c r="AD798" s="11"/>
      <c r="AE798" s="11"/>
      <c r="AF798" s="119"/>
      <c r="AG798" s="119"/>
      <c r="AH798" s="11"/>
      <c r="AI798" s="11"/>
      <c r="AJ798" s="11"/>
      <c r="AK798" s="11"/>
      <c r="AL798" s="11"/>
      <c r="AM798" s="11"/>
      <c r="AN798" s="119"/>
      <c r="AO798" s="119"/>
      <c r="AP798" s="11"/>
      <c r="AQ798" s="11"/>
      <c r="AR798" s="12"/>
      <c r="AS798" s="119"/>
      <c r="AT798" s="119"/>
      <c r="AU798" s="11"/>
      <c r="AV798" s="11"/>
      <c r="AW798" s="27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9"/>
      <c r="BQ798" s="119"/>
      <c r="BR798" s="11"/>
      <c r="BS798" s="11"/>
      <c r="BT798" s="11"/>
      <c r="BU798" s="11"/>
      <c r="BV798" s="11"/>
      <c r="BW798" s="11"/>
      <c r="BX798" s="119"/>
      <c r="BY798" s="119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9"/>
      <c r="CQ798" s="119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  <c r="EB798" s="11"/>
      <c r="EC798" s="11"/>
      <c r="ED798" s="11"/>
      <c r="EE798" s="11"/>
      <c r="EF798" s="11"/>
      <c r="EG798" s="11"/>
      <c r="EH798" s="11"/>
      <c r="EI798" s="11"/>
      <c r="EJ798" s="11"/>
      <c r="EK798" s="11"/>
      <c r="EL798" s="11"/>
      <c r="EM798" s="11"/>
      <c r="EN798" s="11"/>
      <c r="EO798" s="11"/>
      <c r="EP798" s="11"/>
      <c r="EQ798" s="11"/>
    </row>
    <row r="799" ht="22.5" customHeight="1" spans="1:147">
      <c r="A799" s="248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27"/>
      <c r="Y799" s="11"/>
      <c r="Z799" s="119"/>
      <c r="AA799" s="119"/>
      <c r="AB799" s="11"/>
      <c r="AC799" s="119"/>
      <c r="AD799" s="11"/>
      <c r="AE799" s="11"/>
      <c r="AF799" s="119"/>
      <c r="AG799" s="119"/>
      <c r="AH799" s="11"/>
      <c r="AI799" s="11"/>
      <c r="AJ799" s="11"/>
      <c r="AK799" s="11"/>
      <c r="AL799" s="11"/>
      <c r="AM799" s="11"/>
      <c r="AN799" s="119"/>
      <c r="AO799" s="119"/>
      <c r="AP799" s="11"/>
      <c r="AQ799" s="11"/>
      <c r="AR799" s="12"/>
      <c r="AS799" s="119"/>
      <c r="AT799" s="119"/>
      <c r="AU799" s="11"/>
      <c r="AV799" s="11"/>
      <c r="AW799" s="27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9"/>
      <c r="BQ799" s="119"/>
      <c r="BR799" s="11"/>
      <c r="BS799" s="11"/>
      <c r="BT799" s="11"/>
      <c r="BU799" s="11"/>
      <c r="BV799" s="11"/>
      <c r="BW799" s="11"/>
      <c r="BX799" s="119"/>
      <c r="BY799" s="119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9"/>
      <c r="CQ799" s="119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  <c r="EB799" s="11"/>
      <c r="EC799" s="11"/>
      <c r="ED799" s="11"/>
      <c r="EE799" s="11"/>
      <c r="EF799" s="11"/>
      <c r="EG799" s="11"/>
      <c r="EH799" s="11"/>
      <c r="EI799" s="11"/>
      <c r="EJ799" s="11"/>
      <c r="EK799" s="11"/>
      <c r="EL799" s="11"/>
      <c r="EM799" s="11"/>
      <c r="EN799" s="11"/>
      <c r="EO799" s="11"/>
      <c r="EP799" s="11"/>
      <c r="EQ799" s="11"/>
    </row>
    <row r="800" ht="22.5" customHeight="1" spans="1:147">
      <c r="A800" s="248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27"/>
      <c r="Y800" s="11"/>
      <c r="Z800" s="119"/>
      <c r="AA800" s="119"/>
      <c r="AB800" s="11"/>
      <c r="AC800" s="119"/>
      <c r="AD800" s="11"/>
      <c r="AE800" s="11"/>
      <c r="AF800" s="119"/>
      <c r="AG800" s="119"/>
      <c r="AH800" s="11"/>
      <c r="AI800" s="11"/>
      <c r="AJ800" s="11"/>
      <c r="AK800" s="11"/>
      <c r="AL800" s="11"/>
      <c r="AM800" s="11"/>
      <c r="AN800" s="119"/>
      <c r="AO800" s="119"/>
      <c r="AP800" s="11"/>
      <c r="AQ800" s="11"/>
      <c r="AR800" s="12"/>
      <c r="AS800" s="119"/>
      <c r="AT800" s="119"/>
      <c r="AU800" s="11"/>
      <c r="AV800" s="11"/>
      <c r="AW800" s="27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9"/>
      <c r="BQ800" s="119"/>
      <c r="BR800" s="11"/>
      <c r="BS800" s="11"/>
      <c r="BT800" s="11"/>
      <c r="BU800" s="11"/>
      <c r="BV800" s="11"/>
      <c r="BW800" s="11"/>
      <c r="BX800" s="119"/>
      <c r="BY800" s="119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9"/>
      <c r="CQ800" s="119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  <c r="EB800" s="11"/>
      <c r="EC800" s="11"/>
      <c r="ED800" s="11"/>
      <c r="EE800" s="11"/>
      <c r="EF800" s="11"/>
      <c r="EG800" s="11"/>
      <c r="EH800" s="11"/>
      <c r="EI800" s="11"/>
      <c r="EJ800" s="11"/>
      <c r="EK800" s="11"/>
      <c r="EL800" s="11"/>
      <c r="EM800" s="11"/>
      <c r="EN800" s="11"/>
      <c r="EO800" s="11"/>
      <c r="EP800" s="11"/>
      <c r="EQ800" s="11"/>
    </row>
    <row r="801" ht="22.5" customHeight="1" spans="1:147">
      <c r="A801" s="248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27"/>
      <c r="Y801" s="11"/>
      <c r="Z801" s="119"/>
      <c r="AA801" s="119"/>
      <c r="AB801" s="11"/>
      <c r="AC801" s="119"/>
      <c r="AD801" s="11"/>
      <c r="AE801" s="11"/>
      <c r="AF801" s="119"/>
      <c r="AG801" s="119"/>
      <c r="AH801" s="11"/>
      <c r="AI801" s="11"/>
      <c r="AJ801" s="11"/>
      <c r="AK801" s="11"/>
      <c r="AL801" s="11"/>
      <c r="AM801" s="11"/>
      <c r="AN801" s="119"/>
      <c r="AO801" s="119"/>
      <c r="AP801" s="11"/>
      <c r="AQ801" s="11"/>
      <c r="AR801" s="12"/>
      <c r="AS801" s="119"/>
      <c r="AT801" s="119"/>
      <c r="AU801" s="11"/>
      <c r="AV801" s="11"/>
      <c r="AW801" s="27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9"/>
      <c r="BQ801" s="119"/>
      <c r="BR801" s="11"/>
      <c r="BS801" s="11"/>
      <c r="BT801" s="11"/>
      <c r="BU801" s="11"/>
      <c r="BV801" s="11"/>
      <c r="BW801" s="11"/>
      <c r="BX801" s="119"/>
      <c r="BY801" s="119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9"/>
      <c r="CQ801" s="119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  <c r="EB801" s="11"/>
      <c r="EC801" s="11"/>
      <c r="ED801" s="11"/>
      <c r="EE801" s="11"/>
      <c r="EF801" s="11"/>
      <c r="EG801" s="11"/>
      <c r="EH801" s="11"/>
      <c r="EI801" s="11"/>
      <c r="EJ801" s="11"/>
      <c r="EK801" s="11"/>
      <c r="EL801" s="11"/>
      <c r="EM801" s="11"/>
      <c r="EN801" s="11"/>
      <c r="EO801" s="11"/>
      <c r="EP801" s="11"/>
      <c r="EQ801" s="11"/>
    </row>
    <row r="802" ht="22.5" customHeight="1" spans="1:147">
      <c r="A802" s="248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27"/>
      <c r="Y802" s="11"/>
      <c r="Z802" s="119"/>
      <c r="AA802" s="119"/>
      <c r="AB802" s="11"/>
      <c r="AC802" s="119"/>
      <c r="AD802" s="11"/>
      <c r="AE802" s="11"/>
      <c r="AF802" s="119"/>
      <c r="AG802" s="119"/>
      <c r="AH802" s="11"/>
      <c r="AI802" s="11"/>
      <c r="AJ802" s="11"/>
      <c r="AK802" s="11"/>
      <c r="AL802" s="11"/>
      <c r="AM802" s="11"/>
      <c r="AN802" s="119"/>
      <c r="AO802" s="119"/>
      <c r="AP802" s="11"/>
      <c r="AQ802" s="11"/>
      <c r="AR802" s="12"/>
      <c r="AS802" s="119"/>
      <c r="AT802" s="119"/>
      <c r="AU802" s="11"/>
      <c r="AV802" s="11"/>
      <c r="AW802" s="27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9"/>
      <c r="BQ802" s="119"/>
      <c r="BR802" s="11"/>
      <c r="BS802" s="11"/>
      <c r="BT802" s="11"/>
      <c r="BU802" s="11"/>
      <c r="BV802" s="11"/>
      <c r="BW802" s="11"/>
      <c r="BX802" s="119"/>
      <c r="BY802" s="119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9"/>
      <c r="CQ802" s="119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  <c r="EB802" s="11"/>
      <c r="EC802" s="11"/>
      <c r="ED802" s="11"/>
      <c r="EE802" s="11"/>
      <c r="EF802" s="11"/>
      <c r="EG802" s="11"/>
      <c r="EH802" s="11"/>
      <c r="EI802" s="11"/>
      <c r="EJ802" s="11"/>
      <c r="EK802" s="11"/>
      <c r="EL802" s="11"/>
      <c r="EM802" s="11"/>
      <c r="EN802" s="11"/>
      <c r="EO802" s="11"/>
      <c r="EP802" s="11"/>
      <c r="EQ802" s="11"/>
    </row>
    <row r="803" ht="22.5" customHeight="1" spans="1:147">
      <c r="A803" s="248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27"/>
      <c r="Y803" s="11"/>
      <c r="Z803" s="119"/>
      <c r="AA803" s="119"/>
      <c r="AB803" s="11"/>
      <c r="AC803" s="119"/>
      <c r="AD803" s="11"/>
      <c r="AE803" s="11"/>
      <c r="AF803" s="119"/>
      <c r="AG803" s="119"/>
      <c r="AH803" s="11"/>
      <c r="AI803" s="11"/>
      <c r="AJ803" s="11"/>
      <c r="AK803" s="11"/>
      <c r="AL803" s="11"/>
      <c r="AM803" s="11"/>
      <c r="AN803" s="119"/>
      <c r="AO803" s="119"/>
      <c r="AP803" s="11"/>
      <c r="AQ803" s="11"/>
      <c r="AR803" s="12"/>
      <c r="AS803" s="119"/>
      <c r="AT803" s="119"/>
      <c r="AU803" s="11"/>
      <c r="AV803" s="11"/>
      <c r="AW803" s="27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9"/>
      <c r="BQ803" s="119"/>
      <c r="BR803" s="11"/>
      <c r="BS803" s="11"/>
      <c r="BT803" s="11"/>
      <c r="BU803" s="11"/>
      <c r="BV803" s="11"/>
      <c r="BW803" s="11"/>
      <c r="BX803" s="119"/>
      <c r="BY803" s="119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9"/>
      <c r="CQ803" s="119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  <c r="EB803" s="11"/>
      <c r="EC803" s="11"/>
      <c r="ED803" s="11"/>
      <c r="EE803" s="11"/>
      <c r="EF803" s="11"/>
      <c r="EG803" s="11"/>
      <c r="EH803" s="11"/>
      <c r="EI803" s="11"/>
      <c r="EJ803" s="11"/>
      <c r="EK803" s="11"/>
      <c r="EL803" s="11"/>
      <c r="EM803" s="11"/>
      <c r="EN803" s="11"/>
      <c r="EO803" s="11"/>
      <c r="EP803" s="11"/>
      <c r="EQ803" s="11"/>
    </row>
    <row r="804" ht="22.5" customHeight="1" spans="1:147">
      <c r="A804" s="248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27"/>
      <c r="Y804" s="11"/>
      <c r="Z804" s="119"/>
      <c r="AA804" s="119"/>
      <c r="AB804" s="11"/>
      <c r="AC804" s="119"/>
      <c r="AD804" s="11"/>
      <c r="AE804" s="11"/>
      <c r="AF804" s="119"/>
      <c r="AG804" s="119"/>
      <c r="AH804" s="11"/>
      <c r="AI804" s="11"/>
      <c r="AJ804" s="11"/>
      <c r="AK804" s="11"/>
      <c r="AL804" s="11"/>
      <c r="AM804" s="11"/>
      <c r="AN804" s="119"/>
      <c r="AO804" s="119"/>
      <c r="AP804" s="11"/>
      <c r="AQ804" s="11"/>
      <c r="AR804" s="12"/>
      <c r="AS804" s="119"/>
      <c r="AT804" s="119"/>
      <c r="AU804" s="11"/>
      <c r="AV804" s="11"/>
      <c r="AW804" s="27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9"/>
      <c r="BQ804" s="119"/>
      <c r="BR804" s="11"/>
      <c r="BS804" s="11"/>
      <c r="BT804" s="11"/>
      <c r="BU804" s="11"/>
      <c r="BV804" s="11"/>
      <c r="BW804" s="11"/>
      <c r="BX804" s="119"/>
      <c r="BY804" s="119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9"/>
      <c r="CQ804" s="119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  <c r="EM804" s="11"/>
      <c r="EN804" s="11"/>
      <c r="EO804" s="11"/>
      <c r="EP804" s="11"/>
      <c r="EQ804" s="11"/>
    </row>
    <row r="805" ht="22.5" customHeight="1" spans="1:147">
      <c r="A805" s="248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27"/>
      <c r="Y805" s="11"/>
      <c r="Z805" s="119"/>
      <c r="AA805" s="119"/>
      <c r="AB805" s="11"/>
      <c r="AC805" s="119"/>
      <c r="AD805" s="11"/>
      <c r="AE805" s="11"/>
      <c r="AF805" s="119"/>
      <c r="AG805" s="119"/>
      <c r="AH805" s="11"/>
      <c r="AI805" s="11"/>
      <c r="AJ805" s="11"/>
      <c r="AK805" s="11"/>
      <c r="AL805" s="11"/>
      <c r="AM805" s="11"/>
      <c r="AN805" s="119"/>
      <c r="AO805" s="119"/>
      <c r="AP805" s="11"/>
      <c r="AQ805" s="11"/>
      <c r="AR805" s="12"/>
      <c r="AS805" s="119"/>
      <c r="AT805" s="119"/>
      <c r="AU805" s="11"/>
      <c r="AV805" s="11"/>
      <c r="AW805" s="27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9"/>
      <c r="BQ805" s="119"/>
      <c r="BR805" s="11"/>
      <c r="BS805" s="11"/>
      <c r="BT805" s="11"/>
      <c r="BU805" s="11"/>
      <c r="BV805" s="11"/>
      <c r="BW805" s="11"/>
      <c r="BX805" s="119"/>
      <c r="BY805" s="119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9"/>
      <c r="CQ805" s="119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  <c r="EM805" s="11"/>
      <c r="EN805" s="11"/>
      <c r="EO805" s="11"/>
      <c r="EP805" s="11"/>
      <c r="EQ805" s="11"/>
    </row>
    <row r="806" ht="22.5" customHeight="1" spans="1:147">
      <c r="A806" s="248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27"/>
      <c r="Y806" s="11"/>
      <c r="Z806" s="119"/>
      <c r="AA806" s="119"/>
      <c r="AB806" s="11"/>
      <c r="AC806" s="119"/>
      <c r="AD806" s="11"/>
      <c r="AE806" s="11"/>
      <c r="AF806" s="119"/>
      <c r="AG806" s="119"/>
      <c r="AH806" s="11"/>
      <c r="AI806" s="11"/>
      <c r="AJ806" s="11"/>
      <c r="AK806" s="11"/>
      <c r="AL806" s="11"/>
      <c r="AM806" s="11"/>
      <c r="AN806" s="119"/>
      <c r="AO806" s="119"/>
      <c r="AP806" s="11"/>
      <c r="AQ806" s="11"/>
      <c r="AR806" s="12"/>
      <c r="AS806" s="119"/>
      <c r="AT806" s="119"/>
      <c r="AU806" s="11"/>
      <c r="AV806" s="11"/>
      <c r="AW806" s="27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9"/>
      <c r="BQ806" s="119"/>
      <c r="BR806" s="11"/>
      <c r="BS806" s="11"/>
      <c r="BT806" s="11"/>
      <c r="BU806" s="11"/>
      <c r="BV806" s="11"/>
      <c r="BW806" s="11"/>
      <c r="BX806" s="119"/>
      <c r="BY806" s="119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9"/>
      <c r="CQ806" s="119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  <c r="EM806" s="11"/>
      <c r="EN806" s="11"/>
      <c r="EO806" s="11"/>
      <c r="EP806" s="11"/>
      <c r="EQ806" s="11"/>
    </row>
    <row r="807" ht="22.5" customHeight="1" spans="1:147">
      <c r="A807" s="248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27"/>
      <c r="Y807" s="11"/>
      <c r="Z807" s="119"/>
      <c r="AA807" s="119"/>
      <c r="AB807" s="11"/>
      <c r="AC807" s="119"/>
      <c r="AD807" s="11"/>
      <c r="AE807" s="11"/>
      <c r="AF807" s="119"/>
      <c r="AG807" s="119"/>
      <c r="AH807" s="11"/>
      <c r="AI807" s="11"/>
      <c r="AJ807" s="11"/>
      <c r="AK807" s="11"/>
      <c r="AL807" s="11"/>
      <c r="AM807" s="11"/>
      <c r="AN807" s="119"/>
      <c r="AO807" s="119"/>
      <c r="AP807" s="11"/>
      <c r="AQ807" s="11"/>
      <c r="AR807" s="12"/>
      <c r="AS807" s="119"/>
      <c r="AT807" s="119"/>
      <c r="AU807" s="11"/>
      <c r="AV807" s="11"/>
      <c r="AW807" s="27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9"/>
      <c r="BQ807" s="119"/>
      <c r="BR807" s="11"/>
      <c r="BS807" s="11"/>
      <c r="BT807" s="11"/>
      <c r="BU807" s="11"/>
      <c r="BV807" s="11"/>
      <c r="BW807" s="11"/>
      <c r="BX807" s="119"/>
      <c r="BY807" s="119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9"/>
      <c r="CQ807" s="119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  <c r="EM807" s="11"/>
      <c r="EN807" s="11"/>
      <c r="EO807" s="11"/>
      <c r="EP807" s="11"/>
      <c r="EQ807" s="11"/>
    </row>
    <row r="808" ht="22.5" customHeight="1" spans="1:147">
      <c r="A808" s="248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27"/>
      <c r="Y808" s="11"/>
      <c r="Z808" s="119"/>
      <c r="AA808" s="119"/>
      <c r="AB808" s="11"/>
      <c r="AC808" s="119"/>
      <c r="AD808" s="11"/>
      <c r="AE808" s="11"/>
      <c r="AF808" s="119"/>
      <c r="AG808" s="119"/>
      <c r="AH808" s="11"/>
      <c r="AI808" s="11"/>
      <c r="AJ808" s="11"/>
      <c r="AK808" s="11"/>
      <c r="AL808" s="11"/>
      <c r="AM808" s="11"/>
      <c r="AN808" s="119"/>
      <c r="AO808" s="119"/>
      <c r="AP808" s="11"/>
      <c r="AQ808" s="11"/>
      <c r="AR808" s="12"/>
      <c r="AS808" s="119"/>
      <c r="AT808" s="119"/>
      <c r="AU808" s="11"/>
      <c r="AV808" s="11"/>
      <c r="AW808" s="27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9"/>
      <c r="BQ808" s="119"/>
      <c r="BR808" s="11"/>
      <c r="BS808" s="11"/>
      <c r="BT808" s="11"/>
      <c r="BU808" s="11"/>
      <c r="BV808" s="11"/>
      <c r="BW808" s="11"/>
      <c r="BX808" s="119"/>
      <c r="BY808" s="119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9"/>
      <c r="CQ808" s="119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  <c r="EB808" s="11"/>
      <c r="EC808" s="11"/>
      <c r="ED808" s="11"/>
      <c r="EE808" s="11"/>
      <c r="EF808" s="11"/>
      <c r="EG808" s="11"/>
      <c r="EH808" s="11"/>
      <c r="EI808" s="11"/>
      <c r="EJ808" s="11"/>
      <c r="EK808" s="11"/>
      <c r="EL808" s="11"/>
      <c r="EM808" s="11"/>
      <c r="EN808" s="11"/>
      <c r="EO808" s="11"/>
      <c r="EP808" s="11"/>
      <c r="EQ808" s="11"/>
    </row>
    <row r="809" ht="22.5" customHeight="1" spans="1:147">
      <c r="A809" s="248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27"/>
      <c r="Y809" s="11"/>
      <c r="Z809" s="119"/>
      <c r="AA809" s="119"/>
      <c r="AB809" s="11"/>
      <c r="AC809" s="119"/>
      <c r="AD809" s="11"/>
      <c r="AE809" s="11"/>
      <c r="AF809" s="119"/>
      <c r="AG809" s="119"/>
      <c r="AH809" s="11"/>
      <c r="AI809" s="11"/>
      <c r="AJ809" s="11"/>
      <c r="AK809" s="11"/>
      <c r="AL809" s="11"/>
      <c r="AM809" s="11"/>
      <c r="AN809" s="119"/>
      <c r="AO809" s="119"/>
      <c r="AP809" s="11"/>
      <c r="AQ809" s="11"/>
      <c r="AR809" s="12"/>
      <c r="AS809" s="119"/>
      <c r="AT809" s="119"/>
      <c r="AU809" s="11"/>
      <c r="AV809" s="11"/>
      <c r="AW809" s="27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9"/>
      <c r="BQ809" s="119"/>
      <c r="BR809" s="11"/>
      <c r="BS809" s="11"/>
      <c r="BT809" s="11"/>
      <c r="BU809" s="11"/>
      <c r="BV809" s="11"/>
      <c r="BW809" s="11"/>
      <c r="BX809" s="119"/>
      <c r="BY809" s="119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9"/>
      <c r="CQ809" s="119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  <c r="EB809" s="11"/>
      <c r="EC809" s="11"/>
      <c r="ED809" s="11"/>
      <c r="EE809" s="11"/>
      <c r="EF809" s="11"/>
      <c r="EG809" s="11"/>
      <c r="EH809" s="11"/>
      <c r="EI809" s="11"/>
      <c r="EJ809" s="11"/>
      <c r="EK809" s="11"/>
      <c r="EL809" s="11"/>
      <c r="EM809" s="11"/>
      <c r="EN809" s="11"/>
      <c r="EO809" s="11"/>
      <c r="EP809" s="11"/>
      <c r="EQ809" s="11"/>
    </row>
    <row r="810" ht="22.5" customHeight="1" spans="1:147">
      <c r="A810" s="248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27"/>
      <c r="Y810" s="11"/>
      <c r="Z810" s="119"/>
      <c r="AA810" s="119"/>
      <c r="AB810" s="11"/>
      <c r="AC810" s="119"/>
      <c r="AD810" s="11"/>
      <c r="AE810" s="11"/>
      <c r="AF810" s="119"/>
      <c r="AG810" s="119"/>
      <c r="AH810" s="11"/>
      <c r="AI810" s="11"/>
      <c r="AJ810" s="11"/>
      <c r="AK810" s="11"/>
      <c r="AL810" s="11"/>
      <c r="AM810" s="11"/>
      <c r="AN810" s="119"/>
      <c r="AO810" s="119"/>
      <c r="AP810" s="11"/>
      <c r="AQ810" s="11"/>
      <c r="AR810" s="12"/>
      <c r="AS810" s="119"/>
      <c r="AT810" s="119"/>
      <c r="AU810" s="11"/>
      <c r="AV810" s="11"/>
      <c r="AW810" s="27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9"/>
      <c r="BQ810" s="119"/>
      <c r="BR810" s="11"/>
      <c r="BS810" s="11"/>
      <c r="BT810" s="11"/>
      <c r="BU810" s="11"/>
      <c r="BV810" s="11"/>
      <c r="BW810" s="11"/>
      <c r="BX810" s="119"/>
      <c r="BY810" s="119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9"/>
      <c r="CQ810" s="119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  <c r="EB810" s="11"/>
      <c r="EC810" s="11"/>
      <c r="ED810" s="11"/>
      <c r="EE810" s="11"/>
      <c r="EF810" s="11"/>
      <c r="EG810" s="11"/>
      <c r="EH810" s="11"/>
      <c r="EI810" s="11"/>
      <c r="EJ810" s="11"/>
      <c r="EK810" s="11"/>
      <c r="EL810" s="11"/>
      <c r="EM810" s="11"/>
      <c r="EN810" s="11"/>
      <c r="EO810" s="11"/>
      <c r="EP810" s="11"/>
      <c r="EQ810" s="11"/>
    </row>
    <row r="811" ht="22.5" customHeight="1" spans="1:147">
      <c r="A811" s="248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27"/>
      <c r="Y811" s="11"/>
      <c r="Z811" s="119"/>
      <c r="AA811" s="119"/>
      <c r="AB811" s="11"/>
      <c r="AC811" s="119"/>
      <c r="AD811" s="11"/>
      <c r="AE811" s="11"/>
      <c r="AF811" s="119"/>
      <c r="AG811" s="119"/>
      <c r="AH811" s="11"/>
      <c r="AI811" s="11"/>
      <c r="AJ811" s="11"/>
      <c r="AK811" s="11"/>
      <c r="AL811" s="11"/>
      <c r="AM811" s="11"/>
      <c r="AN811" s="119"/>
      <c r="AO811" s="119"/>
      <c r="AP811" s="11"/>
      <c r="AQ811" s="11"/>
      <c r="AR811" s="12"/>
      <c r="AS811" s="119"/>
      <c r="AT811" s="119"/>
      <c r="AU811" s="11"/>
      <c r="AV811" s="11"/>
      <c r="AW811" s="27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9"/>
      <c r="BQ811" s="119"/>
      <c r="BR811" s="11"/>
      <c r="BS811" s="11"/>
      <c r="BT811" s="11"/>
      <c r="BU811" s="11"/>
      <c r="BV811" s="11"/>
      <c r="BW811" s="11"/>
      <c r="BX811" s="119"/>
      <c r="BY811" s="119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9"/>
      <c r="CQ811" s="119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  <c r="EB811" s="11"/>
      <c r="EC811" s="11"/>
      <c r="ED811" s="11"/>
      <c r="EE811" s="11"/>
      <c r="EF811" s="11"/>
      <c r="EG811" s="11"/>
      <c r="EH811" s="11"/>
      <c r="EI811" s="11"/>
      <c r="EJ811" s="11"/>
      <c r="EK811" s="11"/>
      <c r="EL811" s="11"/>
      <c r="EM811" s="11"/>
      <c r="EN811" s="11"/>
      <c r="EO811" s="11"/>
      <c r="EP811" s="11"/>
      <c r="EQ811" s="11"/>
    </row>
    <row r="812" ht="22.5" customHeight="1" spans="1:147">
      <c r="A812" s="248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27"/>
      <c r="Y812" s="11"/>
      <c r="Z812" s="119"/>
      <c r="AA812" s="119"/>
      <c r="AB812" s="11"/>
      <c r="AC812" s="119"/>
      <c r="AD812" s="11"/>
      <c r="AE812" s="11"/>
      <c r="AF812" s="119"/>
      <c r="AG812" s="119"/>
      <c r="AH812" s="11"/>
      <c r="AI812" s="11"/>
      <c r="AJ812" s="11"/>
      <c r="AK812" s="11"/>
      <c r="AL812" s="11"/>
      <c r="AM812" s="11"/>
      <c r="AN812" s="119"/>
      <c r="AO812" s="119"/>
      <c r="AP812" s="11"/>
      <c r="AQ812" s="11"/>
      <c r="AR812" s="12"/>
      <c r="AS812" s="119"/>
      <c r="AT812" s="119"/>
      <c r="AU812" s="11"/>
      <c r="AV812" s="11"/>
      <c r="AW812" s="27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9"/>
      <c r="BQ812" s="119"/>
      <c r="BR812" s="11"/>
      <c r="BS812" s="11"/>
      <c r="BT812" s="11"/>
      <c r="BU812" s="11"/>
      <c r="BV812" s="11"/>
      <c r="BW812" s="11"/>
      <c r="BX812" s="119"/>
      <c r="BY812" s="119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9"/>
      <c r="CQ812" s="119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  <c r="EB812" s="11"/>
      <c r="EC812" s="11"/>
      <c r="ED812" s="11"/>
      <c r="EE812" s="11"/>
      <c r="EF812" s="11"/>
      <c r="EG812" s="11"/>
      <c r="EH812" s="11"/>
      <c r="EI812" s="11"/>
      <c r="EJ812" s="11"/>
      <c r="EK812" s="11"/>
      <c r="EL812" s="11"/>
      <c r="EM812" s="11"/>
      <c r="EN812" s="11"/>
      <c r="EO812" s="11"/>
      <c r="EP812" s="11"/>
      <c r="EQ812" s="11"/>
    </row>
    <row r="813" ht="22.5" customHeight="1" spans="1:147">
      <c r="A813" s="248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27"/>
      <c r="Y813" s="11"/>
      <c r="Z813" s="119"/>
      <c r="AA813" s="119"/>
      <c r="AB813" s="11"/>
      <c r="AC813" s="119"/>
      <c r="AD813" s="11"/>
      <c r="AE813" s="11"/>
      <c r="AF813" s="119"/>
      <c r="AG813" s="119"/>
      <c r="AH813" s="11"/>
      <c r="AI813" s="11"/>
      <c r="AJ813" s="11"/>
      <c r="AK813" s="11"/>
      <c r="AL813" s="11"/>
      <c r="AM813" s="11"/>
      <c r="AN813" s="119"/>
      <c r="AO813" s="119"/>
      <c r="AP813" s="11"/>
      <c r="AQ813" s="11"/>
      <c r="AR813" s="12"/>
      <c r="AS813" s="119"/>
      <c r="AT813" s="119"/>
      <c r="AU813" s="11"/>
      <c r="AV813" s="11"/>
      <c r="AW813" s="27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9"/>
      <c r="BQ813" s="119"/>
      <c r="BR813" s="11"/>
      <c r="BS813" s="11"/>
      <c r="BT813" s="11"/>
      <c r="BU813" s="11"/>
      <c r="BV813" s="11"/>
      <c r="BW813" s="11"/>
      <c r="BX813" s="119"/>
      <c r="BY813" s="119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9"/>
      <c r="CQ813" s="119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  <c r="EM813" s="11"/>
      <c r="EN813" s="11"/>
      <c r="EO813" s="11"/>
      <c r="EP813" s="11"/>
      <c r="EQ813" s="11"/>
    </row>
    <row r="814" ht="22.5" customHeight="1" spans="1:147">
      <c r="A814" s="248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27"/>
      <c r="Y814" s="11"/>
      <c r="Z814" s="119"/>
      <c r="AA814" s="119"/>
      <c r="AB814" s="11"/>
      <c r="AC814" s="119"/>
      <c r="AD814" s="11"/>
      <c r="AE814" s="11"/>
      <c r="AF814" s="119"/>
      <c r="AG814" s="119"/>
      <c r="AH814" s="11"/>
      <c r="AI814" s="11"/>
      <c r="AJ814" s="11"/>
      <c r="AK814" s="11"/>
      <c r="AL814" s="11"/>
      <c r="AM814" s="11"/>
      <c r="AN814" s="119"/>
      <c r="AO814" s="119"/>
      <c r="AP814" s="11"/>
      <c r="AQ814" s="11"/>
      <c r="AR814" s="12"/>
      <c r="AS814" s="119"/>
      <c r="AT814" s="119"/>
      <c r="AU814" s="11"/>
      <c r="AV814" s="11"/>
      <c r="AW814" s="27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9"/>
      <c r="BQ814" s="119"/>
      <c r="BR814" s="11"/>
      <c r="BS814" s="11"/>
      <c r="BT814" s="11"/>
      <c r="BU814" s="11"/>
      <c r="BV814" s="11"/>
      <c r="BW814" s="11"/>
      <c r="BX814" s="119"/>
      <c r="BY814" s="119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9"/>
      <c r="CQ814" s="119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  <c r="EM814" s="11"/>
      <c r="EN814" s="11"/>
      <c r="EO814" s="11"/>
      <c r="EP814" s="11"/>
      <c r="EQ814" s="11"/>
    </row>
    <row r="815" ht="22.5" customHeight="1" spans="1:147">
      <c r="A815" s="248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27"/>
      <c r="Y815" s="11"/>
      <c r="Z815" s="119"/>
      <c r="AA815" s="119"/>
      <c r="AB815" s="11"/>
      <c r="AC815" s="119"/>
      <c r="AD815" s="11"/>
      <c r="AE815" s="11"/>
      <c r="AF815" s="119"/>
      <c r="AG815" s="119"/>
      <c r="AH815" s="11"/>
      <c r="AI815" s="11"/>
      <c r="AJ815" s="11"/>
      <c r="AK815" s="11"/>
      <c r="AL815" s="11"/>
      <c r="AM815" s="11"/>
      <c r="AN815" s="119"/>
      <c r="AO815" s="119"/>
      <c r="AP815" s="11"/>
      <c r="AQ815" s="11"/>
      <c r="AR815" s="12"/>
      <c r="AS815" s="119"/>
      <c r="AT815" s="119"/>
      <c r="AU815" s="11"/>
      <c r="AV815" s="11"/>
      <c r="AW815" s="27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9"/>
      <c r="BQ815" s="119"/>
      <c r="BR815" s="11"/>
      <c r="BS815" s="11"/>
      <c r="BT815" s="11"/>
      <c r="BU815" s="11"/>
      <c r="BV815" s="11"/>
      <c r="BW815" s="11"/>
      <c r="BX815" s="119"/>
      <c r="BY815" s="119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9"/>
      <c r="CQ815" s="119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  <c r="EM815" s="11"/>
      <c r="EN815" s="11"/>
      <c r="EO815" s="11"/>
      <c r="EP815" s="11"/>
      <c r="EQ815" s="11"/>
    </row>
    <row r="816" ht="22.5" customHeight="1" spans="1:147">
      <c r="A816" s="248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27"/>
      <c r="Y816" s="11"/>
      <c r="Z816" s="119"/>
      <c r="AA816" s="119"/>
      <c r="AB816" s="11"/>
      <c r="AC816" s="119"/>
      <c r="AD816" s="11"/>
      <c r="AE816" s="11"/>
      <c r="AF816" s="119"/>
      <c r="AG816" s="119"/>
      <c r="AH816" s="11"/>
      <c r="AI816" s="11"/>
      <c r="AJ816" s="11"/>
      <c r="AK816" s="11"/>
      <c r="AL816" s="11"/>
      <c r="AM816" s="11"/>
      <c r="AN816" s="119"/>
      <c r="AO816" s="119"/>
      <c r="AP816" s="11"/>
      <c r="AQ816" s="11"/>
      <c r="AR816" s="12"/>
      <c r="AS816" s="119"/>
      <c r="AT816" s="119"/>
      <c r="AU816" s="11"/>
      <c r="AV816" s="11"/>
      <c r="AW816" s="27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9"/>
      <c r="BQ816" s="119"/>
      <c r="BR816" s="11"/>
      <c r="BS816" s="11"/>
      <c r="BT816" s="11"/>
      <c r="BU816" s="11"/>
      <c r="BV816" s="11"/>
      <c r="BW816" s="11"/>
      <c r="BX816" s="119"/>
      <c r="BY816" s="119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9"/>
      <c r="CQ816" s="119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  <c r="EM816" s="11"/>
      <c r="EN816" s="11"/>
      <c r="EO816" s="11"/>
      <c r="EP816" s="11"/>
      <c r="EQ816" s="11"/>
    </row>
    <row r="817" ht="22.5" customHeight="1" spans="1:147">
      <c r="A817" s="248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27"/>
      <c r="Y817" s="11"/>
      <c r="Z817" s="119"/>
      <c r="AA817" s="119"/>
      <c r="AB817" s="11"/>
      <c r="AC817" s="119"/>
      <c r="AD817" s="11"/>
      <c r="AE817" s="11"/>
      <c r="AF817" s="119"/>
      <c r="AG817" s="119"/>
      <c r="AH817" s="11"/>
      <c r="AI817" s="11"/>
      <c r="AJ817" s="11"/>
      <c r="AK817" s="11"/>
      <c r="AL817" s="11"/>
      <c r="AM817" s="11"/>
      <c r="AN817" s="119"/>
      <c r="AO817" s="119"/>
      <c r="AP817" s="11"/>
      <c r="AQ817" s="11"/>
      <c r="AR817" s="12"/>
      <c r="AS817" s="119"/>
      <c r="AT817" s="119"/>
      <c r="AU817" s="11"/>
      <c r="AV817" s="11"/>
      <c r="AW817" s="27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9"/>
      <c r="BQ817" s="119"/>
      <c r="BR817" s="11"/>
      <c r="BS817" s="11"/>
      <c r="BT817" s="11"/>
      <c r="BU817" s="11"/>
      <c r="BV817" s="11"/>
      <c r="BW817" s="11"/>
      <c r="BX817" s="119"/>
      <c r="BY817" s="119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9"/>
      <c r="CQ817" s="119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  <c r="EB817" s="11"/>
      <c r="EC817" s="11"/>
      <c r="ED817" s="11"/>
      <c r="EE817" s="11"/>
      <c r="EF817" s="11"/>
      <c r="EG817" s="11"/>
      <c r="EH817" s="11"/>
      <c r="EI817" s="11"/>
      <c r="EJ817" s="11"/>
      <c r="EK817" s="11"/>
      <c r="EL817" s="11"/>
      <c r="EM817" s="11"/>
      <c r="EN817" s="11"/>
      <c r="EO817" s="11"/>
      <c r="EP817" s="11"/>
      <c r="EQ817" s="11"/>
    </row>
    <row r="818" ht="22.5" customHeight="1" spans="1:147">
      <c r="A818" s="248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27"/>
      <c r="Y818" s="11"/>
      <c r="Z818" s="119"/>
      <c r="AA818" s="119"/>
      <c r="AB818" s="11"/>
      <c r="AC818" s="119"/>
      <c r="AD818" s="11"/>
      <c r="AE818" s="11"/>
      <c r="AF818" s="119"/>
      <c r="AG818" s="119"/>
      <c r="AH818" s="11"/>
      <c r="AI818" s="11"/>
      <c r="AJ818" s="11"/>
      <c r="AK818" s="11"/>
      <c r="AL818" s="11"/>
      <c r="AM818" s="11"/>
      <c r="AN818" s="119"/>
      <c r="AO818" s="119"/>
      <c r="AP818" s="11"/>
      <c r="AQ818" s="11"/>
      <c r="AR818" s="12"/>
      <c r="AS818" s="119"/>
      <c r="AT818" s="119"/>
      <c r="AU818" s="11"/>
      <c r="AV818" s="11"/>
      <c r="AW818" s="27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9"/>
      <c r="BQ818" s="119"/>
      <c r="BR818" s="11"/>
      <c r="BS818" s="11"/>
      <c r="BT818" s="11"/>
      <c r="BU818" s="11"/>
      <c r="BV818" s="11"/>
      <c r="BW818" s="11"/>
      <c r="BX818" s="119"/>
      <c r="BY818" s="119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9"/>
      <c r="CQ818" s="119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  <c r="EB818" s="11"/>
      <c r="EC818" s="11"/>
      <c r="ED818" s="11"/>
      <c r="EE818" s="11"/>
      <c r="EF818" s="11"/>
      <c r="EG818" s="11"/>
      <c r="EH818" s="11"/>
      <c r="EI818" s="11"/>
      <c r="EJ818" s="11"/>
      <c r="EK818" s="11"/>
      <c r="EL818" s="11"/>
      <c r="EM818" s="11"/>
      <c r="EN818" s="11"/>
      <c r="EO818" s="11"/>
      <c r="EP818" s="11"/>
      <c r="EQ818" s="11"/>
    </row>
    <row r="819" ht="22.5" customHeight="1" spans="1:147">
      <c r="A819" s="248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27"/>
      <c r="Y819" s="11"/>
      <c r="Z819" s="119"/>
      <c r="AA819" s="119"/>
      <c r="AB819" s="11"/>
      <c r="AC819" s="119"/>
      <c r="AD819" s="11"/>
      <c r="AE819" s="11"/>
      <c r="AF819" s="119"/>
      <c r="AG819" s="119"/>
      <c r="AH819" s="11"/>
      <c r="AI819" s="11"/>
      <c r="AJ819" s="11"/>
      <c r="AK819" s="11"/>
      <c r="AL819" s="11"/>
      <c r="AM819" s="11"/>
      <c r="AN819" s="119"/>
      <c r="AO819" s="119"/>
      <c r="AP819" s="11"/>
      <c r="AQ819" s="11"/>
      <c r="AR819" s="12"/>
      <c r="AS819" s="119"/>
      <c r="AT819" s="119"/>
      <c r="AU819" s="11"/>
      <c r="AV819" s="11"/>
      <c r="AW819" s="27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9"/>
      <c r="BQ819" s="119"/>
      <c r="BR819" s="11"/>
      <c r="BS819" s="11"/>
      <c r="BT819" s="11"/>
      <c r="BU819" s="11"/>
      <c r="BV819" s="11"/>
      <c r="BW819" s="11"/>
      <c r="BX819" s="119"/>
      <c r="BY819" s="119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9"/>
      <c r="CQ819" s="119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  <c r="EB819" s="11"/>
      <c r="EC819" s="11"/>
      <c r="ED819" s="11"/>
      <c r="EE819" s="11"/>
      <c r="EF819" s="11"/>
      <c r="EG819" s="11"/>
      <c r="EH819" s="11"/>
      <c r="EI819" s="11"/>
      <c r="EJ819" s="11"/>
      <c r="EK819" s="11"/>
      <c r="EL819" s="11"/>
      <c r="EM819" s="11"/>
      <c r="EN819" s="11"/>
      <c r="EO819" s="11"/>
      <c r="EP819" s="11"/>
      <c r="EQ819" s="11"/>
    </row>
    <row r="820" ht="22.5" customHeight="1" spans="1:147">
      <c r="A820" s="248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27"/>
      <c r="Y820" s="11"/>
      <c r="Z820" s="119"/>
      <c r="AA820" s="119"/>
      <c r="AB820" s="11"/>
      <c r="AC820" s="119"/>
      <c r="AD820" s="11"/>
      <c r="AE820" s="11"/>
      <c r="AF820" s="119"/>
      <c r="AG820" s="119"/>
      <c r="AH820" s="11"/>
      <c r="AI820" s="11"/>
      <c r="AJ820" s="11"/>
      <c r="AK820" s="11"/>
      <c r="AL820" s="11"/>
      <c r="AM820" s="11"/>
      <c r="AN820" s="119"/>
      <c r="AO820" s="119"/>
      <c r="AP820" s="11"/>
      <c r="AQ820" s="11"/>
      <c r="AR820" s="12"/>
      <c r="AS820" s="119"/>
      <c r="AT820" s="119"/>
      <c r="AU820" s="11"/>
      <c r="AV820" s="11"/>
      <c r="AW820" s="27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9"/>
      <c r="BQ820" s="119"/>
      <c r="BR820" s="11"/>
      <c r="BS820" s="11"/>
      <c r="BT820" s="11"/>
      <c r="BU820" s="11"/>
      <c r="BV820" s="11"/>
      <c r="BW820" s="11"/>
      <c r="BX820" s="119"/>
      <c r="BY820" s="119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9"/>
      <c r="CQ820" s="119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  <c r="EB820" s="11"/>
      <c r="EC820" s="11"/>
      <c r="ED820" s="11"/>
      <c r="EE820" s="11"/>
      <c r="EF820" s="11"/>
      <c r="EG820" s="11"/>
      <c r="EH820" s="11"/>
      <c r="EI820" s="11"/>
      <c r="EJ820" s="11"/>
      <c r="EK820" s="11"/>
      <c r="EL820" s="11"/>
      <c r="EM820" s="11"/>
      <c r="EN820" s="11"/>
      <c r="EO820" s="11"/>
      <c r="EP820" s="11"/>
      <c r="EQ820" s="11"/>
    </row>
    <row r="821" ht="22.5" customHeight="1" spans="1:147">
      <c r="A821" s="248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27"/>
      <c r="Y821" s="11"/>
      <c r="Z821" s="119"/>
      <c r="AA821" s="119"/>
      <c r="AB821" s="11"/>
      <c r="AC821" s="119"/>
      <c r="AD821" s="11"/>
      <c r="AE821" s="11"/>
      <c r="AF821" s="119"/>
      <c r="AG821" s="119"/>
      <c r="AH821" s="11"/>
      <c r="AI821" s="11"/>
      <c r="AJ821" s="11"/>
      <c r="AK821" s="11"/>
      <c r="AL821" s="11"/>
      <c r="AM821" s="11"/>
      <c r="AN821" s="119"/>
      <c r="AO821" s="119"/>
      <c r="AP821" s="11"/>
      <c r="AQ821" s="11"/>
      <c r="AR821" s="12"/>
      <c r="AS821" s="119"/>
      <c r="AT821" s="119"/>
      <c r="AU821" s="11"/>
      <c r="AV821" s="11"/>
      <c r="AW821" s="27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9"/>
      <c r="BQ821" s="119"/>
      <c r="BR821" s="11"/>
      <c r="BS821" s="11"/>
      <c r="BT821" s="11"/>
      <c r="BU821" s="11"/>
      <c r="BV821" s="11"/>
      <c r="BW821" s="11"/>
      <c r="BX821" s="119"/>
      <c r="BY821" s="119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9"/>
      <c r="CQ821" s="119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  <c r="EB821" s="11"/>
      <c r="EC821" s="11"/>
      <c r="ED821" s="11"/>
      <c r="EE821" s="11"/>
      <c r="EF821" s="11"/>
      <c r="EG821" s="11"/>
      <c r="EH821" s="11"/>
      <c r="EI821" s="11"/>
      <c r="EJ821" s="11"/>
      <c r="EK821" s="11"/>
      <c r="EL821" s="11"/>
      <c r="EM821" s="11"/>
      <c r="EN821" s="11"/>
      <c r="EO821" s="11"/>
      <c r="EP821" s="11"/>
      <c r="EQ821" s="11"/>
    </row>
    <row r="822" ht="22.5" customHeight="1" spans="1:147">
      <c r="A822" s="248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27"/>
      <c r="Y822" s="11"/>
      <c r="Z822" s="119"/>
      <c r="AA822" s="119"/>
      <c r="AB822" s="11"/>
      <c r="AC822" s="119"/>
      <c r="AD822" s="11"/>
      <c r="AE822" s="11"/>
      <c r="AF822" s="119"/>
      <c r="AG822" s="119"/>
      <c r="AH822" s="11"/>
      <c r="AI822" s="11"/>
      <c r="AJ822" s="11"/>
      <c r="AK822" s="11"/>
      <c r="AL822" s="11"/>
      <c r="AM822" s="11"/>
      <c r="AN822" s="119"/>
      <c r="AO822" s="119"/>
      <c r="AP822" s="11"/>
      <c r="AQ822" s="11"/>
      <c r="AR822" s="12"/>
      <c r="AS822" s="119"/>
      <c r="AT822" s="119"/>
      <c r="AU822" s="11"/>
      <c r="AV822" s="11"/>
      <c r="AW822" s="27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9"/>
      <c r="BQ822" s="119"/>
      <c r="BR822" s="11"/>
      <c r="BS822" s="11"/>
      <c r="BT822" s="11"/>
      <c r="BU822" s="11"/>
      <c r="BV822" s="11"/>
      <c r="BW822" s="11"/>
      <c r="BX822" s="119"/>
      <c r="BY822" s="119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9"/>
      <c r="CQ822" s="119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  <c r="EM822" s="11"/>
      <c r="EN822" s="11"/>
      <c r="EO822" s="11"/>
      <c r="EP822" s="11"/>
      <c r="EQ822" s="11"/>
    </row>
    <row r="823" ht="22.5" customHeight="1" spans="1:147">
      <c r="A823" s="248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27"/>
      <c r="Y823" s="11"/>
      <c r="Z823" s="119"/>
      <c r="AA823" s="119"/>
      <c r="AB823" s="11"/>
      <c r="AC823" s="119"/>
      <c r="AD823" s="11"/>
      <c r="AE823" s="11"/>
      <c r="AF823" s="119"/>
      <c r="AG823" s="119"/>
      <c r="AH823" s="11"/>
      <c r="AI823" s="11"/>
      <c r="AJ823" s="11"/>
      <c r="AK823" s="11"/>
      <c r="AL823" s="11"/>
      <c r="AM823" s="11"/>
      <c r="AN823" s="119"/>
      <c r="AO823" s="119"/>
      <c r="AP823" s="11"/>
      <c r="AQ823" s="11"/>
      <c r="AR823" s="12"/>
      <c r="AS823" s="119"/>
      <c r="AT823" s="119"/>
      <c r="AU823" s="11"/>
      <c r="AV823" s="11"/>
      <c r="AW823" s="27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9"/>
      <c r="BQ823" s="119"/>
      <c r="BR823" s="11"/>
      <c r="BS823" s="11"/>
      <c r="BT823" s="11"/>
      <c r="BU823" s="11"/>
      <c r="BV823" s="11"/>
      <c r="BW823" s="11"/>
      <c r="BX823" s="119"/>
      <c r="BY823" s="119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9"/>
      <c r="CQ823" s="119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  <c r="EB823" s="11"/>
      <c r="EC823" s="11"/>
      <c r="ED823" s="11"/>
      <c r="EE823" s="11"/>
      <c r="EF823" s="11"/>
      <c r="EG823" s="11"/>
      <c r="EH823" s="11"/>
      <c r="EI823" s="11"/>
      <c r="EJ823" s="11"/>
      <c r="EK823" s="11"/>
      <c r="EL823" s="11"/>
      <c r="EM823" s="11"/>
      <c r="EN823" s="11"/>
      <c r="EO823" s="11"/>
      <c r="EP823" s="11"/>
      <c r="EQ823" s="11"/>
    </row>
    <row r="824" ht="22.5" customHeight="1" spans="1:147">
      <c r="A824" s="248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27"/>
      <c r="Y824" s="11"/>
      <c r="Z824" s="119"/>
      <c r="AA824" s="119"/>
      <c r="AB824" s="11"/>
      <c r="AC824" s="119"/>
      <c r="AD824" s="11"/>
      <c r="AE824" s="11"/>
      <c r="AF824" s="119"/>
      <c r="AG824" s="119"/>
      <c r="AH824" s="11"/>
      <c r="AI824" s="11"/>
      <c r="AJ824" s="11"/>
      <c r="AK824" s="11"/>
      <c r="AL824" s="11"/>
      <c r="AM824" s="11"/>
      <c r="AN824" s="119"/>
      <c r="AO824" s="119"/>
      <c r="AP824" s="11"/>
      <c r="AQ824" s="11"/>
      <c r="AR824" s="12"/>
      <c r="AS824" s="119"/>
      <c r="AT824" s="119"/>
      <c r="AU824" s="11"/>
      <c r="AV824" s="11"/>
      <c r="AW824" s="27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9"/>
      <c r="BQ824" s="119"/>
      <c r="BR824" s="11"/>
      <c r="BS824" s="11"/>
      <c r="BT824" s="11"/>
      <c r="BU824" s="11"/>
      <c r="BV824" s="11"/>
      <c r="BW824" s="11"/>
      <c r="BX824" s="119"/>
      <c r="BY824" s="119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9"/>
      <c r="CQ824" s="119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  <c r="EB824" s="11"/>
      <c r="EC824" s="11"/>
      <c r="ED824" s="11"/>
      <c r="EE824" s="11"/>
      <c r="EF824" s="11"/>
      <c r="EG824" s="11"/>
      <c r="EH824" s="11"/>
      <c r="EI824" s="11"/>
      <c r="EJ824" s="11"/>
      <c r="EK824" s="11"/>
      <c r="EL824" s="11"/>
      <c r="EM824" s="11"/>
      <c r="EN824" s="11"/>
      <c r="EO824" s="11"/>
      <c r="EP824" s="11"/>
      <c r="EQ824" s="11"/>
    </row>
    <row r="825" ht="22.5" customHeight="1" spans="1:147">
      <c r="A825" s="248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27"/>
      <c r="Y825" s="11"/>
      <c r="Z825" s="119"/>
      <c r="AA825" s="119"/>
      <c r="AB825" s="11"/>
      <c r="AC825" s="119"/>
      <c r="AD825" s="11"/>
      <c r="AE825" s="11"/>
      <c r="AF825" s="119"/>
      <c r="AG825" s="119"/>
      <c r="AH825" s="11"/>
      <c r="AI825" s="11"/>
      <c r="AJ825" s="11"/>
      <c r="AK825" s="11"/>
      <c r="AL825" s="11"/>
      <c r="AM825" s="11"/>
      <c r="AN825" s="119"/>
      <c r="AO825" s="119"/>
      <c r="AP825" s="11"/>
      <c r="AQ825" s="11"/>
      <c r="AR825" s="12"/>
      <c r="AS825" s="119"/>
      <c r="AT825" s="119"/>
      <c r="AU825" s="11"/>
      <c r="AV825" s="11"/>
      <c r="AW825" s="27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9"/>
      <c r="BQ825" s="119"/>
      <c r="BR825" s="11"/>
      <c r="BS825" s="11"/>
      <c r="BT825" s="11"/>
      <c r="BU825" s="11"/>
      <c r="BV825" s="11"/>
      <c r="BW825" s="11"/>
      <c r="BX825" s="119"/>
      <c r="BY825" s="119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9"/>
      <c r="CQ825" s="119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  <c r="EB825" s="11"/>
      <c r="EC825" s="11"/>
      <c r="ED825" s="11"/>
      <c r="EE825" s="11"/>
      <c r="EF825" s="11"/>
      <c r="EG825" s="11"/>
      <c r="EH825" s="11"/>
      <c r="EI825" s="11"/>
      <c r="EJ825" s="11"/>
      <c r="EK825" s="11"/>
      <c r="EL825" s="11"/>
      <c r="EM825" s="11"/>
      <c r="EN825" s="11"/>
      <c r="EO825" s="11"/>
      <c r="EP825" s="11"/>
      <c r="EQ825" s="11"/>
    </row>
    <row r="826" ht="22.5" customHeight="1" spans="1:147">
      <c r="A826" s="248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27"/>
      <c r="Y826" s="11"/>
      <c r="Z826" s="119"/>
      <c r="AA826" s="119"/>
      <c r="AB826" s="11"/>
      <c r="AC826" s="119"/>
      <c r="AD826" s="11"/>
      <c r="AE826" s="11"/>
      <c r="AF826" s="119"/>
      <c r="AG826" s="119"/>
      <c r="AH826" s="11"/>
      <c r="AI826" s="11"/>
      <c r="AJ826" s="11"/>
      <c r="AK826" s="11"/>
      <c r="AL826" s="11"/>
      <c r="AM826" s="11"/>
      <c r="AN826" s="119"/>
      <c r="AO826" s="119"/>
      <c r="AP826" s="11"/>
      <c r="AQ826" s="11"/>
      <c r="AR826" s="12"/>
      <c r="AS826" s="119"/>
      <c r="AT826" s="119"/>
      <c r="AU826" s="11"/>
      <c r="AV826" s="11"/>
      <c r="AW826" s="27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9"/>
      <c r="BQ826" s="119"/>
      <c r="BR826" s="11"/>
      <c r="BS826" s="11"/>
      <c r="BT826" s="11"/>
      <c r="BU826" s="11"/>
      <c r="BV826" s="11"/>
      <c r="BW826" s="11"/>
      <c r="BX826" s="119"/>
      <c r="BY826" s="119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9"/>
      <c r="CQ826" s="119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11"/>
      <c r="ED826" s="11"/>
      <c r="EE826" s="11"/>
      <c r="EF826" s="11"/>
      <c r="EG826" s="11"/>
      <c r="EH826" s="11"/>
      <c r="EI826" s="11"/>
      <c r="EJ826" s="11"/>
      <c r="EK826" s="11"/>
      <c r="EL826" s="11"/>
      <c r="EM826" s="11"/>
      <c r="EN826" s="11"/>
      <c r="EO826" s="11"/>
      <c r="EP826" s="11"/>
      <c r="EQ826" s="11"/>
    </row>
    <row r="827" ht="22.5" customHeight="1" spans="1:147">
      <c r="A827" s="248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27"/>
      <c r="Y827" s="11"/>
      <c r="Z827" s="119"/>
      <c r="AA827" s="119"/>
      <c r="AB827" s="11"/>
      <c r="AC827" s="119"/>
      <c r="AD827" s="11"/>
      <c r="AE827" s="11"/>
      <c r="AF827" s="119"/>
      <c r="AG827" s="119"/>
      <c r="AH827" s="11"/>
      <c r="AI827" s="11"/>
      <c r="AJ827" s="11"/>
      <c r="AK827" s="11"/>
      <c r="AL827" s="11"/>
      <c r="AM827" s="11"/>
      <c r="AN827" s="119"/>
      <c r="AO827" s="119"/>
      <c r="AP827" s="11"/>
      <c r="AQ827" s="11"/>
      <c r="AR827" s="12"/>
      <c r="AS827" s="119"/>
      <c r="AT827" s="119"/>
      <c r="AU827" s="11"/>
      <c r="AV827" s="11"/>
      <c r="AW827" s="27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9"/>
      <c r="BQ827" s="119"/>
      <c r="BR827" s="11"/>
      <c r="BS827" s="11"/>
      <c r="BT827" s="11"/>
      <c r="BU827" s="11"/>
      <c r="BV827" s="11"/>
      <c r="BW827" s="11"/>
      <c r="BX827" s="119"/>
      <c r="BY827" s="119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9"/>
      <c r="CQ827" s="119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  <c r="EB827" s="11"/>
      <c r="EC827" s="11"/>
      <c r="ED827" s="11"/>
      <c r="EE827" s="11"/>
      <c r="EF827" s="11"/>
      <c r="EG827" s="11"/>
      <c r="EH827" s="11"/>
      <c r="EI827" s="11"/>
      <c r="EJ827" s="11"/>
      <c r="EK827" s="11"/>
      <c r="EL827" s="11"/>
      <c r="EM827" s="11"/>
      <c r="EN827" s="11"/>
      <c r="EO827" s="11"/>
      <c r="EP827" s="11"/>
      <c r="EQ827" s="11"/>
    </row>
    <row r="828" ht="22.5" customHeight="1" spans="1:147">
      <c r="A828" s="248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27"/>
      <c r="Y828" s="11"/>
      <c r="Z828" s="119"/>
      <c r="AA828" s="119"/>
      <c r="AB828" s="11"/>
      <c r="AC828" s="119"/>
      <c r="AD828" s="11"/>
      <c r="AE828" s="11"/>
      <c r="AF828" s="119"/>
      <c r="AG828" s="119"/>
      <c r="AH828" s="11"/>
      <c r="AI828" s="11"/>
      <c r="AJ828" s="11"/>
      <c r="AK828" s="11"/>
      <c r="AL828" s="11"/>
      <c r="AM828" s="11"/>
      <c r="AN828" s="119"/>
      <c r="AO828" s="119"/>
      <c r="AP828" s="11"/>
      <c r="AQ828" s="11"/>
      <c r="AR828" s="12"/>
      <c r="AS828" s="119"/>
      <c r="AT828" s="119"/>
      <c r="AU828" s="11"/>
      <c r="AV828" s="11"/>
      <c r="AW828" s="27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9"/>
      <c r="BQ828" s="119"/>
      <c r="BR828" s="11"/>
      <c r="BS828" s="11"/>
      <c r="BT828" s="11"/>
      <c r="BU828" s="11"/>
      <c r="BV828" s="11"/>
      <c r="BW828" s="11"/>
      <c r="BX828" s="119"/>
      <c r="BY828" s="119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9"/>
      <c r="CQ828" s="119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  <c r="EB828" s="11"/>
      <c r="EC828" s="11"/>
      <c r="ED828" s="11"/>
      <c r="EE828" s="11"/>
      <c r="EF828" s="11"/>
      <c r="EG828" s="11"/>
      <c r="EH828" s="11"/>
      <c r="EI828" s="11"/>
      <c r="EJ828" s="11"/>
      <c r="EK828" s="11"/>
      <c r="EL828" s="11"/>
      <c r="EM828" s="11"/>
      <c r="EN828" s="11"/>
      <c r="EO828" s="11"/>
      <c r="EP828" s="11"/>
      <c r="EQ828" s="11"/>
    </row>
    <row r="829" ht="22.5" customHeight="1" spans="1:147">
      <c r="A829" s="248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27"/>
      <c r="Y829" s="11"/>
      <c r="Z829" s="119"/>
      <c r="AA829" s="119"/>
      <c r="AB829" s="11"/>
      <c r="AC829" s="119"/>
      <c r="AD829" s="11"/>
      <c r="AE829" s="11"/>
      <c r="AF829" s="119"/>
      <c r="AG829" s="119"/>
      <c r="AH829" s="11"/>
      <c r="AI829" s="11"/>
      <c r="AJ829" s="11"/>
      <c r="AK829" s="11"/>
      <c r="AL829" s="11"/>
      <c r="AM829" s="11"/>
      <c r="AN829" s="119"/>
      <c r="AO829" s="119"/>
      <c r="AP829" s="11"/>
      <c r="AQ829" s="11"/>
      <c r="AR829" s="12"/>
      <c r="AS829" s="119"/>
      <c r="AT829" s="119"/>
      <c r="AU829" s="11"/>
      <c r="AV829" s="11"/>
      <c r="AW829" s="27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9"/>
      <c r="BQ829" s="119"/>
      <c r="BR829" s="11"/>
      <c r="BS829" s="11"/>
      <c r="BT829" s="11"/>
      <c r="BU829" s="11"/>
      <c r="BV829" s="11"/>
      <c r="BW829" s="11"/>
      <c r="BX829" s="119"/>
      <c r="BY829" s="119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9"/>
      <c r="CQ829" s="119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  <c r="EB829" s="11"/>
      <c r="EC829" s="11"/>
      <c r="ED829" s="11"/>
      <c r="EE829" s="11"/>
      <c r="EF829" s="11"/>
      <c r="EG829" s="11"/>
      <c r="EH829" s="11"/>
      <c r="EI829" s="11"/>
      <c r="EJ829" s="11"/>
      <c r="EK829" s="11"/>
      <c r="EL829" s="11"/>
      <c r="EM829" s="11"/>
      <c r="EN829" s="11"/>
      <c r="EO829" s="11"/>
      <c r="EP829" s="11"/>
      <c r="EQ829" s="11"/>
    </row>
    <row r="830" ht="22.5" customHeight="1" spans="1:147">
      <c r="A830" s="248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27"/>
      <c r="Y830" s="11"/>
      <c r="Z830" s="119"/>
      <c r="AA830" s="119"/>
      <c r="AB830" s="11"/>
      <c r="AC830" s="119"/>
      <c r="AD830" s="11"/>
      <c r="AE830" s="11"/>
      <c r="AF830" s="119"/>
      <c r="AG830" s="119"/>
      <c r="AH830" s="11"/>
      <c r="AI830" s="11"/>
      <c r="AJ830" s="11"/>
      <c r="AK830" s="11"/>
      <c r="AL830" s="11"/>
      <c r="AM830" s="11"/>
      <c r="AN830" s="119"/>
      <c r="AO830" s="119"/>
      <c r="AP830" s="11"/>
      <c r="AQ830" s="11"/>
      <c r="AR830" s="12"/>
      <c r="AS830" s="119"/>
      <c r="AT830" s="119"/>
      <c r="AU830" s="11"/>
      <c r="AV830" s="11"/>
      <c r="AW830" s="27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9"/>
      <c r="BQ830" s="119"/>
      <c r="BR830" s="11"/>
      <c r="BS830" s="11"/>
      <c r="BT830" s="11"/>
      <c r="BU830" s="11"/>
      <c r="BV830" s="11"/>
      <c r="BW830" s="11"/>
      <c r="BX830" s="119"/>
      <c r="BY830" s="119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9"/>
      <c r="CQ830" s="119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  <c r="EB830" s="11"/>
      <c r="EC830" s="11"/>
      <c r="ED830" s="11"/>
      <c r="EE830" s="11"/>
      <c r="EF830" s="11"/>
      <c r="EG830" s="11"/>
      <c r="EH830" s="11"/>
      <c r="EI830" s="11"/>
      <c r="EJ830" s="11"/>
      <c r="EK830" s="11"/>
      <c r="EL830" s="11"/>
      <c r="EM830" s="11"/>
      <c r="EN830" s="11"/>
      <c r="EO830" s="11"/>
      <c r="EP830" s="11"/>
      <c r="EQ830" s="11"/>
    </row>
    <row r="831" ht="22.5" customHeight="1" spans="1:147">
      <c r="A831" s="248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27"/>
      <c r="Y831" s="11"/>
      <c r="Z831" s="119"/>
      <c r="AA831" s="119"/>
      <c r="AB831" s="11"/>
      <c r="AC831" s="119"/>
      <c r="AD831" s="11"/>
      <c r="AE831" s="11"/>
      <c r="AF831" s="119"/>
      <c r="AG831" s="119"/>
      <c r="AH831" s="11"/>
      <c r="AI831" s="11"/>
      <c r="AJ831" s="11"/>
      <c r="AK831" s="11"/>
      <c r="AL831" s="11"/>
      <c r="AM831" s="11"/>
      <c r="AN831" s="119"/>
      <c r="AO831" s="119"/>
      <c r="AP831" s="11"/>
      <c r="AQ831" s="11"/>
      <c r="AR831" s="12"/>
      <c r="AS831" s="119"/>
      <c r="AT831" s="119"/>
      <c r="AU831" s="11"/>
      <c r="AV831" s="11"/>
      <c r="AW831" s="27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9"/>
      <c r="BQ831" s="119"/>
      <c r="BR831" s="11"/>
      <c r="BS831" s="11"/>
      <c r="BT831" s="11"/>
      <c r="BU831" s="11"/>
      <c r="BV831" s="11"/>
      <c r="BW831" s="11"/>
      <c r="BX831" s="119"/>
      <c r="BY831" s="119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9"/>
      <c r="CQ831" s="119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  <c r="EB831" s="11"/>
      <c r="EC831" s="11"/>
      <c r="ED831" s="11"/>
      <c r="EE831" s="11"/>
      <c r="EF831" s="11"/>
      <c r="EG831" s="11"/>
      <c r="EH831" s="11"/>
      <c r="EI831" s="11"/>
      <c r="EJ831" s="11"/>
      <c r="EK831" s="11"/>
      <c r="EL831" s="11"/>
      <c r="EM831" s="11"/>
      <c r="EN831" s="11"/>
      <c r="EO831" s="11"/>
      <c r="EP831" s="11"/>
      <c r="EQ831" s="11"/>
    </row>
    <row r="832" ht="22.5" customHeight="1" spans="1:147">
      <c r="A832" s="248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27"/>
      <c r="Y832" s="11"/>
      <c r="Z832" s="119"/>
      <c r="AA832" s="119"/>
      <c r="AB832" s="11"/>
      <c r="AC832" s="119"/>
      <c r="AD832" s="11"/>
      <c r="AE832" s="11"/>
      <c r="AF832" s="119"/>
      <c r="AG832" s="119"/>
      <c r="AH832" s="11"/>
      <c r="AI832" s="11"/>
      <c r="AJ832" s="11"/>
      <c r="AK832" s="11"/>
      <c r="AL832" s="11"/>
      <c r="AM832" s="11"/>
      <c r="AN832" s="119"/>
      <c r="AO832" s="119"/>
      <c r="AP832" s="11"/>
      <c r="AQ832" s="11"/>
      <c r="AR832" s="12"/>
      <c r="AS832" s="119"/>
      <c r="AT832" s="119"/>
      <c r="AU832" s="11"/>
      <c r="AV832" s="11"/>
      <c r="AW832" s="27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9"/>
      <c r="BQ832" s="119"/>
      <c r="BR832" s="11"/>
      <c r="BS832" s="11"/>
      <c r="BT832" s="11"/>
      <c r="BU832" s="11"/>
      <c r="BV832" s="11"/>
      <c r="BW832" s="11"/>
      <c r="BX832" s="119"/>
      <c r="BY832" s="119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9"/>
      <c r="CQ832" s="119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  <c r="EB832" s="11"/>
      <c r="EC832" s="11"/>
      <c r="ED832" s="11"/>
      <c r="EE832" s="11"/>
      <c r="EF832" s="11"/>
      <c r="EG832" s="11"/>
      <c r="EH832" s="11"/>
      <c r="EI832" s="11"/>
      <c r="EJ832" s="11"/>
      <c r="EK832" s="11"/>
      <c r="EL832" s="11"/>
      <c r="EM832" s="11"/>
      <c r="EN832" s="11"/>
      <c r="EO832" s="11"/>
      <c r="EP832" s="11"/>
      <c r="EQ832" s="11"/>
    </row>
    <row r="833" ht="22.5" customHeight="1" spans="1:147">
      <c r="A833" s="248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27"/>
      <c r="Y833" s="11"/>
      <c r="Z833" s="119"/>
      <c r="AA833" s="119"/>
      <c r="AB833" s="11"/>
      <c r="AC833" s="119"/>
      <c r="AD833" s="11"/>
      <c r="AE833" s="11"/>
      <c r="AF833" s="119"/>
      <c r="AG833" s="119"/>
      <c r="AH833" s="11"/>
      <c r="AI833" s="11"/>
      <c r="AJ833" s="11"/>
      <c r="AK833" s="11"/>
      <c r="AL833" s="11"/>
      <c r="AM833" s="11"/>
      <c r="AN833" s="119"/>
      <c r="AO833" s="119"/>
      <c r="AP833" s="11"/>
      <c r="AQ833" s="11"/>
      <c r="AR833" s="12"/>
      <c r="AS833" s="119"/>
      <c r="AT833" s="119"/>
      <c r="AU833" s="11"/>
      <c r="AV833" s="11"/>
      <c r="AW833" s="27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9"/>
      <c r="BQ833" s="119"/>
      <c r="BR833" s="11"/>
      <c r="BS833" s="11"/>
      <c r="BT833" s="11"/>
      <c r="BU833" s="11"/>
      <c r="BV833" s="11"/>
      <c r="BW833" s="11"/>
      <c r="BX833" s="119"/>
      <c r="BY833" s="119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9"/>
      <c r="CQ833" s="119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  <c r="EB833" s="11"/>
      <c r="EC833" s="11"/>
      <c r="ED833" s="11"/>
      <c r="EE833" s="11"/>
      <c r="EF833" s="11"/>
      <c r="EG833" s="11"/>
      <c r="EH833" s="11"/>
      <c r="EI833" s="11"/>
      <c r="EJ833" s="11"/>
      <c r="EK833" s="11"/>
      <c r="EL833" s="11"/>
      <c r="EM833" s="11"/>
      <c r="EN833" s="11"/>
      <c r="EO833" s="11"/>
      <c r="EP833" s="11"/>
      <c r="EQ833" s="11"/>
    </row>
    <row r="834" ht="22.5" customHeight="1" spans="1:147">
      <c r="A834" s="248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27"/>
      <c r="Y834" s="11"/>
      <c r="Z834" s="119"/>
      <c r="AA834" s="119"/>
      <c r="AB834" s="11"/>
      <c r="AC834" s="119"/>
      <c r="AD834" s="11"/>
      <c r="AE834" s="11"/>
      <c r="AF834" s="119"/>
      <c r="AG834" s="119"/>
      <c r="AH834" s="11"/>
      <c r="AI834" s="11"/>
      <c r="AJ834" s="11"/>
      <c r="AK834" s="11"/>
      <c r="AL834" s="11"/>
      <c r="AM834" s="11"/>
      <c r="AN834" s="119"/>
      <c r="AO834" s="119"/>
      <c r="AP834" s="11"/>
      <c r="AQ834" s="11"/>
      <c r="AR834" s="12"/>
      <c r="AS834" s="119"/>
      <c r="AT834" s="119"/>
      <c r="AU834" s="11"/>
      <c r="AV834" s="11"/>
      <c r="AW834" s="27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9"/>
      <c r="BQ834" s="119"/>
      <c r="BR834" s="11"/>
      <c r="BS834" s="11"/>
      <c r="BT834" s="11"/>
      <c r="BU834" s="11"/>
      <c r="BV834" s="11"/>
      <c r="BW834" s="11"/>
      <c r="BX834" s="119"/>
      <c r="BY834" s="119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9"/>
      <c r="CQ834" s="119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  <c r="EB834" s="11"/>
      <c r="EC834" s="11"/>
      <c r="ED834" s="11"/>
      <c r="EE834" s="11"/>
      <c r="EF834" s="11"/>
      <c r="EG834" s="11"/>
      <c r="EH834" s="11"/>
      <c r="EI834" s="11"/>
      <c r="EJ834" s="11"/>
      <c r="EK834" s="11"/>
      <c r="EL834" s="11"/>
      <c r="EM834" s="11"/>
      <c r="EN834" s="11"/>
      <c r="EO834" s="11"/>
      <c r="EP834" s="11"/>
      <c r="EQ834" s="11"/>
    </row>
    <row r="835" ht="22.5" customHeight="1" spans="1:147">
      <c r="A835" s="248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27"/>
      <c r="Y835" s="11"/>
      <c r="Z835" s="119"/>
      <c r="AA835" s="119"/>
      <c r="AB835" s="11"/>
      <c r="AC835" s="119"/>
      <c r="AD835" s="11"/>
      <c r="AE835" s="11"/>
      <c r="AF835" s="119"/>
      <c r="AG835" s="119"/>
      <c r="AH835" s="11"/>
      <c r="AI835" s="11"/>
      <c r="AJ835" s="11"/>
      <c r="AK835" s="11"/>
      <c r="AL835" s="11"/>
      <c r="AM835" s="11"/>
      <c r="AN835" s="119"/>
      <c r="AO835" s="119"/>
      <c r="AP835" s="11"/>
      <c r="AQ835" s="11"/>
      <c r="AR835" s="12"/>
      <c r="AS835" s="119"/>
      <c r="AT835" s="119"/>
      <c r="AU835" s="11"/>
      <c r="AV835" s="11"/>
      <c r="AW835" s="27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9"/>
      <c r="BQ835" s="119"/>
      <c r="BR835" s="11"/>
      <c r="BS835" s="11"/>
      <c r="BT835" s="11"/>
      <c r="BU835" s="11"/>
      <c r="BV835" s="11"/>
      <c r="BW835" s="11"/>
      <c r="BX835" s="119"/>
      <c r="BY835" s="119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9"/>
      <c r="CQ835" s="119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  <c r="EB835" s="11"/>
      <c r="EC835" s="11"/>
      <c r="ED835" s="11"/>
      <c r="EE835" s="11"/>
      <c r="EF835" s="11"/>
      <c r="EG835" s="11"/>
      <c r="EH835" s="11"/>
      <c r="EI835" s="11"/>
      <c r="EJ835" s="11"/>
      <c r="EK835" s="11"/>
      <c r="EL835" s="11"/>
      <c r="EM835" s="11"/>
      <c r="EN835" s="11"/>
      <c r="EO835" s="11"/>
      <c r="EP835" s="11"/>
      <c r="EQ835" s="11"/>
    </row>
    <row r="836" ht="22.5" customHeight="1" spans="1:147">
      <c r="A836" s="248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27"/>
      <c r="Y836" s="11"/>
      <c r="Z836" s="119"/>
      <c r="AA836" s="119"/>
      <c r="AB836" s="11"/>
      <c r="AC836" s="119"/>
      <c r="AD836" s="11"/>
      <c r="AE836" s="11"/>
      <c r="AF836" s="119"/>
      <c r="AG836" s="119"/>
      <c r="AH836" s="11"/>
      <c r="AI836" s="11"/>
      <c r="AJ836" s="11"/>
      <c r="AK836" s="11"/>
      <c r="AL836" s="11"/>
      <c r="AM836" s="11"/>
      <c r="AN836" s="119"/>
      <c r="AO836" s="119"/>
      <c r="AP836" s="11"/>
      <c r="AQ836" s="11"/>
      <c r="AR836" s="12"/>
      <c r="AS836" s="119"/>
      <c r="AT836" s="119"/>
      <c r="AU836" s="11"/>
      <c r="AV836" s="11"/>
      <c r="AW836" s="27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9"/>
      <c r="BQ836" s="119"/>
      <c r="BR836" s="11"/>
      <c r="BS836" s="11"/>
      <c r="BT836" s="11"/>
      <c r="BU836" s="11"/>
      <c r="BV836" s="11"/>
      <c r="BW836" s="11"/>
      <c r="BX836" s="119"/>
      <c r="BY836" s="119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9"/>
      <c r="CQ836" s="119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  <c r="EB836" s="11"/>
      <c r="EC836" s="11"/>
      <c r="ED836" s="11"/>
      <c r="EE836" s="11"/>
      <c r="EF836" s="11"/>
      <c r="EG836" s="11"/>
      <c r="EH836" s="11"/>
      <c r="EI836" s="11"/>
      <c r="EJ836" s="11"/>
      <c r="EK836" s="11"/>
      <c r="EL836" s="11"/>
      <c r="EM836" s="11"/>
      <c r="EN836" s="11"/>
      <c r="EO836" s="11"/>
      <c r="EP836" s="11"/>
      <c r="EQ836" s="11"/>
    </row>
    <row r="837" ht="22.5" customHeight="1" spans="1:147">
      <c r="A837" s="248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27"/>
      <c r="Y837" s="11"/>
      <c r="Z837" s="119"/>
      <c r="AA837" s="119"/>
      <c r="AB837" s="11"/>
      <c r="AC837" s="119"/>
      <c r="AD837" s="11"/>
      <c r="AE837" s="11"/>
      <c r="AF837" s="119"/>
      <c r="AG837" s="119"/>
      <c r="AH837" s="11"/>
      <c r="AI837" s="11"/>
      <c r="AJ837" s="11"/>
      <c r="AK837" s="11"/>
      <c r="AL837" s="11"/>
      <c r="AM837" s="11"/>
      <c r="AN837" s="119"/>
      <c r="AO837" s="119"/>
      <c r="AP837" s="11"/>
      <c r="AQ837" s="11"/>
      <c r="AR837" s="12"/>
      <c r="AS837" s="119"/>
      <c r="AT837" s="119"/>
      <c r="AU837" s="11"/>
      <c r="AV837" s="11"/>
      <c r="AW837" s="27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9"/>
      <c r="BQ837" s="119"/>
      <c r="BR837" s="11"/>
      <c r="BS837" s="11"/>
      <c r="BT837" s="11"/>
      <c r="BU837" s="11"/>
      <c r="BV837" s="11"/>
      <c r="BW837" s="11"/>
      <c r="BX837" s="119"/>
      <c r="BY837" s="119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9"/>
      <c r="CQ837" s="119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  <c r="EB837" s="11"/>
      <c r="EC837" s="11"/>
      <c r="ED837" s="11"/>
      <c r="EE837" s="11"/>
      <c r="EF837" s="11"/>
      <c r="EG837" s="11"/>
      <c r="EH837" s="11"/>
      <c r="EI837" s="11"/>
      <c r="EJ837" s="11"/>
      <c r="EK837" s="11"/>
      <c r="EL837" s="11"/>
      <c r="EM837" s="11"/>
      <c r="EN837" s="11"/>
      <c r="EO837" s="11"/>
      <c r="EP837" s="11"/>
      <c r="EQ837" s="11"/>
    </row>
    <row r="838" ht="22.5" customHeight="1" spans="1:147">
      <c r="A838" s="248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27"/>
      <c r="Y838" s="11"/>
      <c r="Z838" s="119"/>
      <c r="AA838" s="119"/>
      <c r="AB838" s="11"/>
      <c r="AC838" s="119"/>
      <c r="AD838" s="11"/>
      <c r="AE838" s="11"/>
      <c r="AF838" s="119"/>
      <c r="AG838" s="119"/>
      <c r="AH838" s="11"/>
      <c r="AI838" s="11"/>
      <c r="AJ838" s="11"/>
      <c r="AK838" s="11"/>
      <c r="AL838" s="11"/>
      <c r="AM838" s="11"/>
      <c r="AN838" s="119"/>
      <c r="AO838" s="119"/>
      <c r="AP838" s="11"/>
      <c r="AQ838" s="11"/>
      <c r="AR838" s="12"/>
      <c r="AS838" s="119"/>
      <c r="AT838" s="119"/>
      <c r="AU838" s="11"/>
      <c r="AV838" s="11"/>
      <c r="AW838" s="27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9"/>
      <c r="BQ838" s="119"/>
      <c r="BR838" s="11"/>
      <c r="BS838" s="11"/>
      <c r="BT838" s="11"/>
      <c r="BU838" s="11"/>
      <c r="BV838" s="11"/>
      <c r="BW838" s="11"/>
      <c r="BX838" s="119"/>
      <c r="BY838" s="119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9"/>
      <c r="CQ838" s="119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  <c r="EB838" s="11"/>
      <c r="EC838" s="11"/>
      <c r="ED838" s="11"/>
      <c r="EE838" s="11"/>
      <c r="EF838" s="11"/>
      <c r="EG838" s="11"/>
      <c r="EH838" s="11"/>
      <c r="EI838" s="11"/>
      <c r="EJ838" s="11"/>
      <c r="EK838" s="11"/>
      <c r="EL838" s="11"/>
      <c r="EM838" s="11"/>
      <c r="EN838" s="11"/>
      <c r="EO838" s="11"/>
      <c r="EP838" s="11"/>
      <c r="EQ838" s="11"/>
    </row>
    <row r="839" ht="22.5" customHeight="1" spans="1:147">
      <c r="A839" s="248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27"/>
      <c r="Y839" s="11"/>
      <c r="Z839" s="119"/>
      <c r="AA839" s="119"/>
      <c r="AB839" s="11"/>
      <c r="AC839" s="119"/>
      <c r="AD839" s="11"/>
      <c r="AE839" s="11"/>
      <c r="AF839" s="119"/>
      <c r="AG839" s="119"/>
      <c r="AH839" s="11"/>
      <c r="AI839" s="11"/>
      <c r="AJ839" s="11"/>
      <c r="AK839" s="11"/>
      <c r="AL839" s="11"/>
      <c r="AM839" s="11"/>
      <c r="AN839" s="119"/>
      <c r="AO839" s="119"/>
      <c r="AP839" s="11"/>
      <c r="AQ839" s="11"/>
      <c r="AR839" s="12"/>
      <c r="AS839" s="119"/>
      <c r="AT839" s="119"/>
      <c r="AU839" s="11"/>
      <c r="AV839" s="11"/>
      <c r="AW839" s="27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9"/>
      <c r="BQ839" s="119"/>
      <c r="BR839" s="11"/>
      <c r="BS839" s="11"/>
      <c r="BT839" s="11"/>
      <c r="BU839" s="11"/>
      <c r="BV839" s="11"/>
      <c r="BW839" s="11"/>
      <c r="BX839" s="119"/>
      <c r="BY839" s="119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9"/>
      <c r="CQ839" s="119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  <c r="EB839" s="11"/>
      <c r="EC839" s="11"/>
      <c r="ED839" s="11"/>
      <c r="EE839" s="11"/>
      <c r="EF839" s="11"/>
      <c r="EG839" s="11"/>
      <c r="EH839" s="11"/>
      <c r="EI839" s="11"/>
      <c r="EJ839" s="11"/>
      <c r="EK839" s="11"/>
      <c r="EL839" s="11"/>
      <c r="EM839" s="11"/>
      <c r="EN839" s="11"/>
      <c r="EO839" s="11"/>
      <c r="EP839" s="11"/>
      <c r="EQ839" s="11"/>
    </row>
    <row r="840" ht="22.5" customHeight="1" spans="1:147">
      <c r="A840" s="248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27"/>
      <c r="Y840" s="11"/>
      <c r="Z840" s="119"/>
      <c r="AA840" s="119"/>
      <c r="AB840" s="11"/>
      <c r="AC840" s="119"/>
      <c r="AD840" s="11"/>
      <c r="AE840" s="11"/>
      <c r="AF840" s="119"/>
      <c r="AG840" s="119"/>
      <c r="AH840" s="11"/>
      <c r="AI840" s="11"/>
      <c r="AJ840" s="11"/>
      <c r="AK840" s="11"/>
      <c r="AL840" s="11"/>
      <c r="AM840" s="11"/>
      <c r="AN840" s="119"/>
      <c r="AO840" s="119"/>
      <c r="AP840" s="11"/>
      <c r="AQ840" s="11"/>
      <c r="AR840" s="12"/>
      <c r="AS840" s="119"/>
      <c r="AT840" s="119"/>
      <c r="AU840" s="11"/>
      <c r="AV840" s="11"/>
      <c r="AW840" s="27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9"/>
      <c r="BQ840" s="119"/>
      <c r="BR840" s="11"/>
      <c r="BS840" s="11"/>
      <c r="BT840" s="11"/>
      <c r="BU840" s="11"/>
      <c r="BV840" s="11"/>
      <c r="BW840" s="11"/>
      <c r="BX840" s="119"/>
      <c r="BY840" s="119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9"/>
      <c r="CQ840" s="119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  <c r="EB840" s="11"/>
      <c r="EC840" s="11"/>
      <c r="ED840" s="11"/>
      <c r="EE840" s="11"/>
      <c r="EF840" s="11"/>
      <c r="EG840" s="11"/>
      <c r="EH840" s="11"/>
      <c r="EI840" s="11"/>
      <c r="EJ840" s="11"/>
      <c r="EK840" s="11"/>
      <c r="EL840" s="11"/>
      <c r="EM840" s="11"/>
      <c r="EN840" s="11"/>
      <c r="EO840" s="11"/>
      <c r="EP840" s="11"/>
      <c r="EQ840" s="11"/>
    </row>
    <row r="841" ht="22.5" customHeight="1" spans="1:147">
      <c r="A841" s="248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27"/>
      <c r="Y841" s="11"/>
      <c r="Z841" s="119"/>
      <c r="AA841" s="119"/>
      <c r="AB841" s="11"/>
      <c r="AC841" s="119"/>
      <c r="AD841" s="11"/>
      <c r="AE841" s="11"/>
      <c r="AF841" s="119"/>
      <c r="AG841" s="119"/>
      <c r="AH841" s="11"/>
      <c r="AI841" s="11"/>
      <c r="AJ841" s="11"/>
      <c r="AK841" s="11"/>
      <c r="AL841" s="11"/>
      <c r="AM841" s="11"/>
      <c r="AN841" s="119"/>
      <c r="AO841" s="119"/>
      <c r="AP841" s="11"/>
      <c r="AQ841" s="11"/>
      <c r="AR841" s="12"/>
      <c r="AS841" s="119"/>
      <c r="AT841" s="119"/>
      <c r="AU841" s="11"/>
      <c r="AV841" s="11"/>
      <c r="AW841" s="27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9"/>
      <c r="BQ841" s="119"/>
      <c r="BR841" s="11"/>
      <c r="BS841" s="11"/>
      <c r="BT841" s="11"/>
      <c r="BU841" s="11"/>
      <c r="BV841" s="11"/>
      <c r="BW841" s="11"/>
      <c r="BX841" s="119"/>
      <c r="BY841" s="119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9"/>
      <c r="CQ841" s="119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  <c r="EB841" s="11"/>
      <c r="EC841" s="11"/>
      <c r="ED841" s="11"/>
      <c r="EE841" s="11"/>
      <c r="EF841" s="11"/>
      <c r="EG841" s="11"/>
      <c r="EH841" s="11"/>
      <c r="EI841" s="11"/>
      <c r="EJ841" s="11"/>
      <c r="EK841" s="11"/>
      <c r="EL841" s="11"/>
      <c r="EM841" s="11"/>
      <c r="EN841" s="11"/>
      <c r="EO841" s="11"/>
      <c r="EP841" s="11"/>
      <c r="EQ841" s="11"/>
    </row>
    <row r="842" ht="22.5" customHeight="1" spans="1:147">
      <c r="A842" s="248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27"/>
      <c r="Y842" s="11"/>
      <c r="Z842" s="119"/>
      <c r="AA842" s="119"/>
      <c r="AB842" s="11"/>
      <c r="AC842" s="119"/>
      <c r="AD842" s="11"/>
      <c r="AE842" s="11"/>
      <c r="AF842" s="119"/>
      <c r="AG842" s="119"/>
      <c r="AH842" s="11"/>
      <c r="AI842" s="11"/>
      <c r="AJ842" s="11"/>
      <c r="AK842" s="11"/>
      <c r="AL842" s="11"/>
      <c r="AM842" s="11"/>
      <c r="AN842" s="119"/>
      <c r="AO842" s="119"/>
      <c r="AP842" s="11"/>
      <c r="AQ842" s="11"/>
      <c r="AR842" s="12"/>
      <c r="AS842" s="119"/>
      <c r="AT842" s="119"/>
      <c r="AU842" s="11"/>
      <c r="AV842" s="11"/>
      <c r="AW842" s="27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9"/>
      <c r="BQ842" s="119"/>
      <c r="BR842" s="11"/>
      <c r="BS842" s="11"/>
      <c r="BT842" s="11"/>
      <c r="BU842" s="11"/>
      <c r="BV842" s="11"/>
      <c r="BW842" s="11"/>
      <c r="BX842" s="119"/>
      <c r="BY842" s="119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9"/>
      <c r="CQ842" s="119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  <c r="EB842" s="11"/>
      <c r="EC842" s="11"/>
      <c r="ED842" s="11"/>
      <c r="EE842" s="11"/>
      <c r="EF842" s="11"/>
      <c r="EG842" s="11"/>
      <c r="EH842" s="11"/>
      <c r="EI842" s="11"/>
      <c r="EJ842" s="11"/>
      <c r="EK842" s="11"/>
      <c r="EL842" s="11"/>
      <c r="EM842" s="11"/>
      <c r="EN842" s="11"/>
      <c r="EO842" s="11"/>
      <c r="EP842" s="11"/>
      <c r="EQ842" s="11"/>
    </row>
    <row r="843" ht="22.5" customHeight="1" spans="1:147">
      <c r="A843" s="248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27"/>
      <c r="Y843" s="11"/>
      <c r="Z843" s="119"/>
      <c r="AA843" s="119"/>
      <c r="AB843" s="11"/>
      <c r="AC843" s="119"/>
      <c r="AD843" s="11"/>
      <c r="AE843" s="11"/>
      <c r="AF843" s="119"/>
      <c r="AG843" s="119"/>
      <c r="AH843" s="11"/>
      <c r="AI843" s="11"/>
      <c r="AJ843" s="11"/>
      <c r="AK843" s="11"/>
      <c r="AL843" s="11"/>
      <c r="AM843" s="11"/>
      <c r="AN843" s="119"/>
      <c r="AO843" s="119"/>
      <c r="AP843" s="11"/>
      <c r="AQ843" s="11"/>
      <c r="AR843" s="12"/>
      <c r="AS843" s="119"/>
      <c r="AT843" s="119"/>
      <c r="AU843" s="11"/>
      <c r="AV843" s="11"/>
      <c r="AW843" s="27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9"/>
      <c r="BQ843" s="119"/>
      <c r="BR843" s="11"/>
      <c r="BS843" s="11"/>
      <c r="BT843" s="11"/>
      <c r="BU843" s="11"/>
      <c r="BV843" s="11"/>
      <c r="BW843" s="11"/>
      <c r="BX843" s="119"/>
      <c r="BY843" s="119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9"/>
      <c r="CQ843" s="119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  <c r="EB843" s="11"/>
      <c r="EC843" s="11"/>
      <c r="ED843" s="11"/>
      <c r="EE843" s="11"/>
      <c r="EF843" s="11"/>
      <c r="EG843" s="11"/>
      <c r="EH843" s="11"/>
      <c r="EI843" s="11"/>
      <c r="EJ843" s="11"/>
      <c r="EK843" s="11"/>
      <c r="EL843" s="11"/>
      <c r="EM843" s="11"/>
      <c r="EN843" s="11"/>
      <c r="EO843" s="11"/>
      <c r="EP843" s="11"/>
      <c r="EQ843" s="11"/>
    </row>
    <row r="844" ht="22.5" customHeight="1" spans="1:147">
      <c r="A844" s="248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27"/>
      <c r="Y844" s="11"/>
      <c r="Z844" s="119"/>
      <c r="AA844" s="119"/>
      <c r="AB844" s="11"/>
      <c r="AC844" s="119"/>
      <c r="AD844" s="11"/>
      <c r="AE844" s="11"/>
      <c r="AF844" s="119"/>
      <c r="AG844" s="119"/>
      <c r="AH844" s="11"/>
      <c r="AI844" s="11"/>
      <c r="AJ844" s="11"/>
      <c r="AK844" s="11"/>
      <c r="AL844" s="11"/>
      <c r="AM844" s="11"/>
      <c r="AN844" s="119"/>
      <c r="AO844" s="119"/>
      <c r="AP844" s="11"/>
      <c r="AQ844" s="11"/>
      <c r="AR844" s="12"/>
      <c r="AS844" s="119"/>
      <c r="AT844" s="119"/>
      <c r="AU844" s="11"/>
      <c r="AV844" s="11"/>
      <c r="AW844" s="27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9"/>
      <c r="BQ844" s="119"/>
      <c r="BR844" s="11"/>
      <c r="BS844" s="11"/>
      <c r="BT844" s="11"/>
      <c r="BU844" s="11"/>
      <c r="BV844" s="11"/>
      <c r="BW844" s="11"/>
      <c r="BX844" s="119"/>
      <c r="BY844" s="119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9"/>
      <c r="CQ844" s="119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  <c r="EB844" s="11"/>
      <c r="EC844" s="11"/>
      <c r="ED844" s="11"/>
      <c r="EE844" s="11"/>
      <c r="EF844" s="11"/>
      <c r="EG844" s="11"/>
      <c r="EH844" s="11"/>
      <c r="EI844" s="11"/>
      <c r="EJ844" s="11"/>
      <c r="EK844" s="11"/>
      <c r="EL844" s="11"/>
      <c r="EM844" s="11"/>
      <c r="EN844" s="11"/>
      <c r="EO844" s="11"/>
      <c r="EP844" s="11"/>
      <c r="EQ844" s="11"/>
    </row>
    <row r="845" ht="22.5" customHeight="1" spans="1:147">
      <c r="A845" s="248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27"/>
      <c r="Y845" s="11"/>
      <c r="Z845" s="119"/>
      <c r="AA845" s="119"/>
      <c r="AB845" s="11"/>
      <c r="AC845" s="119"/>
      <c r="AD845" s="11"/>
      <c r="AE845" s="11"/>
      <c r="AF845" s="119"/>
      <c r="AG845" s="119"/>
      <c r="AH845" s="11"/>
      <c r="AI845" s="11"/>
      <c r="AJ845" s="11"/>
      <c r="AK845" s="11"/>
      <c r="AL845" s="11"/>
      <c r="AM845" s="11"/>
      <c r="AN845" s="119"/>
      <c r="AO845" s="119"/>
      <c r="AP845" s="11"/>
      <c r="AQ845" s="11"/>
      <c r="AR845" s="12"/>
      <c r="AS845" s="119"/>
      <c r="AT845" s="119"/>
      <c r="AU845" s="11"/>
      <c r="AV845" s="11"/>
      <c r="AW845" s="27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9"/>
      <c r="BQ845" s="119"/>
      <c r="BR845" s="11"/>
      <c r="BS845" s="11"/>
      <c r="BT845" s="11"/>
      <c r="BU845" s="11"/>
      <c r="BV845" s="11"/>
      <c r="BW845" s="11"/>
      <c r="BX845" s="119"/>
      <c r="BY845" s="119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9"/>
      <c r="CQ845" s="119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  <c r="EB845" s="11"/>
      <c r="EC845" s="11"/>
      <c r="ED845" s="11"/>
      <c r="EE845" s="11"/>
      <c r="EF845" s="11"/>
      <c r="EG845" s="11"/>
      <c r="EH845" s="11"/>
      <c r="EI845" s="11"/>
      <c r="EJ845" s="11"/>
      <c r="EK845" s="11"/>
      <c r="EL845" s="11"/>
      <c r="EM845" s="11"/>
      <c r="EN845" s="11"/>
      <c r="EO845" s="11"/>
      <c r="EP845" s="11"/>
      <c r="EQ845" s="11"/>
    </row>
    <row r="846" ht="22.5" customHeight="1" spans="1:147">
      <c r="A846" s="248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27"/>
      <c r="Y846" s="11"/>
      <c r="Z846" s="119"/>
      <c r="AA846" s="119"/>
      <c r="AB846" s="11"/>
      <c r="AC846" s="119"/>
      <c r="AD846" s="11"/>
      <c r="AE846" s="11"/>
      <c r="AF846" s="119"/>
      <c r="AG846" s="119"/>
      <c r="AH846" s="11"/>
      <c r="AI846" s="11"/>
      <c r="AJ846" s="11"/>
      <c r="AK846" s="11"/>
      <c r="AL846" s="11"/>
      <c r="AM846" s="11"/>
      <c r="AN846" s="119"/>
      <c r="AO846" s="119"/>
      <c r="AP846" s="11"/>
      <c r="AQ846" s="11"/>
      <c r="AR846" s="12"/>
      <c r="AS846" s="119"/>
      <c r="AT846" s="119"/>
      <c r="AU846" s="11"/>
      <c r="AV846" s="11"/>
      <c r="AW846" s="27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9"/>
      <c r="BQ846" s="119"/>
      <c r="BR846" s="11"/>
      <c r="BS846" s="11"/>
      <c r="BT846" s="11"/>
      <c r="BU846" s="11"/>
      <c r="BV846" s="11"/>
      <c r="BW846" s="11"/>
      <c r="BX846" s="119"/>
      <c r="BY846" s="119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9"/>
      <c r="CQ846" s="119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  <c r="EB846" s="11"/>
      <c r="EC846" s="11"/>
      <c r="ED846" s="11"/>
      <c r="EE846" s="11"/>
      <c r="EF846" s="11"/>
      <c r="EG846" s="11"/>
      <c r="EH846" s="11"/>
      <c r="EI846" s="11"/>
      <c r="EJ846" s="11"/>
      <c r="EK846" s="11"/>
      <c r="EL846" s="11"/>
      <c r="EM846" s="11"/>
      <c r="EN846" s="11"/>
      <c r="EO846" s="11"/>
      <c r="EP846" s="11"/>
      <c r="EQ846" s="11"/>
    </row>
    <row r="847" ht="22.5" customHeight="1" spans="1:147">
      <c r="A847" s="248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27"/>
      <c r="Y847" s="11"/>
      <c r="Z847" s="119"/>
      <c r="AA847" s="119"/>
      <c r="AB847" s="11"/>
      <c r="AC847" s="119"/>
      <c r="AD847" s="11"/>
      <c r="AE847" s="11"/>
      <c r="AF847" s="119"/>
      <c r="AG847" s="119"/>
      <c r="AH847" s="11"/>
      <c r="AI847" s="11"/>
      <c r="AJ847" s="11"/>
      <c r="AK847" s="11"/>
      <c r="AL847" s="11"/>
      <c r="AM847" s="11"/>
      <c r="AN847" s="119"/>
      <c r="AO847" s="119"/>
      <c r="AP847" s="11"/>
      <c r="AQ847" s="11"/>
      <c r="AR847" s="12"/>
      <c r="AS847" s="119"/>
      <c r="AT847" s="119"/>
      <c r="AU847" s="11"/>
      <c r="AV847" s="11"/>
      <c r="AW847" s="27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9"/>
      <c r="BQ847" s="119"/>
      <c r="BR847" s="11"/>
      <c r="BS847" s="11"/>
      <c r="BT847" s="11"/>
      <c r="BU847" s="11"/>
      <c r="BV847" s="11"/>
      <c r="BW847" s="11"/>
      <c r="BX847" s="119"/>
      <c r="BY847" s="119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9"/>
      <c r="CQ847" s="119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  <c r="EB847" s="11"/>
      <c r="EC847" s="11"/>
      <c r="ED847" s="11"/>
      <c r="EE847" s="11"/>
      <c r="EF847" s="11"/>
      <c r="EG847" s="11"/>
      <c r="EH847" s="11"/>
      <c r="EI847" s="11"/>
      <c r="EJ847" s="11"/>
      <c r="EK847" s="11"/>
      <c r="EL847" s="11"/>
      <c r="EM847" s="11"/>
      <c r="EN847" s="11"/>
      <c r="EO847" s="11"/>
      <c r="EP847" s="11"/>
      <c r="EQ847" s="11"/>
    </row>
    <row r="848" ht="22.5" customHeight="1" spans="1:147">
      <c r="A848" s="248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27"/>
      <c r="Y848" s="11"/>
      <c r="Z848" s="119"/>
      <c r="AA848" s="119"/>
      <c r="AB848" s="11"/>
      <c r="AC848" s="119"/>
      <c r="AD848" s="11"/>
      <c r="AE848" s="11"/>
      <c r="AF848" s="119"/>
      <c r="AG848" s="119"/>
      <c r="AH848" s="11"/>
      <c r="AI848" s="11"/>
      <c r="AJ848" s="11"/>
      <c r="AK848" s="11"/>
      <c r="AL848" s="11"/>
      <c r="AM848" s="11"/>
      <c r="AN848" s="119"/>
      <c r="AO848" s="119"/>
      <c r="AP848" s="11"/>
      <c r="AQ848" s="11"/>
      <c r="AR848" s="12"/>
      <c r="AS848" s="119"/>
      <c r="AT848" s="119"/>
      <c r="AU848" s="11"/>
      <c r="AV848" s="11"/>
      <c r="AW848" s="27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9"/>
      <c r="BQ848" s="119"/>
      <c r="BR848" s="11"/>
      <c r="BS848" s="11"/>
      <c r="BT848" s="11"/>
      <c r="BU848" s="11"/>
      <c r="BV848" s="11"/>
      <c r="BW848" s="11"/>
      <c r="BX848" s="119"/>
      <c r="BY848" s="119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9"/>
      <c r="CQ848" s="119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  <c r="EB848" s="11"/>
      <c r="EC848" s="11"/>
      <c r="ED848" s="11"/>
      <c r="EE848" s="11"/>
      <c r="EF848" s="11"/>
      <c r="EG848" s="11"/>
      <c r="EH848" s="11"/>
      <c r="EI848" s="11"/>
      <c r="EJ848" s="11"/>
      <c r="EK848" s="11"/>
      <c r="EL848" s="11"/>
      <c r="EM848" s="11"/>
      <c r="EN848" s="11"/>
      <c r="EO848" s="11"/>
      <c r="EP848" s="11"/>
      <c r="EQ848" s="11"/>
    </row>
    <row r="849" ht="22.5" customHeight="1" spans="1:147">
      <c r="A849" s="248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27"/>
      <c r="Y849" s="11"/>
      <c r="Z849" s="119"/>
      <c r="AA849" s="119"/>
      <c r="AB849" s="11"/>
      <c r="AC849" s="119"/>
      <c r="AD849" s="11"/>
      <c r="AE849" s="11"/>
      <c r="AF849" s="119"/>
      <c r="AG849" s="119"/>
      <c r="AH849" s="11"/>
      <c r="AI849" s="11"/>
      <c r="AJ849" s="11"/>
      <c r="AK849" s="11"/>
      <c r="AL849" s="11"/>
      <c r="AM849" s="11"/>
      <c r="AN849" s="119"/>
      <c r="AO849" s="119"/>
      <c r="AP849" s="11"/>
      <c r="AQ849" s="11"/>
      <c r="AR849" s="12"/>
      <c r="AS849" s="119"/>
      <c r="AT849" s="119"/>
      <c r="AU849" s="11"/>
      <c r="AV849" s="11"/>
      <c r="AW849" s="27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9"/>
      <c r="BQ849" s="119"/>
      <c r="BR849" s="11"/>
      <c r="BS849" s="11"/>
      <c r="BT849" s="11"/>
      <c r="BU849" s="11"/>
      <c r="BV849" s="11"/>
      <c r="BW849" s="11"/>
      <c r="BX849" s="119"/>
      <c r="BY849" s="119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9"/>
      <c r="CQ849" s="119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  <c r="EB849" s="11"/>
      <c r="EC849" s="11"/>
      <c r="ED849" s="11"/>
      <c r="EE849" s="11"/>
      <c r="EF849" s="11"/>
      <c r="EG849" s="11"/>
      <c r="EH849" s="11"/>
      <c r="EI849" s="11"/>
      <c r="EJ849" s="11"/>
      <c r="EK849" s="11"/>
      <c r="EL849" s="11"/>
      <c r="EM849" s="11"/>
      <c r="EN849" s="11"/>
      <c r="EO849" s="11"/>
      <c r="EP849" s="11"/>
      <c r="EQ849" s="11"/>
    </row>
    <row r="850" ht="22.5" customHeight="1" spans="1:147">
      <c r="A850" s="248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27"/>
      <c r="Y850" s="11"/>
      <c r="Z850" s="119"/>
      <c r="AA850" s="119"/>
      <c r="AB850" s="11"/>
      <c r="AC850" s="119"/>
      <c r="AD850" s="11"/>
      <c r="AE850" s="11"/>
      <c r="AF850" s="119"/>
      <c r="AG850" s="119"/>
      <c r="AH850" s="11"/>
      <c r="AI850" s="11"/>
      <c r="AJ850" s="11"/>
      <c r="AK850" s="11"/>
      <c r="AL850" s="11"/>
      <c r="AM850" s="11"/>
      <c r="AN850" s="119"/>
      <c r="AO850" s="119"/>
      <c r="AP850" s="11"/>
      <c r="AQ850" s="11"/>
      <c r="AR850" s="12"/>
      <c r="AS850" s="119"/>
      <c r="AT850" s="119"/>
      <c r="AU850" s="11"/>
      <c r="AV850" s="11"/>
      <c r="AW850" s="27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9"/>
      <c r="BQ850" s="119"/>
      <c r="BR850" s="11"/>
      <c r="BS850" s="11"/>
      <c r="BT850" s="11"/>
      <c r="BU850" s="11"/>
      <c r="BV850" s="11"/>
      <c r="BW850" s="11"/>
      <c r="BX850" s="119"/>
      <c r="BY850" s="119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9"/>
      <c r="CQ850" s="119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  <c r="EC850" s="11"/>
      <c r="ED850" s="11"/>
      <c r="EE850" s="11"/>
      <c r="EF850" s="11"/>
      <c r="EG850" s="11"/>
      <c r="EH850" s="11"/>
      <c r="EI850" s="11"/>
      <c r="EJ850" s="11"/>
      <c r="EK850" s="11"/>
      <c r="EL850" s="11"/>
      <c r="EM850" s="11"/>
      <c r="EN850" s="11"/>
      <c r="EO850" s="11"/>
      <c r="EP850" s="11"/>
      <c r="EQ850" s="11"/>
    </row>
    <row r="851" ht="22.5" customHeight="1" spans="1:147">
      <c r="A851" s="248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27"/>
      <c r="Y851" s="11"/>
      <c r="Z851" s="119"/>
      <c r="AA851" s="119"/>
      <c r="AB851" s="11"/>
      <c r="AC851" s="119"/>
      <c r="AD851" s="11"/>
      <c r="AE851" s="11"/>
      <c r="AF851" s="119"/>
      <c r="AG851" s="119"/>
      <c r="AH851" s="11"/>
      <c r="AI851" s="11"/>
      <c r="AJ851" s="11"/>
      <c r="AK851" s="11"/>
      <c r="AL851" s="11"/>
      <c r="AM851" s="11"/>
      <c r="AN851" s="119"/>
      <c r="AO851" s="119"/>
      <c r="AP851" s="11"/>
      <c r="AQ851" s="11"/>
      <c r="AR851" s="12"/>
      <c r="AS851" s="119"/>
      <c r="AT851" s="119"/>
      <c r="AU851" s="11"/>
      <c r="AV851" s="11"/>
      <c r="AW851" s="27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9"/>
      <c r="BQ851" s="119"/>
      <c r="BR851" s="11"/>
      <c r="BS851" s="11"/>
      <c r="BT851" s="11"/>
      <c r="BU851" s="11"/>
      <c r="BV851" s="11"/>
      <c r="BW851" s="11"/>
      <c r="BX851" s="119"/>
      <c r="BY851" s="119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9"/>
      <c r="CQ851" s="119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  <c r="EB851" s="11"/>
      <c r="EC851" s="11"/>
      <c r="ED851" s="11"/>
      <c r="EE851" s="11"/>
      <c r="EF851" s="11"/>
      <c r="EG851" s="11"/>
      <c r="EH851" s="11"/>
      <c r="EI851" s="11"/>
      <c r="EJ851" s="11"/>
      <c r="EK851" s="11"/>
      <c r="EL851" s="11"/>
      <c r="EM851" s="11"/>
      <c r="EN851" s="11"/>
      <c r="EO851" s="11"/>
      <c r="EP851" s="11"/>
      <c r="EQ851" s="11"/>
    </row>
    <row r="852" ht="22.5" customHeight="1" spans="1:147">
      <c r="A852" s="248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27"/>
      <c r="Y852" s="11"/>
      <c r="Z852" s="119"/>
      <c r="AA852" s="119"/>
      <c r="AB852" s="11"/>
      <c r="AC852" s="119"/>
      <c r="AD852" s="11"/>
      <c r="AE852" s="11"/>
      <c r="AF852" s="119"/>
      <c r="AG852" s="119"/>
      <c r="AH852" s="11"/>
      <c r="AI852" s="11"/>
      <c r="AJ852" s="11"/>
      <c r="AK852" s="11"/>
      <c r="AL852" s="11"/>
      <c r="AM852" s="11"/>
      <c r="AN852" s="119"/>
      <c r="AO852" s="119"/>
      <c r="AP852" s="11"/>
      <c r="AQ852" s="11"/>
      <c r="AR852" s="12"/>
      <c r="AS852" s="119"/>
      <c r="AT852" s="119"/>
      <c r="AU852" s="11"/>
      <c r="AV852" s="11"/>
      <c r="AW852" s="27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9"/>
      <c r="BQ852" s="119"/>
      <c r="BR852" s="11"/>
      <c r="BS852" s="11"/>
      <c r="BT852" s="11"/>
      <c r="BU852" s="11"/>
      <c r="BV852" s="11"/>
      <c r="BW852" s="11"/>
      <c r="BX852" s="119"/>
      <c r="BY852" s="119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9"/>
      <c r="CQ852" s="119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  <c r="EB852" s="11"/>
      <c r="EC852" s="11"/>
      <c r="ED852" s="11"/>
      <c r="EE852" s="11"/>
      <c r="EF852" s="11"/>
      <c r="EG852" s="11"/>
      <c r="EH852" s="11"/>
      <c r="EI852" s="11"/>
      <c r="EJ852" s="11"/>
      <c r="EK852" s="11"/>
      <c r="EL852" s="11"/>
      <c r="EM852" s="11"/>
      <c r="EN852" s="11"/>
      <c r="EO852" s="11"/>
      <c r="EP852" s="11"/>
      <c r="EQ852" s="11"/>
    </row>
    <row r="853" ht="22.5" customHeight="1" spans="1:147">
      <c r="A853" s="248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27"/>
      <c r="Y853" s="11"/>
      <c r="Z853" s="119"/>
      <c r="AA853" s="119"/>
      <c r="AB853" s="11"/>
      <c r="AC853" s="119"/>
      <c r="AD853" s="11"/>
      <c r="AE853" s="11"/>
      <c r="AF853" s="119"/>
      <c r="AG853" s="119"/>
      <c r="AH853" s="11"/>
      <c r="AI853" s="11"/>
      <c r="AJ853" s="11"/>
      <c r="AK853" s="11"/>
      <c r="AL853" s="11"/>
      <c r="AM853" s="11"/>
      <c r="AN853" s="119"/>
      <c r="AO853" s="119"/>
      <c r="AP853" s="11"/>
      <c r="AQ853" s="11"/>
      <c r="AR853" s="12"/>
      <c r="AS853" s="119"/>
      <c r="AT853" s="119"/>
      <c r="AU853" s="11"/>
      <c r="AV853" s="11"/>
      <c r="AW853" s="27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9"/>
      <c r="BQ853" s="119"/>
      <c r="BR853" s="11"/>
      <c r="BS853" s="11"/>
      <c r="BT853" s="11"/>
      <c r="BU853" s="11"/>
      <c r="BV853" s="11"/>
      <c r="BW853" s="11"/>
      <c r="BX853" s="119"/>
      <c r="BY853" s="119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9"/>
      <c r="CQ853" s="119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  <c r="EM853" s="11"/>
      <c r="EN853" s="11"/>
      <c r="EO853" s="11"/>
      <c r="EP853" s="11"/>
      <c r="EQ853" s="11"/>
    </row>
    <row r="854" ht="22.5" customHeight="1" spans="1:147">
      <c r="A854" s="248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27"/>
      <c r="Y854" s="11"/>
      <c r="Z854" s="119"/>
      <c r="AA854" s="119"/>
      <c r="AB854" s="11"/>
      <c r="AC854" s="119"/>
      <c r="AD854" s="11"/>
      <c r="AE854" s="11"/>
      <c r="AF854" s="119"/>
      <c r="AG854" s="119"/>
      <c r="AH854" s="11"/>
      <c r="AI854" s="11"/>
      <c r="AJ854" s="11"/>
      <c r="AK854" s="11"/>
      <c r="AL854" s="11"/>
      <c r="AM854" s="11"/>
      <c r="AN854" s="119"/>
      <c r="AO854" s="119"/>
      <c r="AP854" s="11"/>
      <c r="AQ854" s="11"/>
      <c r="AR854" s="12"/>
      <c r="AS854" s="119"/>
      <c r="AT854" s="119"/>
      <c r="AU854" s="11"/>
      <c r="AV854" s="11"/>
      <c r="AW854" s="27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9"/>
      <c r="BQ854" s="119"/>
      <c r="BR854" s="11"/>
      <c r="BS854" s="11"/>
      <c r="BT854" s="11"/>
      <c r="BU854" s="11"/>
      <c r="BV854" s="11"/>
      <c r="BW854" s="11"/>
      <c r="BX854" s="119"/>
      <c r="BY854" s="119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9"/>
      <c r="CQ854" s="119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  <c r="EB854" s="11"/>
      <c r="EC854" s="11"/>
      <c r="ED854" s="11"/>
      <c r="EE854" s="11"/>
      <c r="EF854" s="11"/>
      <c r="EG854" s="11"/>
      <c r="EH854" s="11"/>
      <c r="EI854" s="11"/>
      <c r="EJ854" s="11"/>
      <c r="EK854" s="11"/>
      <c r="EL854" s="11"/>
      <c r="EM854" s="11"/>
      <c r="EN854" s="11"/>
      <c r="EO854" s="11"/>
      <c r="EP854" s="11"/>
      <c r="EQ854" s="11"/>
    </row>
    <row r="855" ht="22.5" customHeight="1" spans="1:147">
      <c r="A855" s="248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27"/>
      <c r="Y855" s="11"/>
      <c r="Z855" s="119"/>
      <c r="AA855" s="119"/>
      <c r="AB855" s="11"/>
      <c r="AC855" s="119"/>
      <c r="AD855" s="11"/>
      <c r="AE855" s="11"/>
      <c r="AF855" s="119"/>
      <c r="AG855" s="119"/>
      <c r="AH855" s="11"/>
      <c r="AI855" s="11"/>
      <c r="AJ855" s="11"/>
      <c r="AK855" s="11"/>
      <c r="AL855" s="11"/>
      <c r="AM855" s="11"/>
      <c r="AN855" s="119"/>
      <c r="AO855" s="119"/>
      <c r="AP855" s="11"/>
      <c r="AQ855" s="11"/>
      <c r="AR855" s="12"/>
      <c r="AS855" s="119"/>
      <c r="AT855" s="119"/>
      <c r="AU855" s="11"/>
      <c r="AV855" s="11"/>
      <c r="AW855" s="27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9"/>
      <c r="BQ855" s="119"/>
      <c r="BR855" s="11"/>
      <c r="BS855" s="11"/>
      <c r="BT855" s="11"/>
      <c r="BU855" s="11"/>
      <c r="BV855" s="11"/>
      <c r="BW855" s="11"/>
      <c r="BX855" s="119"/>
      <c r="BY855" s="119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9"/>
      <c r="CQ855" s="119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  <c r="EB855" s="11"/>
      <c r="EC855" s="11"/>
      <c r="ED855" s="11"/>
      <c r="EE855" s="11"/>
      <c r="EF855" s="11"/>
      <c r="EG855" s="11"/>
      <c r="EH855" s="11"/>
      <c r="EI855" s="11"/>
      <c r="EJ855" s="11"/>
      <c r="EK855" s="11"/>
      <c r="EL855" s="11"/>
      <c r="EM855" s="11"/>
      <c r="EN855" s="11"/>
      <c r="EO855" s="11"/>
      <c r="EP855" s="11"/>
      <c r="EQ855" s="11"/>
    </row>
    <row r="856" ht="22.5" customHeight="1" spans="1:147">
      <c r="A856" s="248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27"/>
      <c r="Y856" s="11"/>
      <c r="Z856" s="119"/>
      <c r="AA856" s="119"/>
      <c r="AB856" s="11"/>
      <c r="AC856" s="119"/>
      <c r="AD856" s="11"/>
      <c r="AE856" s="11"/>
      <c r="AF856" s="119"/>
      <c r="AG856" s="119"/>
      <c r="AH856" s="11"/>
      <c r="AI856" s="11"/>
      <c r="AJ856" s="11"/>
      <c r="AK856" s="11"/>
      <c r="AL856" s="11"/>
      <c r="AM856" s="11"/>
      <c r="AN856" s="119"/>
      <c r="AO856" s="119"/>
      <c r="AP856" s="11"/>
      <c r="AQ856" s="11"/>
      <c r="AR856" s="12"/>
      <c r="AS856" s="119"/>
      <c r="AT856" s="119"/>
      <c r="AU856" s="11"/>
      <c r="AV856" s="11"/>
      <c r="AW856" s="27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9"/>
      <c r="BQ856" s="119"/>
      <c r="BR856" s="11"/>
      <c r="BS856" s="11"/>
      <c r="BT856" s="11"/>
      <c r="BU856" s="11"/>
      <c r="BV856" s="11"/>
      <c r="BW856" s="11"/>
      <c r="BX856" s="119"/>
      <c r="BY856" s="119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9"/>
      <c r="CQ856" s="119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  <c r="EB856" s="11"/>
      <c r="EC856" s="11"/>
      <c r="ED856" s="11"/>
      <c r="EE856" s="11"/>
      <c r="EF856" s="11"/>
      <c r="EG856" s="11"/>
      <c r="EH856" s="11"/>
      <c r="EI856" s="11"/>
      <c r="EJ856" s="11"/>
      <c r="EK856" s="11"/>
      <c r="EL856" s="11"/>
      <c r="EM856" s="11"/>
      <c r="EN856" s="11"/>
      <c r="EO856" s="11"/>
      <c r="EP856" s="11"/>
      <c r="EQ856" s="11"/>
    </row>
    <row r="857" ht="22.5" customHeight="1" spans="1:147">
      <c r="A857" s="248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27"/>
      <c r="Y857" s="11"/>
      <c r="Z857" s="119"/>
      <c r="AA857" s="119"/>
      <c r="AB857" s="11"/>
      <c r="AC857" s="119"/>
      <c r="AD857" s="11"/>
      <c r="AE857" s="11"/>
      <c r="AF857" s="119"/>
      <c r="AG857" s="119"/>
      <c r="AH857" s="11"/>
      <c r="AI857" s="11"/>
      <c r="AJ857" s="11"/>
      <c r="AK857" s="11"/>
      <c r="AL857" s="11"/>
      <c r="AM857" s="11"/>
      <c r="AN857" s="119"/>
      <c r="AO857" s="119"/>
      <c r="AP857" s="11"/>
      <c r="AQ857" s="11"/>
      <c r="AR857" s="12"/>
      <c r="AS857" s="119"/>
      <c r="AT857" s="119"/>
      <c r="AU857" s="11"/>
      <c r="AV857" s="11"/>
      <c r="AW857" s="27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9"/>
      <c r="BQ857" s="119"/>
      <c r="BR857" s="11"/>
      <c r="BS857" s="11"/>
      <c r="BT857" s="11"/>
      <c r="BU857" s="11"/>
      <c r="BV857" s="11"/>
      <c r="BW857" s="11"/>
      <c r="BX857" s="119"/>
      <c r="BY857" s="119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9"/>
      <c r="CQ857" s="119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  <c r="EB857" s="11"/>
      <c r="EC857" s="11"/>
      <c r="ED857" s="11"/>
      <c r="EE857" s="11"/>
      <c r="EF857" s="11"/>
      <c r="EG857" s="11"/>
      <c r="EH857" s="11"/>
      <c r="EI857" s="11"/>
      <c r="EJ857" s="11"/>
      <c r="EK857" s="11"/>
      <c r="EL857" s="11"/>
      <c r="EM857" s="11"/>
      <c r="EN857" s="11"/>
      <c r="EO857" s="11"/>
      <c r="EP857" s="11"/>
      <c r="EQ857" s="11"/>
    </row>
    <row r="858" ht="22.5" customHeight="1" spans="1:147">
      <c r="A858" s="248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27"/>
      <c r="Y858" s="11"/>
      <c r="Z858" s="119"/>
      <c r="AA858" s="119"/>
      <c r="AB858" s="11"/>
      <c r="AC858" s="119"/>
      <c r="AD858" s="11"/>
      <c r="AE858" s="11"/>
      <c r="AF858" s="119"/>
      <c r="AG858" s="119"/>
      <c r="AH858" s="11"/>
      <c r="AI858" s="11"/>
      <c r="AJ858" s="11"/>
      <c r="AK858" s="11"/>
      <c r="AL858" s="11"/>
      <c r="AM858" s="11"/>
      <c r="AN858" s="119"/>
      <c r="AO858" s="119"/>
      <c r="AP858" s="11"/>
      <c r="AQ858" s="11"/>
      <c r="AR858" s="12"/>
      <c r="AS858" s="119"/>
      <c r="AT858" s="119"/>
      <c r="AU858" s="11"/>
      <c r="AV858" s="11"/>
      <c r="AW858" s="27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9"/>
      <c r="BQ858" s="119"/>
      <c r="BR858" s="11"/>
      <c r="BS858" s="11"/>
      <c r="BT858" s="11"/>
      <c r="BU858" s="11"/>
      <c r="BV858" s="11"/>
      <c r="BW858" s="11"/>
      <c r="BX858" s="119"/>
      <c r="BY858" s="119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9"/>
      <c r="CQ858" s="119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  <c r="EB858" s="11"/>
      <c r="EC858" s="11"/>
      <c r="ED858" s="11"/>
      <c r="EE858" s="11"/>
      <c r="EF858" s="11"/>
      <c r="EG858" s="11"/>
      <c r="EH858" s="11"/>
      <c r="EI858" s="11"/>
      <c r="EJ858" s="11"/>
      <c r="EK858" s="11"/>
      <c r="EL858" s="11"/>
      <c r="EM858" s="11"/>
      <c r="EN858" s="11"/>
      <c r="EO858" s="11"/>
      <c r="EP858" s="11"/>
      <c r="EQ858" s="11"/>
    </row>
    <row r="859" ht="22.5" customHeight="1" spans="1:147">
      <c r="A859" s="248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27"/>
      <c r="Y859" s="11"/>
      <c r="Z859" s="119"/>
      <c r="AA859" s="119"/>
      <c r="AB859" s="11"/>
      <c r="AC859" s="119"/>
      <c r="AD859" s="11"/>
      <c r="AE859" s="11"/>
      <c r="AF859" s="119"/>
      <c r="AG859" s="119"/>
      <c r="AH859" s="11"/>
      <c r="AI859" s="11"/>
      <c r="AJ859" s="11"/>
      <c r="AK859" s="11"/>
      <c r="AL859" s="11"/>
      <c r="AM859" s="11"/>
      <c r="AN859" s="119"/>
      <c r="AO859" s="119"/>
      <c r="AP859" s="11"/>
      <c r="AQ859" s="11"/>
      <c r="AR859" s="12"/>
      <c r="AS859" s="119"/>
      <c r="AT859" s="119"/>
      <c r="AU859" s="11"/>
      <c r="AV859" s="11"/>
      <c r="AW859" s="27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9"/>
      <c r="BQ859" s="119"/>
      <c r="BR859" s="11"/>
      <c r="BS859" s="11"/>
      <c r="BT859" s="11"/>
      <c r="BU859" s="11"/>
      <c r="BV859" s="11"/>
      <c r="BW859" s="11"/>
      <c r="BX859" s="119"/>
      <c r="BY859" s="119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9"/>
      <c r="CQ859" s="119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  <c r="EB859" s="11"/>
      <c r="EC859" s="11"/>
      <c r="ED859" s="11"/>
      <c r="EE859" s="11"/>
      <c r="EF859" s="11"/>
      <c r="EG859" s="11"/>
      <c r="EH859" s="11"/>
      <c r="EI859" s="11"/>
      <c r="EJ859" s="11"/>
      <c r="EK859" s="11"/>
      <c r="EL859" s="11"/>
      <c r="EM859" s="11"/>
      <c r="EN859" s="11"/>
      <c r="EO859" s="11"/>
      <c r="EP859" s="11"/>
      <c r="EQ859" s="11"/>
    </row>
    <row r="860" ht="22.5" customHeight="1" spans="1:147">
      <c r="A860" s="248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27"/>
      <c r="Y860" s="11"/>
      <c r="Z860" s="119"/>
      <c r="AA860" s="119"/>
      <c r="AB860" s="11"/>
      <c r="AC860" s="119"/>
      <c r="AD860" s="11"/>
      <c r="AE860" s="11"/>
      <c r="AF860" s="119"/>
      <c r="AG860" s="119"/>
      <c r="AH860" s="11"/>
      <c r="AI860" s="11"/>
      <c r="AJ860" s="11"/>
      <c r="AK860" s="11"/>
      <c r="AL860" s="11"/>
      <c r="AM860" s="11"/>
      <c r="AN860" s="119"/>
      <c r="AO860" s="119"/>
      <c r="AP860" s="11"/>
      <c r="AQ860" s="11"/>
      <c r="AR860" s="12"/>
      <c r="AS860" s="119"/>
      <c r="AT860" s="119"/>
      <c r="AU860" s="11"/>
      <c r="AV860" s="11"/>
      <c r="AW860" s="27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9"/>
      <c r="BQ860" s="119"/>
      <c r="BR860" s="11"/>
      <c r="BS860" s="11"/>
      <c r="BT860" s="11"/>
      <c r="BU860" s="11"/>
      <c r="BV860" s="11"/>
      <c r="BW860" s="11"/>
      <c r="BX860" s="119"/>
      <c r="BY860" s="119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9"/>
      <c r="CQ860" s="119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  <c r="EB860" s="11"/>
      <c r="EC860" s="11"/>
      <c r="ED860" s="11"/>
      <c r="EE860" s="11"/>
      <c r="EF860" s="11"/>
      <c r="EG860" s="11"/>
      <c r="EH860" s="11"/>
      <c r="EI860" s="11"/>
      <c r="EJ860" s="11"/>
      <c r="EK860" s="11"/>
      <c r="EL860" s="11"/>
      <c r="EM860" s="11"/>
      <c r="EN860" s="11"/>
      <c r="EO860" s="11"/>
      <c r="EP860" s="11"/>
      <c r="EQ860" s="11"/>
    </row>
    <row r="861" ht="22.5" customHeight="1" spans="1:147">
      <c r="A861" s="248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27"/>
      <c r="Y861" s="11"/>
      <c r="Z861" s="119"/>
      <c r="AA861" s="119"/>
      <c r="AB861" s="11"/>
      <c r="AC861" s="119"/>
      <c r="AD861" s="11"/>
      <c r="AE861" s="11"/>
      <c r="AF861" s="119"/>
      <c r="AG861" s="119"/>
      <c r="AH861" s="11"/>
      <c r="AI861" s="11"/>
      <c r="AJ861" s="11"/>
      <c r="AK861" s="11"/>
      <c r="AL861" s="11"/>
      <c r="AM861" s="11"/>
      <c r="AN861" s="119"/>
      <c r="AO861" s="119"/>
      <c r="AP861" s="11"/>
      <c r="AQ861" s="11"/>
      <c r="AR861" s="12"/>
      <c r="AS861" s="119"/>
      <c r="AT861" s="119"/>
      <c r="AU861" s="11"/>
      <c r="AV861" s="11"/>
      <c r="AW861" s="27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9"/>
      <c r="BQ861" s="119"/>
      <c r="BR861" s="11"/>
      <c r="BS861" s="11"/>
      <c r="BT861" s="11"/>
      <c r="BU861" s="11"/>
      <c r="BV861" s="11"/>
      <c r="BW861" s="11"/>
      <c r="BX861" s="119"/>
      <c r="BY861" s="119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9"/>
      <c r="CQ861" s="119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  <c r="EM861" s="11"/>
      <c r="EN861" s="11"/>
      <c r="EO861" s="11"/>
      <c r="EP861" s="11"/>
      <c r="EQ861" s="11"/>
    </row>
    <row r="862" ht="22.5" customHeight="1" spans="1:147">
      <c r="A862" s="248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27"/>
      <c r="Y862" s="11"/>
      <c r="Z862" s="119"/>
      <c r="AA862" s="119"/>
      <c r="AB862" s="11"/>
      <c r="AC862" s="119"/>
      <c r="AD862" s="11"/>
      <c r="AE862" s="11"/>
      <c r="AF862" s="119"/>
      <c r="AG862" s="119"/>
      <c r="AH862" s="11"/>
      <c r="AI862" s="11"/>
      <c r="AJ862" s="11"/>
      <c r="AK862" s="11"/>
      <c r="AL862" s="11"/>
      <c r="AM862" s="11"/>
      <c r="AN862" s="119"/>
      <c r="AO862" s="119"/>
      <c r="AP862" s="11"/>
      <c r="AQ862" s="11"/>
      <c r="AR862" s="12"/>
      <c r="AS862" s="119"/>
      <c r="AT862" s="119"/>
      <c r="AU862" s="11"/>
      <c r="AV862" s="11"/>
      <c r="AW862" s="27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9"/>
      <c r="BQ862" s="119"/>
      <c r="BR862" s="11"/>
      <c r="BS862" s="11"/>
      <c r="BT862" s="11"/>
      <c r="BU862" s="11"/>
      <c r="BV862" s="11"/>
      <c r="BW862" s="11"/>
      <c r="BX862" s="119"/>
      <c r="BY862" s="119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9"/>
      <c r="CQ862" s="119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  <c r="EB862" s="11"/>
      <c r="EC862" s="11"/>
      <c r="ED862" s="11"/>
      <c r="EE862" s="11"/>
      <c r="EF862" s="11"/>
      <c r="EG862" s="11"/>
      <c r="EH862" s="11"/>
      <c r="EI862" s="11"/>
      <c r="EJ862" s="11"/>
      <c r="EK862" s="11"/>
      <c r="EL862" s="11"/>
      <c r="EM862" s="11"/>
      <c r="EN862" s="11"/>
      <c r="EO862" s="11"/>
      <c r="EP862" s="11"/>
      <c r="EQ862" s="11"/>
    </row>
    <row r="863" ht="22.5" customHeight="1" spans="1:147">
      <c r="A863" s="248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27"/>
      <c r="Y863" s="11"/>
      <c r="Z863" s="119"/>
      <c r="AA863" s="119"/>
      <c r="AB863" s="11"/>
      <c r="AC863" s="119"/>
      <c r="AD863" s="11"/>
      <c r="AE863" s="11"/>
      <c r="AF863" s="119"/>
      <c r="AG863" s="119"/>
      <c r="AH863" s="11"/>
      <c r="AI863" s="11"/>
      <c r="AJ863" s="11"/>
      <c r="AK863" s="11"/>
      <c r="AL863" s="11"/>
      <c r="AM863" s="11"/>
      <c r="AN863" s="119"/>
      <c r="AO863" s="119"/>
      <c r="AP863" s="11"/>
      <c r="AQ863" s="11"/>
      <c r="AR863" s="12"/>
      <c r="AS863" s="119"/>
      <c r="AT863" s="119"/>
      <c r="AU863" s="11"/>
      <c r="AV863" s="11"/>
      <c r="AW863" s="27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9"/>
      <c r="BQ863" s="119"/>
      <c r="BR863" s="11"/>
      <c r="BS863" s="11"/>
      <c r="BT863" s="11"/>
      <c r="BU863" s="11"/>
      <c r="BV863" s="11"/>
      <c r="BW863" s="11"/>
      <c r="BX863" s="119"/>
      <c r="BY863" s="119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9"/>
      <c r="CQ863" s="119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  <c r="EB863" s="11"/>
      <c r="EC863" s="11"/>
      <c r="ED863" s="11"/>
      <c r="EE863" s="11"/>
      <c r="EF863" s="11"/>
      <c r="EG863" s="11"/>
      <c r="EH863" s="11"/>
      <c r="EI863" s="11"/>
      <c r="EJ863" s="11"/>
      <c r="EK863" s="11"/>
      <c r="EL863" s="11"/>
      <c r="EM863" s="11"/>
      <c r="EN863" s="11"/>
      <c r="EO863" s="11"/>
      <c r="EP863" s="11"/>
      <c r="EQ863" s="11"/>
    </row>
    <row r="864" ht="22.5" customHeight="1" spans="1:147">
      <c r="A864" s="248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27"/>
      <c r="Y864" s="11"/>
      <c r="Z864" s="119"/>
      <c r="AA864" s="119"/>
      <c r="AB864" s="11"/>
      <c r="AC864" s="119"/>
      <c r="AD864" s="11"/>
      <c r="AE864" s="11"/>
      <c r="AF864" s="119"/>
      <c r="AG864" s="119"/>
      <c r="AH864" s="11"/>
      <c r="AI864" s="11"/>
      <c r="AJ864" s="11"/>
      <c r="AK864" s="11"/>
      <c r="AL864" s="11"/>
      <c r="AM864" s="11"/>
      <c r="AN864" s="119"/>
      <c r="AO864" s="119"/>
      <c r="AP864" s="11"/>
      <c r="AQ864" s="11"/>
      <c r="AR864" s="12"/>
      <c r="AS864" s="119"/>
      <c r="AT864" s="119"/>
      <c r="AU864" s="11"/>
      <c r="AV864" s="11"/>
      <c r="AW864" s="27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9"/>
      <c r="BQ864" s="119"/>
      <c r="BR864" s="11"/>
      <c r="BS864" s="11"/>
      <c r="BT864" s="11"/>
      <c r="BU864" s="11"/>
      <c r="BV864" s="11"/>
      <c r="BW864" s="11"/>
      <c r="BX864" s="119"/>
      <c r="BY864" s="119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9"/>
      <c r="CQ864" s="119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  <c r="EB864" s="11"/>
      <c r="EC864" s="11"/>
      <c r="ED864" s="11"/>
      <c r="EE864" s="11"/>
      <c r="EF864" s="11"/>
      <c r="EG864" s="11"/>
      <c r="EH864" s="11"/>
      <c r="EI864" s="11"/>
      <c r="EJ864" s="11"/>
      <c r="EK864" s="11"/>
      <c r="EL864" s="11"/>
      <c r="EM864" s="11"/>
      <c r="EN864" s="11"/>
      <c r="EO864" s="11"/>
      <c r="EP864" s="11"/>
      <c r="EQ864" s="11"/>
    </row>
    <row r="865" ht="22.5" customHeight="1" spans="1:147">
      <c r="A865" s="248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27"/>
      <c r="Y865" s="11"/>
      <c r="Z865" s="119"/>
      <c r="AA865" s="119"/>
      <c r="AB865" s="11"/>
      <c r="AC865" s="119"/>
      <c r="AD865" s="11"/>
      <c r="AE865" s="11"/>
      <c r="AF865" s="119"/>
      <c r="AG865" s="119"/>
      <c r="AH865" s="11"/>
      <c r="AI865" s="11"/>
      <c r="AJ865" s="11"/>
      <c r="AK865" s="11"/>
      <c r="AL865" s="11"/>
      <c r="AM865" s="11"/>
      <c r="AN865" s="119"/>
      <c r="AO865" s="119"/>
      <c r="AP865" s="11"/>
      <c r="AQ865" s="11"/>
      <c r="AR865" s="12"/>
      <c r="AS865" s="119"/>
      <c r="AT865" s="119"/>
      <c r="AU865" s="11"/>
      <c r="AV865" s="11"/>
      <c r="AW865" s="27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9"/>
      <c r="BQ865" s="119"/>
      <c r="BR865" s="11"/>
      <c r="BS865" s="11"/>
      <c r="BT865" s="11"/>
      <c r="BU865" s="11"/>
      <c r="BV865" s="11"/>
      <c r="BW865" s="11"/>
      <c r="BX865" s="119"/>
      <c r="BY865" s="119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9"/>
      <c r="CQ865" s="119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  <c r="EB865" s="11"/>
      <c r="EC865" s="11"/>
      <c r="ED865" s="11"/>
      <c r="EE865" s="11"/>
      <c r="EF865" s="11"/>
      <c r="EG865" s="11"/>
      <c r="EH865" s="11"/>
      <c r="EI865" s="11"/>
      <c r="EJ865" s="11"/>
      <c r="EK865" s="11"/>
      <c r="EL865" s="11"/>
      <c r="EM865" s="11"/>
      <c r="EN865" s="11"/>
      <c r="EO865" s="11"/>
      <c r="EP865" s="11"/>
      <c r="EQ865" s="11"/>
    </row>
    <row r="866" ht="22.5" customHeight="1" spans="1:147">
      <c r="A866" s="248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27"/>
      <c r="Y866" s="11"/>
      <c r="Z866" s="119"/>
      <c r="AA866" s="119"/>
      <c r="AB866" s="11"/>
      <c r="AC866" s="119"/>
      <c r="AD866" s="11"/>
      <c r="AE866" s="11"/>
      <c r="AF866" s="119"/>
      <c r="AG866" s="119"/>
      <c r="AH866" s="11"/>
      <c r="AI866" s="11"/>
      <c r="AJ866" s="11"/>
      <c r="AK866" s="11"/>
      <c r="AL866" s="11"/>
      <c r="AM866" s="11"/>
      <c r="AN866" s="119"/>
      <c r="AO866" s="119"/>
      <c r="AP866" s="11"/>
      <c r="AQ866" s="11"/>
      <c r="AR866" s="12"/>
      <c r="AS866" s="119"/>
      <c r="AT866" s="119"/>
      <c r="AU866" s="11"/>
      <c r="AV866" s="11"/>
      <c r="AW866" s="27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9"/>
      <c r="BQ866" s="119"/>
      <c r="BR866" s="11"/>
      <c r="BS866" s="11"/>
      <c r="BT866" s="11"/>
      <c r="BU866" s="11"/>
      <c r="BV866" s="11"/>
      <c r="BW866" s="11"/>
      <c r="BX866" s="119"/>
      <c r="BY866" s="119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9"/>
      <c r="CQ866" s="119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  <c r="EB866" s="11"/>
      <c r="EC866" s="11"/>
      <c r="ED866" s="11"/>
      <c r="EE866" s="11"/>
      <c r="EF866" s="11"/>
      <c r="EG866" s="11"/>
      <c r="EH866" s="11"/>
      <c r="EI866" s="11"/>
      <c r="EJ866" s="11"/>
      <c r="EK866" s="11"/>
      <c r="EL866" s="11"/>
      <c r="EM866" s="11"/>
      <c r="EN866" s="11"/>
      <c r="EO866" s="11"/>
      <c r="EP866" s="11"/>
      <c r="EQ866" s="11"/>
    </row>
    <row r="867" ht="22.5" customHeight="1" spans="1:147">
      <c r="A867" s="248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27"/>
      <c r="Y867" s="11"/>
      <c r="Z867" s="119"/>
      <c r="AA867" s="119"/>
      <c r="AB867" s="11"/>
      <c r="AC867" s="119"/>
      <c r="AD867" s="11"/>
      <c r="AE867" s="11"/>
      <c r="AF867" s="119"/>
      <c r="AG867" s="119"/>
      <c r="AH867" s="11"/>
      <c r="AI867" s="11"/>
      <c r="AJ867" s="11"/>
      <c r="AK867" s="11"/>
      <c r="AL867" s="11"/>
      <c r="AM867" s="11"/>
      <c r="AN867" s="119"/>
      <c r="AO867" s="119"/>
      <c r="AP867" s="11"/>
      <c r="AQ867" s="11"/>
      <c r="AR867" s="12"/>
      <c r="AS867" s="119"/>
      <c r="AT867" s="119"/>
      <c r="AU867" s="11"/>
      <c r="AV867" s="11"/>
      <c r="AW867" s="27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9"/>
      <c r="BQ867" s="119"/>
      <c r="BR867" s="11"/>
      <c r="BS867" s="11"/>
      <c r="BT867" s="11"/>
      <c r="BU867" s="11"/>
      <c r="BV867" s="11"/>
      <c r="BW867" s="11"/>
      <c r="BX867" s="119"/>
      <c r="BY867" s="119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9"/>
      <c r="CQ867" s="119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  <c r="EB867" s="11"/>
      <c r="EC867" s="11"/>
      <c r="ED867" s="11"/>
      <c r="EE867" s="11"/>
      <c r="EF867" s="11"/>
      <c r="EG867" s="11"/>
      <c r="EH867" s="11"/>
      <c r="EI867" s="11"/>
      <c r="EJ867" s="11"/>
      <c r="EK867" s="11"/>
      <c r="EL867" s="11"/>
      <c r="EM867" s="11"/>
      <c r="EN867" s="11"/>
      <c r="EO867" s="11"/>
      <c r="EP867" s="11"/>
      <c r="EQ867" s="11"/>
    </row>
    <row r="868" ht="22.5" customHeight="1" spans="1:147">
      <c r="A868" s="248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27"/>
      <c r="Y868" s="11"/>
      <c r="Z868" s="119"/>
      <c r="AA868" s="119"/>
      <c r="AB868" s="11"/>
      <c r="AC868" s="119"/>
      <c r="AD868" s="11"/>
      <c r="AE868" s="11"/>
      <c r="AF868" s="119"/>
      <c r="AG868" s="119"/>
      <c r="AH868" s="11"/>
      <c r="AI868" s="11"/>
      <c r="AJ868" s="11"/>
      <c r="AK868" s="11"/>
      <c r="AL868" s="11"/>
      <c r="AM868" s="11"/>
      <c r="AN868" s="119"/>
      <c r="AO868" s="119"/>
      <c r="AP868" s="11"/>
      <c r="AQ868" s="11"/>
      <c r="AR868" s="12"/>
      <c r="AS868" s="119"/>
      <c r="AT868" s="119"/>
      <c r="AU868" s="11"/>
      <c r="AV868" s="11"/>
      <c r="AW868" s="27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9"/>
      <c r="BQ868" s="119"/>
      <c r="BR868" s="11"/>
      <c r="BS868" s="11"/>
      <c r="BT868" s="11"/>
      <c r="BU868" s="11"/>
      <c r="BV868" s="11"/>
      <c r="BW868" s="11"/>
      <c r="BX868" s="119"/>
      <c r="BY868" s="119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9"/>
      <c r="CQ868" s="119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  <c r="EB868" s="11"/>
      <c r="EC868" s="11"/>
      <c r="ED868" s="11"/>
      <c r="EE868" s="11"/>
      <c r="EF868" s="11"/>
      <c r="EG868" s="11"/>
      <c r="EH868" s="11"/>
      <c r="EI868" s="11"/>
      <c r="EJ868" s="11"/>
      <c r="EK868" s="11"/>
      <c r="EL868" s="11"/>
      <c r="EM868" s="11"/>
      <c r="EN868" s="11"/>
      <c r="EO868" s="11"/>
      <c r="EP868" s="11"/>
      <c r="EQ868" s="11"/>
    </row>
    <row r="869" ht="22.5" customHeight="1" spans="1:147">
      <c r="A869" s="248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27"/>
      <c r="Y869" s="11"/>
      <c r="Z869" s="119"/>
      <c r="AA869" s="119"/>
      <c r="AB869" s="11"/>
      <c r="AC869" s="119"/>
      <c r="AD869" s="11"/>
      <c r="AE869" s="11"/>
      <c r="AF869" s="119"/>
      <c r="AG869" s="119"/>
      <c r="AH869" s="11"/>
      <c r="AI869" s="11"/>
      <c r="AJ869" s="11"/>
      <c r="AK869" s="11"/>
      <c r="AL869" s="11"/>
      <c r="AM869" s="11"/>
      <c r="AN869" s="119"/>
      <c r="AO869" s="119"/>
      <c r="AP869" s="11"/>
      <c r="AQ869" s="11"/>
      <c r="AR869" s="12"/>
      <c r="AS869" s="119"/>
      <c r="AT869" s="119"/>
      <c r="AU869" s="11"/>
      <c r="AV869" s="11"/>
      <c r="AW869" s="27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9"/>
      <c r="BQ869" s="119"/>
      <c r="BR869" s="11"/>
      <c r="BS869" s="11"/>
      <c r="BT869" s="11"/>
      <c r="BU869" s="11"/>
      <c r="BV869" s="11"/>
      <c r="BW869" s="11"/>
      <c r="BX869" s="119"/>
      <c r="BY869" s="119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9"/>
      <c r="CQ869" s="119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  <c r="EB869" s="11"/>
      <c r="EC869" s="11"/>
      <c r="ED869" s="11"/>
      <c r="EE869" s="11"/>
      <c r="EF869" s="11"/>
      <c r="EG869" s="11"/>
      <c r="EH869" s="11"/>
      <c r="EI869" s="11"/>
      <c r="EJ869" s="11"/>
      <c r="EK869" s="11"/>
      <c r="EL869" s="11"/>
      <c r="EM869" s="11"/>
      <c r="EN869" s="11"/>
      <c r="EO869" s="11"/>
      <c r="EP869" s="11"/>
      <c r="EQ869" s="11"/>
    </row>
    <row r="870" ht="22.5" customHeight="1" spans="1:147">
      <c r="A870" s="248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27"/>
      <c r="Y870" s="11"/>
      <c r="Z870" s="119"/>
      <c r="AA870" s="119"/>
      <c r="AB870" s="11"/>
      <c r="AC870" s="119"/>
      <c r="AD870" s="11"/>
      <c r="AE870" s="11"/>
      <c r="AF870" s="119"/>
      <c r="AG870" s="119"/>
      <c r="AH870" s="11"/>
      <c r="AI870" s="11"/>
      <c r="AJ870" s="11"/>
      <c r="AK870" s="11"/>
      <c r="AL870" s="11"/>
      <c r="AM870" s="11"/>
      <c r="AN870" s="119"/>
      <c r="AO870" s="119"/>
      <c r="AP870" s="11"/>
      <c r="AQ870" s="11"/>
      <c r="AR870" s="12"/>
      <c r="AS870" s="119"/>
      <c r="AT870" s="119"/>
      <c r="AU870" s="11"/>
      <c r="AV870" s="11"/>
      <c r="AW870" s="27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9"/>
      <c r="BQ870" s="119"/>
      <c r="BR870" s="11"/>
      <c r="BS870" s="11"/>
      <c r="BT870" s="11"/>
      <c r="BU870" s="11"/>
      <c r="BV870" s="11"/>
      <c r="BW870" s="11"/>
      <c r="BX870" s="119"/>
      <c r="BY870" s="119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9"/>
      <c r="CQ870" s="119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  <c r="EM870" s="11"/>
      <c r="EN870" s="11"/>
      <c r="EO870" s="11"/>
      <c r="EP870" s="11"/>
      <c r="EQ870" s="11"/>
    </row>
    <row r="871" ht="22.5" customHeight="1" spans="1:147">
      <c r="A871" s="248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27"/>
      <c r="Y871" s="11"/>
      <c r="Z871" s="119"/>
      <c r="AA871" s="119"/>
      <c r="AB871" s="11"/>
      <c r="AC871" s="119"/>
      <c r="AD871" s="11"/>
      <c r="AE871" s="11"/>
      <c r="AF871" s="119"/>
      <c r="AG871" s="119"/>
      <c r="AH871" s="11"/>
      <c r="AI871" s="11"/>
      <c r="AJ871" s="11"/>
      <c r="AK871" s="11"/>
      <c r="AL871" s="11"/>
      <c r="AM871" s="11"/>
      <c r="AN871" s="119"/>
      <c r="AO871" s="119"/>
      <c r="AP871" s="11"/>
      <c r="AQ871" s="11"/>
      <c r="AR871" s="12"/>
      <c r="AS871" s="119"/>
      <c r="AT871" s="119"/>
      <c r="AU871" s="11"/>
      <c r="AV871" s="11"/>
      <c r="AW871" s="27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9"/>
      <c r="BQ871" s="119"/>
      <c r="BR871" s="11"/>
      <c r="BS871" s="11"/>
      <c r="BT871" s="11"/>
      <c r="BU871" s="11"/>
      <c r="BV871" s="11"/>
      <c r="BW871" s="11"/>
      <c r="BX871" s="119"/>
      <c r="BY871" s="119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9"/>
      <c r="CQ871" s="119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  <c r="EB871" s="11"/>
      <c r="EC871" s="11"/>
      <c r="ED871" s="11"/>
      <c r="EE871" s="11"/>
      <c r="EF871" s="11"/>
      <c r="EG871" s="11"/>
      <c r="EH871" s="11"/>
      <c r="EI871" s="11"/>
      <c r="EJ871" s="11"/>
      <c r="EK871" s="11"/>
      <c r="EL871" s="11"/>
      <c r="EM871" s="11"/>
      <c r="EN871" s="11"/>
      <c r="EO871" s="11"/>
      <c r="EP871" s="11"/>
      <c r="EQ871" s="11"/>
    </row>
    <row r="872" ht="22.5" customHeight="1" spans="1:147">
      <c r="A872" s="248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27"/>
      <c r="Y872" s="11"/>
      <c r="Z872" s="119"/>
      <c r="AA872" s="119"/>
      <c r="AB872" s="11"/>
      <c r="AC872" s="119"/>
      <c r="AD872" s="11"/>
      <c r="AE872" s="11"/>
      <c r="AF872" s="119"/>
      <c r="AG872" s="119"/>
      <c r="AH872" s="11"/>
      <c r="AI872" s="11"/>
      <c r="AJ872" s="11"/>
      <c r="AK872" s="11"/>
      <c r="AL872" s="11"/>
      <c r="AM872" s="11"/>
      <c r="AN872" s="119"/>
      <c r="AO872" s="119"/>
      <c r="AP872" s="11"/>
      <c r="AQ872" s="11"/>
      <c r="AR872" s="12"/>
      <c r="AS872" s="119"/>
      <c r="AT872" s="119"/>
      <c r="AU872" s="11"/>
      <c r="AV872" s="11"/>
      <c r="AW872" s="27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9"/>
      <c r="BQ872" s="119"/>
      <c r="BR872" s="11"/>
      <c r="BS872" s="11"/>
      <c r="BT872" s="11"/>
      <c r="BU872" s="11"/>
      <c r="BV872" s="11"/>
      <c r="BW872" s="11"/>
      <c r="BX872" s="119"/>
      <c r="BY872" s="119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9"/>
      <c r="CQ872" s="119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  <c r="EB872" s="11"/>
      <c r="EC872" s="11"/>
      <c r="ED872" s="11"/>
      <c r="EE872" s="11"/>
      <c r="EF872" s="11"/>
      <c r="EG872" s="11"/>
      <c r="EH872" s="11"/>
      <c r="EI872" s="11"/>
      <c r="EJ872" s="11"/>
      <c r="EK872" s="11"/>
      <c r="EL872" s="11"/>
      <c r="EM872" s="11"/>
      <c r="EN872" s="11"/>
      <c r="EO872" s="11"/>
      <c r="EP872" s="11"/>
      <c r="EQ872" s="11"/>
    </row>
    <row r="873" ht="22.5" customHeight="1" spans="1:147">
      <c r="A873" s="248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27"/>
      <c r="Y873" s="11"/>
      <c r="Z873" s="119"/>
      <c r="AA873" s="119"/>
      <c r="AB873" s="11"/>
      <c r="AC873" s="119"/>
      <c r="AD873" s="11"/>
      <c r="AE873" s="11"/>
      <c r="AF873" s="119"/>
      <c r="AG873" s="119"/>
      <c r="AH873" s="11"/>
      <c r="AI873" s="11"/>
      <c r="AJ873" s="11"/>
      <c r="AK873" s="11"/>
      <c r="AL873" s="11"/>
      <c r="AM873" s="11"/>
      <c r="AN873" s="119"/>
      <c r="AO873" s="119"/>
      <c r="AP873" s="11"/>
      <c r="AQ873" s="11"/>
      <c r="AR873" s="12"/>
      <c r="AS873" s="119"/>
      <c r="AT873" s="119"/>
      <c r="AU873" s="11"/>
      <c r="AV873" s="11"/>
      <c r="AW873" s="27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9"/>
      <c r="BQ873" s="119"/>
      <c r="BR873" s="11"/>
      <c r="BS873" s="11"/>
      <c r="BT873" s="11"/>
      <c r="BU873" s="11"/>
      <c r="BV873" s="11"/>
      <c r="BW873" s="11"/>
      <c r="BX873" s="119"/>
      <c r="BY873" s="119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9"/>
      <c r="CQ873" s="119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11"/>
      <c r="ED873" s="11"/>
      <c r="EE873" s="11"/>
      <c r="EF873" s="11"/>
      <c r="EG873" s="11"/>
      <c r="EH873" s="11"/>
      <c r="EI873" s="11"/>
      <c r="EJ873" s="11"/>
      <c r="EK873" s="11"/>
      <c r="EL873" s="11"/>
      <c r="EM873" s="11"/>
      <c r="EN873" s="11"/>
      <c r="EO873" s="11"/>
      <c r="EP873" s="11"/>
      <c r="EQ873" s="11"/>
    </row>
    <row r="874" ht="22.5" customHeight="1" spans="1:147">
      <c r="A874" s="248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27"/>
      <c r="Y874" s="11"/>
      <c r="Z874" s="119"/>
      <c r="AA874" s="119"/>
      <c r="AB874" s="11"/>
      <c r="AC874" s="119"/>
      <c r="AD874" s="11"/>
      <c r="AE874" s="11"/>
      <c r="AF874" s="119"/>
      <c r="AG874" s="119"/>
      <c r="AH874" s="11"/>
      <c r="AI874" s="11"/>
      <c r="AJ874" s="11"/>
      <c r="AK874" s="11"/>
      <c r="AL874" s="11"/>
      <c r="AM874" s="11"/>
      <c r="AN874" s="119"/>
      <c r="AO874" s="119"/>
      <c r="AP874" s="11"/>
      <c r="AQ874" s="11"/>
      <c r="AR874" s="12"/>
      <c r="AS874" s="119"/>
      <c r="AT874" s="119"/>
      <c r="AU874" s="11"/>
      <c r="AV874" s="11"/>
      <c r="AW874" s="27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9"/>
      <c r="BQ874" s="119"/>
      <c r="BR874" s="11"/>
      <c r="BS874" s="11"/>
      <c r="BT874" s="11"/>
      <c r="BU874" s="11"/>
      <c r="BV874" s="11"/>
      <c r="BW874" s="11"/>
      <c r="BX874" s="119"/>
      <c r="BY874" s="119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9"/>
      <c r="CQ874" s="119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  <c r="EB874" s="11"/>
      <c r="EC874" s="11"/>
      <c r="ED874" s="11"/>
      <c r="EE874" s="11"/>
      <c r="EF874" s="11"/>
      <c r="EG874" s="11"/>
      <c r="EH874" s="11"/>
      <c r="EI874" s="11"/>
      <c r="EJ874" s="11"/>
      <c r="EK874" s="11"/>
      <c r="EL874" s="11"/>
      <c r="EM874" s="11"/>
      <c r="EN874" s="11"/>
      <c r="EO874" s="11"/>
      <c r="EP874" s="11"/>
      <c r="EQ874" s="11"/>
    </row>
    <row r="875" ht="22.5" customHeight="1" spans="1:147">
      <c r="A875" s="248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27"/>
      <c r="Y875" s="11"/>
      <c r="Z875" s="119"/>
      <c r="AA875" s="119"/>
      <c r="AB875" s="11"/>
      <c r="AC875" s="119"/>
      <c r="AD875" s="11"/>
      <c r="AE875" s="11"/>
      <c r="AF875" s="119"/>
      <c r="AG875" s="119"/>
      <c r="AH875" s="11"/>
      <c r="AI875" s="11"/>
      <c r="AJ875" s="11"/>
      <c r="AK875" s="11"/>
      <c r="AL875" s="11"/>
      <c r="AM875" s="11"/>
      <c r="AN875" s="119"/>
      <c r="AO875" s="119"/>
      <c r="AP875" s="11"/>
      <c r="AQ875" s="11"/>
      <c r="AR875" s="12"/>
      <c r="AS875" s="119"/>
      <c r="AT875" s="119"/>
      <c r="AU875" s="11"/>
      <c r="AV875" s="11"/>
      <c r="AW875" s="27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9"/>
      <c r="BQ875" s="119"/>
      <c r="BR875" s="11"/>
      <c r="BS875" s="11"/>
      <c r="BT875" s="11"/>
      <c r="BU875" s="11"/>
      <c r="BV875" s="11"/>
      <c r="BW875" s="11"/>
      <c r="BX875" s="119"/>
      <c r="BY875" s="119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9"/>
      <c r="CQ875" s="119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  <c r="EB875" s="11"/>
      <c r="EC875" s="11"/>
      <c r="ED875" s="11"/>
      <c r="EE875" s="11"/>
      <c r="EF875" s="11"/>
      <c r="EG875" s="11"/>
      <c r="EH875" s="11"/>
      <c r="EI875" s="11"/>
      <c r="EJ875" s="11"/>
      <c r="EK875" s="11"/>
      <c r="EL875" s="11"/>
      <c r="EM875" s="11"/>
      <c r="EN875" s="11"/>
      <c r="EO875" s="11"/>
      <c r="EP875" s="11"/>
      <c r="EQ875" s="11"/>
    </row>
    <row r="876" ht="22.5" customHeight="1" spans="1:147">
      <c r="A876" s="248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27"/>
      <c r="Y876" s="11"/>
      <c r="Z876" s="119"/>
      <c r="AA876" s="119"/>
      <c r="AB876" s="11"/>
      <c r="AC876" s="119"/>
      <c r="AD876" s="11"/>
      <c r="AE876" s="11"/>
      <c r="AF876" s="119"/>
      <c r="AG876" s="119"/>
      <c r="AH876" s="11"/>
      <c r="AI876" s="11"/>
      <c r="AJ876" s="11"/>
      <c r="AK876" s="11"/>
      <c r="AL876" s="11"/>
      <c r="AM876" s="11"/>
      <c r="AN876" s="119"/>
      <c r="AO876" s="119"/>
      <c r="AP876" s="11"/>
      <c r="AQ876" s="11"/>
      <c r="AR876" s="12"/>
      <c r="AS876" s="119"/>
      <c r="AT876" s="119"/>
      <c r="AU876" s="11"/>
      <c r="AV876" s="11"/>
      <c r="AW876" s="27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9"/>
      <c r="BQ876" s="119"/>
      <c r="BR876" s="11"/>
      <c r="BS876" s="11"/>
      <c r="BT876" s="11"/>
      <c r="BU876" s="11"/>
      <c r="BV876" s="11"/>
      <c r="BW876" s="11"/>
      <c r="BX876" s="119"/>
      <c r="BY876" s="119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9"/>
      <c r="CQ876" s="119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  <c r="EB876" s="11"/>
      <c r="EC876" s="11"/>
      <c r="ED876" s="11"/>
      <c r="EE876" s="11"/>
      <c r="EF876" s="11"/>
      <c r="EG876" s="11"/>
      <c r="EH876" s="11"/>
      <c r="EI876" s="11"/>
      <c r="EJ876" s="11"/>
      <c r="EK876" s="11"/>
      <c r="EL876" s="11"/>
      <c r="EM876" s="11"/>
      <c r="EN876" s="11"/>
      <c r="EO876" s="11"/>
      <c r="EP876" s="11"/>
      <c r="EQ876" s="11"/>
    </row>
    <row r="877" ht="22.5" customHeight="1" spans="1:147">
      <c r="A877" s="248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27"/>
      <c r="Y877" s="11"/>
      <c r="Z877" s="119"/>
      <c r="AA877" s="119"/>
      <c r="AB877" s="11"/>
      <c r="AC877" s="119"/>
      <c r="AD877" s="11"/>
      <c r="AE877" s="11"/>
      <c r="AF877" s="119"/>
      <c r="AG877" s="119"/>
      <c r="AH877" s="11"/>
      <c r="AI877" s="11"/>
      <c r="AJ877" s="11"/>
      <c r="AK877" s="11"/>
      <c r="AL877" s="11"/>
      <c r="AM877" s="11"/>
      <c r="AN877" s="119"/>
      <c r="AO877" s="119"/>
      <c r="AP877" s="11"/>
      <c r="AQ877" s="11"/>
      <c r="AR877" s="12"/>
      <c r="AS877" s="119"/>
      <c r="AT877" s="119"/>
      <c r="AU877" s="11"/>
      <c r="AV877" s="11"/>
      <c r="AW877" s="27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9"/>
      <c r="BQ877" s="119"/>
      <c r="BR877" s="11"/>
      <c r="BS877" s="11"/>
      <c r="BT877" s="11"/>
      <c r="BU877" s="11"/>
      <c r="BV877" s="11"/>
      <c r="BW877" s="11"/>
      <c r="BX877" s="119"/>
      <c r="BY877" s="119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9"/>
      <c r="CQ877" s="119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  <c r="EB877" s="11"/>
      <c r="EC877" s="11"/>
      <c r="ED877" s="11"/>
      <c r="EE877" s="11"/>
      <c r="EF877" s="11"/>
      <c r="EG877" s="11"/>
      <c r="EH877" s="11"/>
      <c r="EI877" s="11"/>
      <c r="EJ877" s="11"/>
      <c r="EK877" s="11"/>
      <c r="EL877" s="11"/>
      <c r="EM877" s="11"/>
      <c r="EN877" s="11"/>
      <c r="EO877" s="11"/>
      <c r="EP877" s="11"/>
      <c r="EQ877" s="11"/>
    </row>
    <row r="878" ht="22.5" customHeight="1" spans="1:147">
      <c r="A878" s="248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27"/>
      <c r="Y878" s="11"/>
      <c r="Z878" s="119"/>
      <c r="AA878" s="119"/>
      <c r="AB878" s="11"/>
      <c r="AC878" s="119"/>
      <c r="AD878" s="11"/>
      <c r="AE878" s="11"/>
      <c r="AF878" s="119"/>
      <c r="AG878" s="119"/>
      <c r="AH878" s="11"/>
      <c r="AI878" s="11"/>
      <c r="AJ878" s="11"/>
      <c r="AK878" s="11"/>
      <c r="AL878" s="11"/>
      <c r="AM878" s="11"/>
      <c r="AN878" s="119"/>
      <c r="AO878" s="119"/>
      <c r="AP878" s="11"/>
      <c r="AQ878" s="11"/>
      <c r="AR878" s="12"/>
      <c r="AS878" s="119"/>
      <c r="AT878" s="119"/>
      <c r="AU878" s="11"/>
      <c r="AV878" s="11"/>
      <c r="AW878" s="27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9"/>
      <c r="BQ878" s="119"/>
      <c r="BR878" s="11"/>
      <c r="BS878" s="11"/>
      <c r="BT878" s="11"/>
      <c r="BU878" s="11"/>
      <c r="BV878" s="11"/>
      <c r="BW878" s="11"/>
      <c r="BX878" s="119"/>
      <c r="BY878" s="119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9"/>
      <c r="CQ878" s="119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  <c r="EB878" s="11"/>
      <c r="EC878" s="11"/>
      <c r="ED878" s="11"/>
      <c r="EE878" s="11"/>
      <c r="EF878" s="11"/>
      <c r="EG878" s="11"/>
      <c r="EH878" s="11"/>
      <c r="EI878" s="11"/>
      <c r="EJ878" s="11"/>
      <c r="EK878" s="11"/>
      <c r="EL878" s="11"/>
      <c r="EM878" s="11"/>
      <c r="EN878" s="11"/>
      <c r="EO878" s="11"/>
      <c r="EP878" s="11"/>
      <c r="EQ878" s="11"/>
    </row>
    <row r="879" ht="22.5" customHeight="1" spans="1:147">
      <c r="A879" s="248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27"/>
      <c r="Y879" s="11"/>
      <c r="Z879" s="119"/>
      <c r="AA879" s="119"/>
      <c r="AB879" s="11"/>
      <c r="AC879" s="119"/>
      <c r="AD879" s="11"/>
      <c r="AE879" s="11"/>
      <c r="AF879" s="119"/>
      <c r="AG879" s="119"/>
      <c r="AH879" s="11"/>
      <c r="AI879" s="11"/>
      <c r="AJ879" s="11"/>
      <c r="AK879" s="11"/>
      <c r="AL879" s="11"/>
      <c r="AM879" s="11"/>
      <c r="AN879" s="119"/>
      <c r="AO879" s="119"/>
      <c r="AP879" s="11"/>
      <c r="AQ879" s="11"/>
      <c r="AR879" s="12"/>
      <c r="AS879" s="119"/>
      <c r="AT879" s="119"/>
      <c r="AU879" s="11"/>
      <c r="AV879" s="11"/>
      <c r="AW879" s="27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9"/>
      <c r="BQ879" s="119"/>
      <c r="BR879" s="11"/>
      <c r="BS879" s="11"/>
      <c r="BT879" s="11"/>
      <c r="BU879" s="11"/>
      <c r="BV879" s="11"/>
      <c r="BW879" s="11"/>
      <c r="BX879" s="119"/>
      <c r="BY879" s="119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9"/>
      <c r="CQ879" s="119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  <c r="EB879" s="11"/>
      <c r="EC879" s="11"/>
      <c r="ED879" s="11"/>
      <c r="EE879" s="11"/>
      <c r="EF879" s="11"/>
      <c r="EG879" s="11"/>
      <c r="EH879" s="11"/>
      <c r="EI879" s="11"/>
      <c r="EJ879" s="11"/>
      <c r="EK879" s="11"/>
      <c r="EL879" s="11"/>
      <c r="EM879" s="11"/>
      <c r="EN879" s="11"/>
      <c r="EO879" s="11"/>
      <c r="EP879" s="11"/>
      <c r="EQ879" s="11"/>
    </row>
    <row r="880" ht="22.5" customHeight="1" spans="1:147">
      <c r="A880" s="248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27"/>
      <c r="Y880" s="11"/>
      <c r="Z880" s="119"/>
      <c r="AA880" s="119"/>
      <c r="AB880" s="11"/>
      <c r="AC880" s="119"/>
      <c r="AD880" s="11"/>
      <c r="AE880" s="11"/>
      <c r="AF880" s="119"/>
      <c r="AG880" s="119"/>
      <c r="AH880" s="11"/>
      <c r="AI880" s="11"/>
      <c r="AJ880" s="11"/>
      <c r="AK880" s="11"/>
      <c r="AL880" s="11"/>
      <c r="AM880" s="11"/>
      <c r="AN880" s="119"/>
      <c r="AO880" s="119"/>
      <c r="AP880" s="11"/>
      <c r="AQ880" s="11"/>
      <c r="AR880" s="12"/>
      <c r="AS880" s="119"/>
      <c r="AT880" s="119"/>
      <c r="AU880" s="11"/>
      <c r="AV880" s="11"/>
      <c r="AW880" s="27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9"/>
      <c r="BQ880" s="119"/>
      <c r="BR880" s="11"/>
      <c r="BS880" s="11"/>
      <c r="BT880" s="11"/>
      <c r="BU880" s="11"/>
      <c r="BV880" s="11"/>
      <c r="BW880" s="11"/>
      <c r="BX880" s="119"/>
      <c r="BY880" s="119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9"/>
      <c r="CQ880" s="119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  <c r="EB880" s="11"/>
      <c r="EC880" s="11"/>
      <c r="ED880" s="11"/>
      <c r="EE880" s="11"/>
      <c r="EF880" s="11"/>
      <c r="EG880" s="11"/>
      <c r="EH880" s="11"/>
      <c r="EI880" s="11"/>
      <c r="EJ880" s="11"/>
      <c r="EK880" s="11"/>
      <c r="EL880" s="11"/>
      <c r="EM880" s="11"/>
      <c r="EN880" s="11"/>
      <c r="EO880" s="11"/>
      <c r="EP880" s="11"/>
      <c r="EQ880" s="11"/>
    </row>
    <row r="881" ht="22.5" customHeight="1" spans="1:147">
      <c r="A881" s="248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27"/>
      <c r="Y881" s="11"/>
      <c r="Z881" s="119"/>
      <c r="AA881" s="119"/>
      <c r="AB881" s="11"/>
      <c r="AC881" s="119"/>
      <c r="AD881" s="11"/>
      <c r="AE881" s="11"/>
      <c r="AF881" s="119"/>
      <c r="AG881" s="119"/>
      <c r="AH881" s="11"/>
      <c r="AI881" s="11"/>
      <c r="AJ881" s="11"/>
      <c r="AK881" s="11"/>
      <c r="AL881" s="11"/>
      <c r="AM881" s="11"/>
      <c r="AN881" s="119"/>
      <c r="AO881" s="119"/>
      <c r="AP881" s="11"/>
      <c r="AQ881" s="11"/>
      <c r="AR881" s="12"/>
      <c r="AS881" s="119"/>
      <c r="AT881" s="119"/>
      <c r="AU881" s="11"/>
      <c r="AV881" s="11"/>
      <c r="AW881" s="27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9"/>
      <c r="BQ881" s="119"/>
      <c r="BR881" s="11"/>
      <c r="BS881" s="11"/>
      <c r="BT881" s="11"/>
      <c r="BU881" s="11"/>
      <c r="BV881" s="11"/>
      <c r="BW881" s="11"/>
      <c r="BX881" s="119"/>
      <c r="BY881" s="119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9"/>
      <c r="CQ881" s="119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  <c r="EB881" s="11"/>
      <c r="EC881" s="11"/>
      <c r="ED881" s="11"/>
      <c r="EE881" s="11"/>
      <c r="EF881" s="11"/>
      <c r="EG881" s="11"/>
      <c r="EH881" s="11"/>
      <c r="EI881" s="11"/>
      <c r="EJ881" s="11"/>
      <c r="EK881" s="11"/>
      <c r="EL881" s="11"/>
      <c r="EM881" s="11"/>
      <c r="EN881" s="11"/>
      <c r="EO881" s="11"/>
      <c r="EP881" s="11"/>
      <c r="EQ881" s="11"/>
    </row>
    <row r="882" ht="22.5" customHeight="1" spans="1:147">
      <c r="A882" s="248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27"/>
      <c r="Y882" s="11"/>
      <c r="Z882" s="119"/>
      <c r="AA882" s="119"/>
      <c r="AB882" s="11"/>
      <c r="AC882" s="119"/>
      <c r="AD882" s="11"/>
      <c r="AE882" s="11"/>
      <c r="AF882" s="119"/>
      <c r="AG882" s="119"/>
      <c r="AH882" s="11"/>
      <c r="AI882" s="11"/>
      <c r="AJ882" s="11"/>
      <c r="AK882" s="11"/>
      <c r="AL882" s="11"/>
      <c r="AM882" s="11"/>
      <c r="AN882" s="119"/>
      <c r="AO882" s="119"/>
      <c r="AP882" s="11"/>
      <c r="AQ882" s="11"/>
      <c r="AR882" s="12"/>
      <c r="AS882" s="119"/>
      <c r="AT882" s="119"/>
      <c r="AU882" s="11"/>
      <c r="AV882" s="11"/>
      <c r="AW882" s="27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9"/>
      <c r="BQ882" s="119"/>
      <c r="BR882" s="11"/>
      <c r="BS882" s="11"/>
      <c r="BT882" s="11"/>
      <c r="BU882" s="11"/>
      <c r="BV882" s="11"/>
      <c r="BW882" s="11"/>
      <c r="BX882" s="119"/>
      <c r="BY882" s="119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9"/>
      <c r="CQ882" s="119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11"/>
      <c r="ED882" s="11"/>
      <c r="EE882" s="11"/>
      <c r="EF882" s="11"/>
      <c r="EG882" s="11"/>
      <c r="EH882" s="11"/>
      <c r="EI882" s="11"/>
      <c r="EJ882" s="11"/>
      <c r="EK882" s="11"/>
      <c r="EL882" s="11"/>
      <c r="EM882" s="11"/>
      <c r="EN882" s="11"/>
      <c r="EO882" s="11"/>
      <c r="EP882" s="11"/>
      <c r="EQ882" s="11"/>
    </row>
    <row r="883" ht="22.5" customHeight="1" spans="1:147">
      <c r="A883" s="248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27"/>
      <c r="Y883" s="11"/>
      <c r="Z883" s="119"/>
      <c r="AA883" s="119"/>
      <c r="AB883" s="11"/>
      <c r="AC883" s="119"/>
      <c r="AD883" s="11"/>
      <c r="AE883" s="11"/>
      <c r="AF883" s="119"/>
      <c r="AG883" s="119"/>
      <c r="AH883" s="11"/>
      <c r="AI883" s="11"/>
      <c r="AJ883" s="11"/>
      <c r="AK883" s="11"/>
      <c r="AL883" s="11"/>
      <c r="AM883" s="11"/>
      <c r="AN883" s="119"/>
      <c r="AO883" s="119"/>
      <c r="AP883" s="11"/>
      <c r="AQ883" s="11"/>
      <c r="AR883" s="12"/>
      <c r="AS883" s="119"/>
      <c r="AT883" s="119"/>
      <c r="AU883" s="11"/>
      <c r="AV883" s="11"/>
      <c r="AW883" s="27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9"/>
      <c r="BQ883" s="119"/>
      <c r="BR883" s="11"/>
      <c r="BS883" s="11"/>
      <c r="BT883" s="11"/>
      <c r="BU883" s="11"/>
      <c r="BV883" s="11"/>
      <c r="BW883" s="11"/>
      <c r="BX883" s="119"/>
      <c r="BY883" s="119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9"/>
      <c r="CQ883" s="119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  <c r="EB883" s="11"/>
      <c r="EC883" s="11"/>
      <c r="ED883" s="11"/>
      <c r="EE883" s="11"/>
      <c r="EF883" s="11"/>
      <c r="EG883" s="11"/>
      <c r="EH883" s="11"/>
      <c r="EI883" s="11"/>
      <c r="EJ883" s="11"/>
      <c r="EK883" s="11"/>
      <c r="EL883" s="11"/>
      <c r="EM883" s="11"/>
      <c r="EN883" s="11"/>
      <c r="EO883" s="11"/>
      <c r="EP883" s="11"/>
      <c r="EQ883" s="11"/>
    </row>
    <row r="884" ht="22.5" customHeight="1" spans="1:147">
      <c r="A884" s="248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27"/>
      <c r="Y884" s="11"/>
      <c r="Z884" s="119"/>
      <c r="AA884" s="119"/>
      <c r="AB884" s="11"/>
      <c r="AC884" s="119"/>
      <c r="AD884" s="11"/>
      <c r="AE884" s="11"/>
      <c r="AF884" s="119"/>
      <c r="AG884" s="119"/>
      <c r="AH884" s="11"/>
      <c r="AI884" s="11"/>
      <c r="AJ884" s="11"/>
      <c r="AK884" s="11"/>
      <c r="AL884" s="11"/>
      <c r="AM884" s="11"/>
      <c r="AN884" s="119"/>
      <c r="AO884" s="119"/>
      <c r="AP884" s="11"/>
      <c r="AQ884" s="11"/>
      <c r="AR884" s="12"/>
      <c r="AS884" s="119"/>
      <c r="AT884" s="119"/>
      <c r="AU884" s="11"/>
      <c r="AV884" s="11"/>
      <c r="AW884" s="27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9"/>
      <c r="BQ884" s="119"/>
      <c r="BR884" s="11"/>
      <c r="BS884" s="11"/>
      <c r="BT884" s="11"/>
      <c r="BU884" s="11"/>
      <c r="BV884" s="11"/>
      <c r="BW884" s="11"/>
      <c r="BX884" s="119"/>
      <c r="BY884" s="119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9"/>
      <c r="CQ884" s="119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  <c r="EB884" s="11"/>
      <c r="EC884" s="11"/>
      <c r="ED884" s="11"/>
      <c r="EE884" s="11"/>
      <c r="EF884" s="11"/>
      <c r="EG884" s="11"/>
      <c r="EH884" s="11"/>
      <c r="EI884" s="11"/>
      <c r="EJ884" s="11"/>
      <c r="EK884" s="11"/>
      <c r="EL884" s="11"/>
      <c r="EM884" s="11"/>
      <c r="EN884" s="11"/>
      <c r="EO884" s="11"/>
      <c r="EP884" s="11"/>
      <c r="EQ884" s="11"/>
    </row>
    <row r="885" ht="22.5" customHeight="1" spans="1:147">
      <c r="A885" s="248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27"/>
      <c r="Y885" s="11"/>
      <c r="Z885" s="119"/>
      <c r="AA885" s="119"/>
      <c r="AB885" s="11"/>
      <c r="AC885" s="119"/>
      <c r="AD885" s="11"/>
      <c r="AE885" s="11"/>
      <c r="AF885" s="119"/>
      <c r="AG885" s="119"/>
      <c r="AH885" s="11"/>
      <c r="AI885" s="11"/>
      <c r="AJ885" s="11"/>
      <c r="AK885" s="11"/>
      <c r="AL885" s="11"/>
      <c r="AM885" s="11"/>
      <c r="AN885" s="119"/>
      <c r="AO885" s="119"/>
      <c r="AP885" s="11"/>
      <c r="AQ885" s="11"/>
      <c r="AR885" s="12"/>
      <c r="AS885" s="119"/>
      <c r="AT885" s="119"/>
      <c r="AU885" s="11"/>
      <c r="AV885" s="11"/>
      <c r="AW885" s="27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9"/>
      <c r="BQ885" s="119"/>
      <c r="BR885" s="11"/>
      <c r="BS885" s="11"/>
      <c r="BT885" s="11"/>
      <c r="BU885" s="11"/>
      <c r="BV885" s="11"/>
      <c r="BW885" s="11"/>
      <c r="BX885" s="119"/>
      <c r="BY885" s="119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9"/>
      <c r="CQ885" s="119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11"/>
      <c r="ED885" s="11"/>
      <c r="EE885" s="11"/>
      <c r="EF885" s="11"/>
      <c r="EG885" s="11"/>
      <c r="EH885" s="11"/>
      <c r="EI885" s="11"/>
      <c r="EJ885" s="11"/>
      <c r="EK885" s="11"/>
      <c r="EL885" s="11"/>
      <c r="EM885" s="11"/>
      <c r="EN885" s="11"/>
      <c r="EO885" s="11"/>
      <c r="EP885" s="11"/>
      <c r="EQ885" s="11"/>
    </row>
    <row r="886" ht="22.5" customHeight="1" spans="1:147">
      <c r="A886" s="248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27"/>
      <c r="Y886" s="11"/>
      <c r="Z886" s="119"/>
      <c r="AA886" s="119"/>
      <c r="AB886" s="11"/>
      <c r="AC886" s="119"/>
      <c r="AD886" s="11"/>
      <c r="AE886" s="11"/>
      <c r="AF886" s="119"/>
      <c r="AG886" s="119"/>
      <c r="AH886" s="11"/>
      <c r="AI886" s="11"/>
      <c r="AJ886" s="11"/>
      <c r="AK886" s="11"/>
      <c r="AL886" s="11"/>
      <c r="AM886" s="11"/>
      <c r="AN886" s="119"/>
      <c r="AO886" s="119"/>
      <c r="AP886" s="11"/>
      <c r="AQ886" s="11"/>
      <c r="AR886" s="12"/>
      <c r="AS886" s="119"/>
      <c r="AT886" s="119"/>
      <c r="AU886" s="11"/>
      <c r="AV886" s="11"/>
      <c r="AW886" s="27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9"/>
      <c r="BQ886" s="119"/>
      <c r="BR886" s="11"/>
      <c r="BS886" s="11"/>
      <c r="BT886" s="11"/>
      <c r="BU886" s="11"/>
      <c r="BV886" s="11"/>
      <c r="BW886" s="11"/>
      <c r="BX886" s="119"/>
      <c r="BY886" s="119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9"/>
      <c r="CQ886" s="119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  <c r="EB886" s="11"/>
      <c r="EC886" s="11"/>
      <c r="ED886" s="11"/>
      <c r="EE886" s="11"/>
      <c r="EF886" s="11"/>
      <c r="EG886" s="11"/>
      <c r="EH886" s="11"/>
      <c r="EI886" s="11"/>
      <c r="EJ886" s="11"/>
      <c r="EK886" s="11"/>
      <c r="EL886" s="11"/>
      <c r="EM886" s="11"/>
      <c r="EN886" s="11"/>
      <c r="EO886" s="11"/>
      <c r="EP886" s="11"/>
      <c r="EQ886" s="11"/>
    </row>
    <row r="887" ht="22.5" customHeight="1" spans="1:147">
      <c r="A887" s="248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27"/>
      <c r="Y887" s="11"/>
      <c r="Z887" s="119"/>
      <c r="AA887" s="119"/>
      <c r="AB887" s="11"/>
      <c r="AC887" s="119"/>
      <c r="AD887" s="11"/>
      <c r="AE887" s="11"/>
      <c r="AF887" s="119"/>
      <c r="AG887" s="119"/>
      <c r="AH887" s="11"/>
      <c r="AI887" s="11"/>
      <c r="AJ887" s="11"/>
      <c r="AK887" s="11"/>
      <c r="AL887" s="11"/>
      <c r="AM887" s="11"/>
      <c r="AN887" s="119"/>
      <c r="AO887" s="119"/>
      <c r="AP887" s="11"/>
      <c r="AQ887" s="11"/>
      <c r="AR887" s="12"/>
      <c r="AS887" s="119"/>
      <c r="AT887" s="119"/>
      <c r="AU887" s="11"/>
      <c r="AV887" s="11"/>
      <c r="AW887" s="27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9"/>
      <c r="BQ887" s="119"/>
      <c r="BR887" s="11"/>
      <c r="BS887" s="11"/>
      <c r="BT887" s="11"/>
      <c r="BU887" s="11"/>
      <c r="BV887" s="11"/>
      <c r="BW887" s="11"/>
      <c r="BX887" s="119"/>
      <c r="BY887" s="119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9"/>
      <c r="CQ887" s="119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  <c r="EB887" s="11"/>
      <c r="EC887" s="11"/>
      <c r="ED887" s="11"/>
      <c r="EE887" s="11"/>
      <c r="EF887" s="11"/>
      <c r="EG887" s="11"/>
      <c r="EH887" s="11"/>
      <c r="EI887" s="11"/>
      <c r="EJ887" s="11"/>
      <c r="EK887" s="11"/>
      <c r="EL887" s="11"/>
      <c r="EM887" s="11"/>
      <c r="EN887" s="11"/>
      <c r="EO887" s="11"/>
      <c r="EP887" s="11"/>
      <c r="EQ887" s="11"/>
    </row>
    <row r="888" ht="22.5" customHeight="1" spans="1:147">
      <c r="A888" s="248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27"/>
      <c r="Y888" s="11"/>
      <c r="Z888" s="119"/>
      <c r="AA888" s="119"/>
      <c r="AB888" s="11"/>
      <c r="AC888" s="119"/>
      <c r="AD888" s="11"/>
      <c r="AE888" s="11"/>
      <c r="AF888" s="119"/>
      <c r="AG888" s="119"/>
      <c r="AH888" s="11"/>
      <c r="AI888" s="11"/>
      <c r="AJ888" s="11"/>
      <c r="AK888" s="11"/>
      <c r="AL888" s="11"/>
      <c r="AM888" s="11"/>
      <c r="AN888" s="119"/>
      <c r="AO888" s="119"/>
      <c r="AP888" s="11"/>
      <c r="AQ888" s="11"/>
      <c r="AR888" s="12"/>
      <c r="AS888" s="119"/>
      <c r="AT888" s="119"/>
      <c r="AU888" s="11"/>
      <c r="AV888" s="11"/>
      <c r="AW888" s="27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9"/>
      <c r="BQ888" s="119"/>
      <c r="BR888" s="11"/>
      <c r="BS888" s="11"/>
      <c r="BT888" s="11"/>
      <c r="BU888" s="11"/>
      <c r="BV888" s="11"/>
      <c r="BW888" s="11"/>
      <c r="BX888" s="119"/>
      <c r="BY888" s="119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9"/>
      <c r="CQ888" s="119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  <c r="EB888" s="11"/>
      <c r="EC888" s="11"/>
      <c r="ED888" s="11"/>
      <c r="EE888" s="11"/>
      <c r="EF888" s="11"/>
      <c r="EG888" s="11"/>
      <c r="EH888" s="11"/>
      <c r="EI888" s="11"/>
      <c r="EJ888" s="11"/>
      <c r="EK888" s="11"/>
      <c r="EL888" s="11"/>
      <c r="EM888" s="11"/>
      <c r="EN888" s="11"/>
      <c r="EO888" s="11"/>
      <c r="EP888" s="11"/>
      <c r="EQ888" s="11"/>
    </row>
    <row r="889" ht="22.5" customHeight="1" spans="1:147">
      <c r="A889" s="248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27"/>
      <c r="Y889" s="11"/>
      <c r="Z889" s="119"/>
      <c r="AA889" s="119"/>
      <c r="AB889" s="11"/>
      <c r="AC889" s="119"/>
      <c r="AD889" s="11"/>
      <c r="AE889" s="11"/>
      <c r="AF889" s="119"/>
      <c r="AG889" s="119"/>
      <c r="AH889" s="11"/>
      <c r="AI889" s="11"/>
      <c r="AJ889" s="11"/>
      <c r="AK889" s="11"/>
      <c r="AL889" s="11"/>
      <c r="AM889" s="11"/>
      <c r="AN889" s="119"/>
      <c r="AO889" s="119"/>
      <c r="AP889" s="11"/>
      <c r="AQ889" s="11"/>
      <c r="AR889" s="12"/>
      <c r="AS889" s="119"/>
      <c r="AT889" s="119"/>
      <c r="AU889" s="11"/>
      <c r="AV889" s="11"/>
      <c r="AW889" s="27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9"/>
      <c r="BQ889" s="119"/>
      <c r="BR889" s="11"/>
      <c r="BS889" s="11"/>
      <c r="BT889" s="11"/>
      <c r="BU889" s="11"/>
      <c r="BV889" s="11"/>
      <c r="BW889" s="11"/>
      <c r="BX889" s="119"/>
      <c r="BY889" s="119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9"/>
      <c r="CQ889" s="119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  <c r="EB889" s="11"/>
      <c r="EC889" s="11"/>
      <c r="ED889" s="11"/>
      <c r="EE889" s="11"/>
      <c r="EF889" s="11"/>
      <c r="EG889" s="11"/>
      <c r="EH889" s="11"/>
      <c r="EI889" s="11"/>
      <c r="EJ889" s="11"/>
      <c r="EK889" s="11"/>
      <c r="EL889" s="11"/>
      <c r="EM889" s="11"/>
      <c r="EN889" s="11"/>
      <c r="EO889" s="11"/>
      <c r="EP889" s="11"/>
      <c r="EQ889" s="11"/>
    </row>
    <row r="890" ht="22.5" customHeight="1" spans="1:147">
      <c r="A890" s="248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27"/>
      <c r="Y890" s="11"/>
      <c r="Z890" s="119"/>
      <c r="AA890" s="119"/>
      <c r="AB890" s="11"/>
      <c r="AC890" s="119"/>
      <c r="AD890" s="11"/>
      <c r="AE890" s="11"/>
      <c r="AF890" s="119"/>
      <c r="AG890" s="119"/>
      <c r="AH890" s="11"/>
      <c r="AI890" s="11"/>
      <c r="AJ890" s="11"/>
      <c r="AK890" s="11"/>
      <c r="AL890" s="11"/>
      <c r="AM890" s="11"/>
      <c r="AN890" s="119"/>
      <c r="AO890" s="119"/>
      <c r="AP890" s="11"/>
      <c r="AQ890" s="11"/>
      <c r="AR890" s="12"/>
      <c r="AS890" s="119"/>
      <c r="AT890" s="119"/>
      <c r="AU890" s="11"/>
      <c r="AV890" s="11"/>
      <c r="AW890" s="27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9"/>
      <c r="BQ890" s="119"/>
      <c r="BR890" s="11"/>
      <c r="BS890" s="11"/>
      <c r="BT890" s="11"/>
      <c r="BU890" s="11"/>
      <c r="BV890" s="11"/>
      <c r="BW890" s="11"/>
      <c r="BX890" s="119"/>
      <c r="BY890" s="119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9"/>
      <c r="CQ890" s="119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  <c r="EB890" s="11"/>
      <c r="EC890" s="11"/>
      <c r="ED890" s="11"/>
      <c r="EE890" s="11"/>
      <c r="EF890" s="11"/>
      <c r="EG890" s="11"/>
      <c r="EH890" s="11"/>
      <c r="EI890" s="11"/>
      <c r="EJ890" s="11"/>
      <c r="EK890" s="11"/>
      <c r="EL890" s="11"/>
      <c r="EM890" s="11"/>
      <c r="EN890" s="11"/>
      <c r="EO890" s="11"/>
      <c r="EP890" s="11"/>
      <c r="EQ890" s="11"/>
    </row>
    <row r="891" ht="22.5" customHeight="1" spans="1:147">
      <c r="A891" s="248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27"/>
      <c r="Y891" s="11"/>
      <c r="Z891" s="119"/>
      <c r="AA891" s="119"/>
      <c r="AB891" s="11"/>
      <c r="AC891" s="119"/>
      <c r="AD891" s="11"/>
      <c r="AE891" s="11"/>
      <c r="AF891" s="119"/>
      <c r="AG891" s="119"/>
      <c r="AH891" s="11"/>
      <c r="AI891" s="11"/>
      <c r="AJ891" s="11"/>
      <c r="AK891" s="11"/>
      <c r="AL891" s="11"/>
      <c r="AM891" s="11"/>
      <c r="AN891" s="119"/>
      <c r="AO891" s="119"/>
      <c r="AP891" s="11"/>
      <c r="AQ891" s="11"/>
      <c r="AR891" s="12"/>
      <c r="AS891" s="119"/>
      <c r="AT891" s="119"/>
      <c r="AU891" s="11"/>
      <c r="AV891" s="11"/>
      <c r="AW891" s="27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9"/>
      <c r="BQ891" s="119"/>
      <c r="BR891" s="11"/>
      <c r="BS891" s="11"/>
      <c r="BT891" s="11"/>
      <c r="BU891" s="11"/>
      <c r="BV891" s="11"/>
      <c r="BW891" s="11"/>
      <c r="BX891" s="119"/>
      <c r="BY891" s="119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9"/>
      <c r="CQ891" s="119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  <c r="EB891" s="11"/>
      <c r="EC891" s="11"/>
      <c r="ED891" s="11"/>
      <c r="EE891" s="11"/>
      <c r="EF891" s="11"/>
      <c r="EG891" s="11"/>
      <c r="EH891" s="11"/>
      <c r="EI891" s="11"/>
      <c r="EJ891" s="11"/>
      <c r="EK891" s="11"/>
      <c r="EL891" s="11"/>
      <c r="EM891" s="11"/>
      <c r="EN891" s="11"/>
      <c r="EO891" s="11"/>
      <c r="EP891" s="11"/>
      <c r="EQ891" s="11"/>
    </row>
    <row r="892" ht="22.5" customHeight="1" spans="1:147">
      <c r="A892" s="248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27"/>
      <c r="Y892" s="11"/>
      <c r="Z892" s="119"/>
      <c r="AA892" s="119"/>
      <c r="AB892" s="11"/>
      <c r="AC892" s="119"/>
      <c r="AD892" s="11"/>
      <c r="AE892" s="11"/>
      <c r="AF892" s="119"/>
      <c r="AG892" s="119"/>
      <c r="AH892" s="11"/>
      <c r="AI892" s="11"/>
      <c r="AJ892" s="11"/>
      <c r="AK892" s="11"/>
      <c r="AL892" s="11"/>
      <c r="AM892" s="11"/>
      <c r="AN892" s="119"/>
      <c r="AO892" s="119"/>
      <c r="AP892" s="11"/>
      <c r="AQ892" s="11"/>
      <c r="AR892" s="12"/>
      <c r="AS892" s="119"/>
      <c r="AT892" s="119"/>
      <c r="AU892" s="11"/>
      <c r="AV892" s="11"/>
      <c r="AW892" s="27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9"/>
      <c r="BQ892" s="119"/>
      <c r="BR892" s="11"/>
      <c r="BS892" s="11"/>
      <c r="BT892" s="11"/>
      <c r="BU892" s="11"/>
      <c r="BV892" s="11"/>
      <c r="BW892" s="11"/>
      <c r="BX892" s="119"/>
      <c r="BY892" s="119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9"/>
      <c r="CQ892" s="119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  <c r="EB892" s="11"/>
      <c r="EC892" s="11"/>
      <c r="ED892" s="11"/>
      <c r="EE892" s="11"/>
      <c r="EF892" s="11"/>
      <c r="EG892" s="11"/>
      <c r="EH892" s="11"/>
      <c r="EI892" s="11"/>
      <c r="EJ892" s="11"/>
      <c r="EK892" s="11"/>
      <c r="EL892" s="11"/>
      <c r="EM892" s="11"/>
      <c r="EN892" s="11"/>
      <c r="EO892" s="11"/>
      <c r="EP892" s="11"/>
      <c r="EQ892" s="11"/>
    </row>
    <row r="893" ht="22.5" customHeight="1" spans="1:147">
      <c r="A893" s="248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27"/>
      <c r="Y893" s="11"/>
      <c r="Z893" s="119"/>
      <c r="AA893" s="119"/>
      <c r="AB893" s="11"/>
      <c r="AC893" s="119"/>
      <c r="AD893" s="11"/>
      <c r="AE893" s="11"/>
      <c r="AF893" s="119"/>
      <c r="AG893" s="119"/>
      <c r="AH893" s="11"/>
      <c r="AI893" s="11"/>
      <c r="AJ893" s="11"/>
      <c r="AK893" s="11"/>
      <c r="AL893" s="11"/>
      <c r="AM893" s="11"/>
      <c r="AN893" s="119"/>
      <c r="AO893" s="119"/>
      <c r="AP893" s="11"/>
      <c r="AQ893" s="11"/>
      <c r="AR893" s="12"/>
      <c r="AS893" s="119"/>
      <c r="AT893" s="119"/>
      <c r="AU893" s="11"/>
      <c r="AV893" s="11"/>
      <c r="AW893" s="27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9"/>
      <c r="BQ893" s="119"/>
      <c r="BR893" s="11"/>
      <c r="BS893" s="11"/>
      <c r="BT893" s="11"/>
      <c r="BU893" s="11"/>
      <c r="BV893" s="11"/>
      <c r="BW893" s="11"/>
      <c r="BX893" s="119"/>
      <c r="BY893" s="119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9"/>
      <c r="CQ893" s="119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  <c r="EB893" s="11"/>
      <c r="EC893" s="11"/>
      <c r="ED893" s="11"/>
      <c r="EE893" s="11"/>
      <c r="EF893" s="11"/>
      <c r="EG893" s="11"/>
      <c r="EH893" s="11"/>
      <c r="EI893" s="11"/>
      <c r="EJ893" s="11"/>
      <c r="EK893" s="11"/>
      <c r="EL893" s="11"/>
      <c r="EM893" s="11"/>
      <c r="EN893" s="11"/>
      <c r="EO893" s="11"/>
      <c r="EP893" s="11"/>
      <c r="EQ893" s="11"/>
    </row>
    <row r="894" ht="22.5" customHeight="1" spans="1:147">
      <c r="A894" s="248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27"/>
      <c r="Y894" s="11"/>
      <c r="Z894" s="119"/>
      <c r="AA894" s="119"/>
      <c r="AB894" s="11"/>
      <c r="AC894" s="119"/>
      <c r="AD894" s="11"/>
      <c r="AE894" s="11"/>
      <c r="AF894" s="119"/>
      <c r="AG894" s="119"/>
      <c r="AH894" s="11"/>
      <c r="AI894" s="11"/>
      <c r="AJ894" s="11"/>
      <c r="AK894" s="11"/>
      <c r="AL894" s="11"/>
      <c r="AM894" s="11"/>
      <c r="AN894" s="119"/>
      <c r="AO894" s="119"/>
      <c r="AP894" s="11"/>
      <c r="AQ894" s="11"/>
      <c r="AR894" s="12"/>
      <c r="AS894" s="119"/>
      <c r="AT894" s="119"/>
      <c r="AU894" s="11"/>
      <c r="AV894" s="11"/>
      <c r="AW894" s="27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9"/>
      <c r="BQ894" s="119"/>
      <c r="BR894" s="11"/>
      <c r="BS894" s="11"/>
      <c r="BT894" s="11"/>
      <c r="BU894" s="11"/>
      <c r="BV894" s="11"/>
      <c r="BW894" s="11"/>
      <c r="BX894" s="119"/>
      <c r="BY894" s="119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9"/>
      <c r="CQ894" s="119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  <c r="EB894" s="11"/>
      <c r="EC894" s="11"/>
      <c r="ED894" s="11"/>
      <c r="EE894" s="11"/>
      <c r="EF894" s="11"/>
      <c r="EG894" s="11"/>
      <c r="EH894" s="11"/>
      <c r="EI894" s="11"/>
      <c r="EJ894" s="11"/>
      <c r="EK894" s="11"/>
      <c r="EL894" s="11"/>
      <c r="EM894" s="11"/>
      <c r="EN894" s="11"/>
      <c r="EO894" s="11"/>
      <c r="EP894" s="11"/>
      <c r="EQ894" s="11"/>
    </row>
    <row r="895" ht="22.5" customHeight="1" spans="1:147">
      <c r="A895" s="248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27"/>
      <c r="Y895" s="11"/>
      <c r="Z895" s="119"/>
      <c r="AA895" s="119"/>
      <c r="AB895" s="11"/>
      <c r="AC895" s="119"/>
      <c r="AD895" s="11"/>
      <c r="AE895" s="11"/>
      <c r="AF895" s="119"/>
      <c r="AG895" s="119"/>
      <c r="AH895" s="11"/>
      <c r="AI895" s="11"/>
      <c r="AJ895" s="11"/>
      <c r="AK895" s="11"/>
      <c r="AL895" s="11"/>
      <c r="AM895" s="11"/>
      <c r="AN895" s="119"/>
      <c r="AO895" s="119"/>
      <c r="AP895" s="11"/>
      <c r="AQ895" s="11"/>
      <c r="AR895" s="12"/>
      <c r="AS895" s="119"/>
      <c r="AT895" s="119"/>
      <c r="AU895" s="11"/>
      <c r="AV895" s="11"/>
      <c r="AW895" s="27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9"/>
      <c r="BQ895" s="119"/>
      <c r="BR895" s="11"/>
      <c r="BS895" s="11"/>
      <c r="BT895" s="11"/>
      <c r="BU895" s="11"/>
      <c r="BV895" s="11"/>
      <c r="BW895" s="11"/>
      <c r="BX895" s="119"/>
      <c r="BY895" s="119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9"/>
      <c r="CQ895" s="119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  <c r="EB895" s="11"/>
      <c r="EC895" s="11"/>
      <c r="ED895" s="11"/>
      <c r="EE895" s="11"/>
      <c r="EF895" s="11"/>
      <c r="EG895" s="11"/>
      <c r="EH895" s="11"/>
      <c r="EI895" s="11"/>
      <c r="EJ895" s="11"/>
      <c r="EK895" s="11"/>
      <c r="EL895" s="11"/>
      <c r="EM895" s="11"/>
      <c r="EN895" s="11"/>
      <c r="EO895" s="11"/>
      <c r="EP895" s="11"/>
      <c r="EQ895" s="11"/>
    </row>
    <row r="896" ht="22.5" customHeight="1" spans="1:147">
      <c r="A896" s="248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27"/>
      <c r="Y896" s="11"/>
      <c r="Z896" s="119"/>
      <c r="AA896" s="119"/>
      <c r="AB896" s="11"/>
      <c r="AC896" s="119"/>
      <c r="AD896" s="11"/>
      <c r="AE896" s="11"/>
      <c r="AF896" s="119"/>
      <c r="AG896" s="119"/>
      <c r="AH896" s="11"/>
      <c r="AI896" s="11"/>
      <c r="AJ896" s="11"/>
      <c r="AK896" s="11"/>
      <c r="AL896" s="11"/>
      <c r="AM896" s="11"/>
      <c r="AN896" s="119"/>
      <c r="AO896" s="119"/>
      <c r="AP896" s="11"/>
      <c r="AQ896" s="11"/>
      <c r="AR896" s="12"/>
      <c r="AS896" s="119"/>
      <c r="AT896" s="119"/>
      <c r="AU896" s="11"/>
      <c r="AV896" s="11"/>
      <c r="AW896" s="27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9"/>
      <c r="BQ896" s="119"/>
      <c r="BR896" s="11"/>
      <c r="BS896" s="11"/>
      <c r="BT896" s="11"/>
      <c r="BU896" s="11"/>
      <c r="BV896" s="11"/>
      <c r="BW896" s="11"/>
      <c r="BX896" s="119"/>
      <c r="BY896" s="119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9"/>
      <c r="CQ896" s="119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  <c r="EB896" s="11"/>
      <c r="EC896" s="11"/>
      <c r="ED896" s="11"/>
      <c r="EE896" s="11"/>
      <c r="EF896" s="11"/>
      <c r="EG896" s="11"/>
      <c r="EH896" s="11"/>
      <c r="EI896" s="11"/>
      <c r="EJ896" s="11"/>
      <c r="EK896" s="11"/>
      <c r="EL896" s="11"/>
      <c r="EM896" s="11"/>
      <c r="EN896" s="11"/>
      <c r="EO896" s="11"/>
      <c r="EP896" s="11"/>
      <c r="EQ896" s="11"/>
    </row>
    <row r="897" ht="22.5" customHeight="1" spans="1:147">
      <c r="A897" s="248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27"/>
      <c r="Y897" s="11"/>
      <c r="Z897" s="119"/>
      <c r="AA897" s="119"/>
      <c r="AB897" s="11"/>
      <c r="AC897" s="119"/>
      <c r="AD897" s="11"/>
      <c r="AE897" s="11"/>
      <c r="AF897" s="119"/>
      <c r="AG897" s="119"/>
      <c r="AH897" s="11"/>
      <c r="AI897" s="11"/>
      <c r="AJ897" s="11"/>
      <c r="AK897" s="11"/>
      <c r="AL897" s="11"/>
      <c r="AM897" s="11"/>
      <c r="AN897" s="119"/>
      <c r="AO897" s="119"/>
      <c r="AP897" s="11"/>
      <c r="AQ897" s="11"/>
      <c r="AR897" s="12"/>
      <c r="AS897" s="119"/>
      <c r="AT897" s="119"/>
      <c r="AU897" s="11"/>
      <c r="AV897" s="11"/>
      <c r="AW897" s="27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9"/>
      <c r="BQ897" s="119"/>
      <c r="BR897" s="11"/>
      <c r="BS897" s="11"/>
      <c r="BT897" s="11"/>
      <c r="BU897" s="11"/>
      <c r="BV897" s="11"/>
      <c r="BW897" s="11"/>
      <c r="BX897" s="119"/>
      <c r="BY897" s="119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9"/>
      <c r="CQ897" s="119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  <c r="EB897" s="11"/>
      <c r="EC897" s="11"/>
      <c r="ED897" s="11"/>
      <c r="EE897" s="11"/>
      <c r="EF897" s="11"/>
      <c r="EG897" s="11"/>
      <c r="EH897" s="11"/>
      <c r="EI897" s="11"/>
      <c r="EJ897" s="11"/>
      <c r="EK897" s="11"/>
      <c r="EL897" s="11"/>
      <c r="EM897" s="11"/>
      <c r="EN897" s="11"/>
      <c r="EO897" s="11"/>
      <c r="EP897" s="11"/>
      <c r="EQ897" s="11"/>
    </row>
    <row r="898" ht="22.5" customHeight="1" spans="1:147">
      <c r="A898" s="248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27"/>
      <c r="Y898" s="11"/>
      <c r="Z898" s="119"/>
      <c r="AA898" s="119"/>
      <c r="AB898" s="11"/>
      <c r="AC898" s="119"/>
      <c r="AD898" s="11"/>
      <c r="AE898" s="11"/>
      <c r="AF898" s="119"/>
      <c r="AG898" s="119"/>
      <c r="AH898" s="11"/>
      <c r="AI898" s="11"/>
      <c r="AJ898" s="11"/>
      <c r="AK898" s="11"/>
      <c r="AL898" s="11"/>
      <c r="AM898" s="11"/>
      <c r="AN898" s="119"/>
      <c r="AO898" s="119"/>
      <c r="AP898" s="11"/>
      <c r="AQ898" s="11"/>
      <c r="AR898" s="12"/>
      <c r="AS898" s="119"/>
      <c r="AT898" s="119"/>
      <c r="AU898" s="11"/>
      <c r="AV898" s="11"/>
      <c r="AW898" s="27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9"/>
      <c r="BQ898" s="119"/>
      <c r="BR898" s="11"/>
      <c r="BS898" s="11"/>
      <c r="BT898" s="11"/>
      <c r="BU898" s="11"/>
      <c r="BV898" s="11"/>
      <c r="BW898" s="11"/>
      <c r="BX898" s="119"/>
      <c r="BY898" s="119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9"/>
      <c r="CQ898" s="119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  <c r="EB898" s="11"/>
      <c r="EC898" s="11"/>
      <c r="ED898" s="11"/>
      <c r="EE898" s="11"/>
      <c r="EF898" s="11"/>
      <c r="EG898" s="11"/>
      <c r="EH898" s="11"/>
      <c r="EI898" s="11"/>
      <c r="EJ898" s="11"/>
      <c r="EK898" s="11"/>
      <c r="EL898" s="11"/>
      <c r="EM898" s="11"/>
      <c r="EN898" s="11"/>
      <c r="EO898" s="11"/>
      <c r="EP898" s="11"/>
      <c r="EQ898" s="11"/>
    </row>
    <row r="899" ht="22.5" customHeight="1" spans="1:147">
      <c r="A899" s="248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27"/>
      <c r="Y899" s="11"/>
      <c r="Z899" s="119"/>
      <c r="AA899" s="119"/>
      <c r="AB899" s="11"/>
      <c r="AC899" s="119"/>
      <c r="AD899" s="11"/>
      <c r="AE899" s="11"/>
      <c r="AF899" s="119"/>
      <c r="AG899" s="119"/>
      <c r="AH899" s="11"/>
      <c r="AI899" s="11"/>
      <c r="AJ899" s="11"/>
      <c r="AK899" s="11"/>
      <c r="AL899" s="11"/>
      <c r="AM899" s="11"/>
      <c r="AN899" s="119"/>
      <c r="AO899" s="119"/>
      <c r="AP899" s="11"/>
      <c r="AQ899" s="11"/>
      <c r="AR899" s="12"/>
      <c r="AS899" s="119"/>
      <c r="AT899" s="119"/>
      <c r="AU899" s="11"/>
      <c r="AV899" s="11"/>
      <c r="AW899" s="27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9"/>
      <c r="BQ899" s="119"/>
      <c r="BR899" s="11"/>
      <c r="BS899" s="11"/>
      <c r="BT899" s="11"/>
      <c r="BU899" s="11"/>
      <c r="BV899" s="11"/>
      <c r="BW899" s="11"/>
      <c r="BX899" s="119"/>
      <c r="BY899" s="119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9"/>
      <c r="CQ899" s="119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  <c r="EB899" s="11"/>
      <c r="EC899" s="11"/>
      <c r="ED899" s="11"/>
      <c r="EE899" s="11"/>
      <c r="EF899" s="11"/>
      <c r="EG899" s="11"/>
      <c r="EH899" s="11"/>
      <c r="EI899" s="11"/>
      <c r="EJ899" s="11"/>
      <c r="EK899" s="11"/>
      <c r="EL899" s="11"/>
      <c r="EM899" s="11"/>
      <c r="EN899" s="11"/>
      <c r="EO899" s="11"/>
      <c r="EP899" s="11"/>
      <c r="EQ899" s="11"/>
    </row>
    <row r="900" ht="22.5" customHeight="1" spans="1:147">
      <c r="A900" s="248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27"/>
      <c r="Y900" s="11"/>
      <c r="Z900" s="119"/>
      <c r="AA900" s="119"/>
      <c r="AB900" s="11"/>
      <c r="AC900" s="119"/>
      <c r="AD900" s="11"/>
      <c r="AE900" s="11"/>
      <c r="AF900" s="119"/>
      <c r="AG900" s="119"/>
      <c r="AH900" s="11"/>
      <c r="AI900" s="11"/>
      <c r="AJ900" s="11"/>
      <c r="AK900" s="11"/>
      <c r="AL900" s="11"/>
      <c r="AM900" s="11"/>
      <c r="AN900" s="119"/>
      <c r="AO900" s="119"/>
      <c r="AP900" s="11"/>
      <c r="AQ900" s="11"/>
      <c r="AR900" s="12"/>
      <c r="AS900" s="119"/>
      <c r="AT900" s="119"/>
      <c r="AU900" s="11"/>
      <c r="AV900" s="11"/>
      <c r="AW900" s="27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9"/>
      <c r="BQ900" s="119"/>
      <c r="BR900" s="11"/>
      <c r="BS900" s="11"/>
      <c r="BT900" s="11"/>
      <c r="BU900" s="11"/>
      <c r="BV900" s="11"/>
      <c r="BW900" s="11"/>
      <c r="BX900" s="119"/>
      <c r="BY900" s="119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9"/>
      <c r="CQ900" s="119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  <c r="EB900" s="11"/>
      <c r="EC900" s="11"/>
      <c r="ED900" s="11"/>
      <c r="EE900" s="11"/>
      <c r="EF900" s="11"/>
      <c r="EG900" s="11"/>
      <c r="EH900" s="11"/>
      <c r="EI900" s="11"/>
      <c r="EJ900" s="11"/>
      <c r="EK900" s="11"/>
      <c r="EL900" s="11"/>
      <c r="EM900" s="11"/>
      <c r="EN900" s="11"/>
      <c r="EO900" s="11"/>
      <c r="EP900" s="11"/>
      <c r="EQ900" s="11"/>
    </row>
    <row r="901" ht="22.5" customHeight="1" spans="1:147">
      <c r="A901" s="248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27"/>
      <c r="Y901" s="11"/>
      <c r="Z901" s="119"/>
      <c r="AA901" s="119"/>
      <c r="AB901" s="11"/>
      <c r="AC901" s="119"/>
      <c r="AD901" s="11"/>
      <c r="AE901" s="11"/>
      <c r="AF901" s="119"/>
      <c r="AG901" s="119"/>
      <c r="AH901" s="11"/>
      <c r="AI901" s="11"/>
      <c r="AJ901" s="11"/>
      <c r="AK901" s="11"/>
      <c r="AL901" s="11"/>
      <c r="AM901" s="11"/>
      <c r="AN901" s="119"/>
      <c r="AO901" s="119"/>
      <c r="AP901" s="11"/>
      <c r="AQ901" s="11"/>
      <c r="AR901" s="12"/>
      <c r="AS901" s="119"/>
      <c r="AT901" s="119"/>
      <c r="AU901" s="11"/>
      <c r="AV901" s="11"/>
      <c r="AW901" s="27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9"/>
      <c r="BQ901" s="119"/>
      <c r="BR901" s="11"/>
      <c r="BS901" s="11"/>
      <c r="BT901" s="11"/>
      <c r="BU901" s="11"/>
      <c r="BV901" s="11"/>
      <c r="BW901" s="11"/>
      <c r="BX901" s="119"/>
      <c r="BY901" s="119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9"/>
      <c r="CQ901" s="119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  <c r="EC901" s="11"/>
      <c r="ED901" s="11"/>
      <c r="EE901" s="11"/>
      <c r="EF901" s="11"/>
      <c r="EG901" s="11"/>
      <c r="EH901" s="11"/>
      <c r="EI901" s="11"/>
      <c r="EJ901" s="11"/>
      <c r="EK901" s="11"/>
      <c r="EL901" s="11"/>
      <c r="EM901" s="11"/>
      <c r="EN901" s="11"/>
      <c r="EO901" s="11"/>
      <c r="EP901" s="11"/>
      <c r="EQ901" s="11"/>
    </row>
    <row r="902" ht="22.5" customHeight="1" spans="1:147">
      <c r="A902" s="248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27"/>
      <c r="Y902" s="11"/>
      <c r="Z902" s="119"/>
      <c r="AA902" s="119"/>
      <c r="AB902" s="11"/>
      <c r="AC902" s="119"/>
      <c r="AD902" s="11"/>
      <c r="AE902" s="11"/>
      <c r="AF902" s="119"/>
      <c r="AG902" s="119"/>
      <c r="AH902" s="11"/>
      <c r="AI902" s="11"/>
      <c r="AJ902" s="11"/>
      <c r="AK902" s="11"/>
      <c r="AL902" s="11"/>
      <c r="AM902" s="11"/>
      <c r="AN902" s="119"/>
      <c r="AO902" s="119"/>
      <c r="AP902" s="11"/>
      <c r="AQ902" s="11"/>
      <c r="AR902" s="12"/>
      <c r="AS902" s="119"/>
      <c r="AT902" s="119"/>
      <c r="AU902" s="11"/>
      <c r="AV902" s="11"/>
      <c r="AW902" s="27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9"/>
      <c r="BQ902" s="119"/>
      <c r="BR902" s="11"/>
      <c r="BS902" s="11"/>
      <c r="BT902" s="11"/>
      <c r="BU902" s="11"/>
      <c r="BV902" s="11"/>
      <c r="BW902" s="11"/>
      <c r="BX902" s="119"/>
      <c r="BY902" s="119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9"/>
      <c r="CQ902" s="119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  <c r="EB902" s="11"/>
      <c r="EC902" s="11"/>
      <c r="ED902" s="11"/>
      <c r="EE902" s="11"/>
      <c r="EF902" s="11"/>
      <c r="EG902" s="11"/>
      <c r="EH902" s="11"/>
      <c r="EI902" s="11"/>
      <c r="EJ902" s="11"/>
      <c r="EK902" s="11"/>
      <c r="EL902" s="11"/>
      <c r="EM902" s="11"/>
      <c r="EN902" s="11"/>
      <c r="EO902" s="11"/>
      <c r="EP902" s="11"/>
      <c r="EQ902" s="11"/>
    </row>
    <row r="903" ht="22.5" customHeight="1" spans="1:147">
      <c r="A903" s="248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27"/>
      <c r="Y903" s="11"/>
      <c r="Z903" s="119"/>
      <c r="AA903" s="119"/>
      <c r="AB903" s="11"/>
      <c r="AC903" s="119"/>
      <c r="AD903" s="11"/>
      <c r="AE903" s="11"/>
      <c r="AF903" s="119"/>
      <c r="AG903" s="119"/>
      <c r="AH903" s="11"/>
      <c r="AI903" s="11"/>
      <c r="AJ903" s="11"/>
      <c r="AK903" s="11"/>
      <c r="AL903" s="11"/>
      <c r="AM903" s="11"/>
      <c r="AN903" s="119"/>
      <c r="AO903" s="119"/>
      <c r="AP903" s="11"/>
      <c r="AQ903" s="11"/>
      <c r="AR903" s="12"/>
      <c r="AS903" s="119"/>
      <c r="AT903" s="119"/>
      <c r="AU903" s="11"/>
      <c r="AV903" s="11"/>
      <c r="AW903" s="27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9"/>
      <c r="BQ903" s="119"/>
      <c r="BR903" s="11"/>
      <c r="BS903" s="11"/>
      <c r="BT903" s="11"/>
      <c r="BU903" s="11"/>
      <c r="BV903" s="11"/>
      <c r="BW903" s="11"/>
      <c r="BX903" s="119"/>
      <c r="BY903" s="119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9"/>
      <c r="CQ903" s="119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  <c r="EB903" s="11"/>
      <c r="EC903" s="11"/>
      <c r="ED903" s="11"/>
      <c r="EE903" s="11"/>
      <c r="EF903" s="11"/>
      <c r="EG903" s="11"/>
      <c r="EH903" s="11"/>
      <c r="EI903" s="11"/>
      <c r="EJ903" s="11"/>
      <c r="EK903" s="11"/>
      <c r="EL903" s="11"/>
      <c r="EM903" s="11"/>
      <c r="EN903" s="11"/>
      <c r="EO903" s="11"/>
      <c r="EP903" s="11"/>
      <c r="EQ903" s="11"/>
    </row>
    <row r="904" ht="22.5" customHeight="1" spans="1:147">
      <c r="A904" s="248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27"/>
      <c r="Y904" s="11"/>
      <c r="Z904" s="119"/>
      <c r="AA904" s="119"/>
      <c r="AB904" s="11"/>
      <c r="AC904" s="119"/>
      <c r="AD904" s="11"/>
      <c r="AE904" s="11"/>
      <c r="AF904" s="119"/>
      <c r="AG904" s="119"/>
      <c r="AH904" s="11"/>
      <c r="AI904" s="11"/>
      <c r="AJ904" s="11"/>
      <c r="AK904" s="11"/>
      <c r="AL904" s="11"/>
      <c r="AM904" s="11"/>
      <c r="AN904" s="119"/>
      <c r="AO904" s="119"/>
      <c r="AP904" s="11"/>
      <c r="AQ904" s="11"/>
      <c r="AR904" s="12"/>
      <c r="AS904" s="119"/>
      <c r="AT904" s="119"/>
      <c r="AU904" s="11"/>
      <c r="AV904" s="11"/>
      <c r="AW904" s="27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9"/>
      <c r="BQ904" s="119"/>
      <c r="BR904" s="11"/>
      <c r="BS904" s="11"/>
      <c r="BT904" s="11"/>
      <c r="BU904" s="11"/>
      <c r="BV904" s="11"/>
      <c r="BW904" s="11"/>
      <c r="BX904" s="119"/>
      <c r="BY904" s="119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9"/>
      <c r="CQ904" s="119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  <c r="EB904" s="11"/>
      <c r="EC904" s="11"/>
      <c r="ED904" s="11"/>
      <c r="EE904" s="11"/>
      <c r="EF904" s="11"/>
      <c r="EG904" s="11"/>
      <c r="EH904" s="11"/>
      <c r="EI904" s="11"/>
      <c r="EJ904" s="11"/>
      <c r="EK904" s="11"/>
      <c r="EL904" s="11"/>
      <c r="EM904" s="11"/>
      <c r="EN904" s="11"/>
      <c r="EO904" s="11"/>
      <c r="EP904" s="11"/>
      <c r="EQ904" s="11"/>
    </row>
    <row r="905" ht="22.5" customHeight="1" spans="1:147">
      <c r="A905" s="248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27"/>
      <c r="Y905" s="11"/>
      <c r="Z905" s="119"/>
      <c r="AA905" s="119"/>
      <c r="AB905" s="11"/>
      <c r="AC905" s="119"/>
      <c r="AD905" s="11"/>
      <c r="AE905" s="11"/>
      <c r="AF905" s="119"/>
      <c r="AG905" s="119"/>
      <c r="AH905" s="11"/>
      <c r="AI905" s="11"/>
      <c r="AJ905" s="11"/>
      <c r="AK905" s="11"/>
      <c r="AL905" s="11"/>
      <c r="AM905" s="11"/>
      <c r="AN905" s="119"/>
      <c r="AO905" s="119"/>
      <c r="AP905" s="11"/>
      <c r="AQ905" s="11"/>
      <c r="AR905" s="12"/>
      <c r="AS905" s="119"/>
      <c r="AT905" s="119"/>
      <c r="AU905" s="11"/>
      <c r="AV905" s="11"/>
      <c r="AW905" s="27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9"/>
      <c r="BQ905" s="119"/>
      <c r="BR905" s="11"/>
      <c r="BS905" s="11"/>
      <c r="BT905" s="11"/>
      <c r="BU905" s="11"/>
      <c r="BV905" s="11"/>
      <c r="BW905" s="11"/>
      <c r="BX905" s="119"/>
      <c r="BY905" s="119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9"/>
      <c r="CQ905" s="119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  <c r="EB905" s="11"/>
      <c r="EC905" s="11"/>
      <c r="ED905" s="11"/>
      <c r="EE905" s="11"/>
      <c r="EF905" s="11"/>
      <c r="EG905" s="11"/>
      <c r="EH905" s="11"/>
      <c r="EI905" s="11"/>
      <c r="EJ905" s="11"/>
      <c r="EK905" s="11"/>
      <c r="EL905" s="11"/>
      <c r="EM905" s="11"/>
      <c r="EN905" s="11"/>
      <c r="EO905" s="11"/>
      <c r="EP905" s="11"/>
      <c r="EQ905" s="11"/>
    </row>
    <row r="906" ht="22.5" customHeight="1" spans="1:147">
      <c r="A906" s="248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27"/>
      <c r="Y906" s="11"/>
      <c r="Z906" s="119"/>
      <c r="AA906" s="119"/>
      <c r="AB906" s="11"/>
      <c r="AC906" s="119"/>
      <c r="AD906" s="11"/>
      <c r="AE906" s="11"/>
      <c r="AF906" s="119"/>
      <c r="AG906" s="119"/>
      <c r="AH906" s="11"/>
      <c r="AI906" s="11"/>
      <c r="AJ906" s="11"/>
      <c r="AK906" s="11"/>
      <c r="AL906" s="11"/>
      <c r="AM906" s="11"/>
      <c r="AN906" s="119"/>
      <c r="AO906" s="119"/>
      <c r="AP906" s="11"/>
      <c r="AQ906" s="11"/>
      <c r="AR906" s="12"/>
      <c r="AS906" s="119"/>
      <c r="AT906" s="119"/>
      <c r="AU906" s="11"/>
      <c r="AV906" s="11"/>
      <c r="AW906" s="27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9"/>
      <c r="BQ906" s="119"/>
      <c r="BR906" s="11"/>
      <c r="BS906" s="11"/>
      <c r="BT906" s="11"/>
      <c r="BU906" s="11"/>
      <c r="BV906" s="11"/>
      <c r="BW906" s="11"/>
      <c r="BX906" s="119"/>
      <c r="BY906" s="119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9"/>
      <c r="CQ906" s="119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  <c r="EC906" s="11"/>
      <c r="ED906" s="11"/>
      <c r="EE906" s="11"/>
      <c r="EF906" s="11"/>
      <c r="EG906" s="11"/>
      <c r="EH906" s="11"/>
      <c r="EI906" s="11"/>
      <c r="EJ906" s="11"/>
      <c r="EK906" s="11"/>
      <c r="EL906" s="11"/>
      <c r="EM906" s="11"/>
      <c r="EN906" s="11"/>
      <c r="EO906" s="11"/>
      <c r="EP906" s="11"/>
      <c r="EQ906" s="11"/>
    </row>
    <row r="907" ht="22.5" customHeight="1" spans="1:147">
      <c r="A907" s="248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27"/>
      <c r="Y907" s="11"/>
      <c r="Z907" s="119"/>
      <c r="AA907" s="119"/>
      <c r="AB907" s="11"/>
      <c r="AC907" s="119"/>
      <c r="AD907" s="11"/>
      <c r="AE907" s="11"/>
      <c r="AF907" s="119"/>
      <c r="AG907" s="119"/>
      <c r="AH907" s="11"/>
      <c r="AI907" s="11"/>
      <c r="AJ907" s="11"/>
      <c r="AK907" s="11"/>
      <c r="AL907" s="11"/>
      <c r="AM907" s="11"/>
      <c r="AN907" s="119"/>
      <c r="AO907" s="119"/>
      <c r="AP907" s="11"/>
      <c r="AQ907" s="11"/>
      <c r="AR907" s="12"/>
      <c r="AS907" s="119"/>
      <c r="AT907" s="119"/>
      <c r="AU907" s="11"/>
      <c r="AV907" s="11"/>
      <c r="AW907" s="27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9"/>
      <c r="BQ907" s="119"/>
      <c r="BR907" s="11"/>
      <c r="BS907" s="11"/>
      <c r="BT907" s="11"/>
      <c r="BU907" s="11"/>
      <c r="BV907" s="11"/>
      <c r="BW907" s="11"/>
      <c r="BX907" s="119"/>
      <c r="BY907" s="119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9"/>
      <c r="CQ907" s="119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  <c r="EM907" s="11"/>
      <c r="EN907" s="11"/>
      <c r="EO907" s="11"/>
      <c r="EP907" s="11"/>
      <c r="EQ907" s="11"/>
    </row>
    <row r="908" ht="22.5" customHeight="1" spans="1:147">
      <c r="A908" s="248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27"/>
      <c r="Y908" s="11"/>
      <c r="Z908" s="119"/>
      <c r="AA908" s="119"/>
      <c r="AB908" s="11"/>
      <c r="AC908" s="119"/>
      <c r="AD908" s="11"/>
      <c r="AE908" s="11"/>
      <c r="AF908" s="119"/>
      <c r="AG908" s="119"/>
      <c r="AH908" s="11"/>
      <c r="AI908" s="11"/>
      <c r="AJ908" s="11"/>
      <c r="AK908" s="11"/>
      <c r="AL908" s="11"/>
      <c r="AM908" s="11"/>
      <c r="AN908" s="119"/>
      <c r="AO908" s="119"/>
      <c r="AP908" s="11"/>
      <c r="AQ908" s="11"/>
      <c r="AR908" s="12"/>
      <c r="AS908" s="119"/>
      <c r="AT908" s="119"/>
      <c r="AU908" s="11"/>
      <c r="AV908" s="11"/>
      <c r="AW908" s="27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9"/>
      <c r="BQ908" s="119"/>
      <c r="BR908" s="11"/>
      <c r="BS908" s="11"/>
      <c r="BT908" s="11"/>
      <c r="BU908" s="11"/>
      <c r="BV908" s="11"/>
      <c r="BW908" s="11"/>
      <c r="BX908" s="119"/>
      <c r="BY908" s="119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9"/>
      <c r="CQ908" s="119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  <c r="EB908" s="11"/>
      <c r="EC908" s="11"/>
      <c r="ED908" s="11"/>
      <c r="EE908" s="11"/>
      <c r="EF908" s="11"/>
      <c r="EG908" s="11"/>
      <c r="EH908" s="11"/>
      <c r="EI908" s="11"/>
      <c r="EJ908" s="11"/>
      <c r="EK908" s="11"/>
      <c r="EL908" s="11"/>
      <c r="EM908" s="11"/>
      <c r="EN908" s="11"/>
      <c r="EO908" s="11"/>
      <c r="EP908" s="11"/>
      <c r="EQ908" s="11"/>
    </row>
    <row r="909" ht="22.5" customHeight="1" spans="1:147">
      <c r="A909" s="248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27"/>
      <c r="Y909" s="11"/>
      <c r="Z909" s="119"/>
      <c r="AA909" s="119"/>
      <c r="AB909" s="11"/>
      <c r="AC909" s="119"/>
      <c r="AD909" s="11"/>
      <c r="AE909" s="11"/>
      <c r="AF909" s="119"/>
      <c r="AG909" s="119"/>
      <c r="AH909" s="11"/>
      <c r="AI909" s="11"/>
      <c r="AJ909" s="11"/>
      <c r="AK909" s="11"/>
      <c r="AL909" s="11"/>
      <c r="AM909" s="11"/>
      <c r="AN909" s="119"/>
      <c r="AO909" s="119"/>
      <c r="AP909" s="11"/>
      <c r="AQ909" s="11"/>
      <c r="AR909" s="12"/>
      <c r="AS909" s="119"/>
      <c r="AT909" s="119"/>
      <c r="AU909" s="11"/>
      <c r="AV909" s="11"/>
      <c r="AW909" s="27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9"/>
      <c r="BQ909" s="119"/>
      <c r="BR909" s="11"/>
      <c r="BS909" s="11"/>
      <c r="BT909" s="11"/>
      <c r="BU909" s="11"/>
      <c r="BV909" s="11"/>
      <c r="BW909" s="11"/>
      <c r="BX909" s="119"/>
      <c r="BY909" s="119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9"/>
      <c r="CQ909" s="119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  <c r="EB909" s="11"/>
      <c r="EC909" s="11"/>
      <c r="ED909" s="11"/>
      <c r="EE909" s="11"/>
      <c r="EF909" s="11"/>
      <c r="EG909" s="11"/>
      <c r="EH909" s="11"/>
      <c r="EI909" s="11"/>
      <c r="EJ909" s="11"/>
      <c r="EK909" s="11"/>
      <c r="EL909" s="11"/>
      <c r="EM909" s="11"/>
      <c r="EN909" s="11"/>
      <c r="EO909" s="11"/>
      <c r="EP909" s="11"/>
      <c r="EQ909" s="11"/>
    </row>
    <row r="910" ht="22.5" customHeight="1" spans="1:147">
      <c r="A910" s="248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27"/>
      <c r="Y910" s="11"/>
      <c r="Z910" s="119"/>
      <c r="AA910" s="119"/>
      <c r="AB910" s="11"/>
      <c r="AC910" s="119"/>
      <c r="AD910" s="11"/>
      <c r="AE910" s="11"/>
      <c r="AF910" s="119"/>
      <c r="AG910" s="119"/>
      <c r="AH910" s="11"/>
      <c r="AI910" s="11"/>
      <c r="AJ910" s="11"/>
      <c r="AK910" s="11"/>
      <c r="AL910" s="11"/>
      <c r="AM910" s="11"/>
      <c r="AN910" s="119"/>
      <c r="AO910" s="119"/>
      <c r="AP910" s="11"/>
      <c r="AQ910" s="11"/>
      <c r="AR910" s="12"/>
      <c r="AS910" s="119"/>
      <c r="AT910" s="119"/>
      <c r="AU910" s="11"/>
      <c r="AV910" s="11"/>
      <c r="AW910" s="27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9"/>
      <c r="BQ910" s="119"/>
      <c r="BR910" s="11"/>
      <c r="BS910" s="11"/>
      <c r="BT910" s="11"/>
      <c r="BU910" s="11"/>
      <c r="BV910" s="11"/>
      <c r="BW910" s="11"/>
      <c r="BX910" s="119"/>
      <c r="BY910" s="119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9"/>
      <c r="CQ910" s="119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  <c r="EB910" s="11"/>
      <c r="EC910" s="11"/>
      <c r="ED910" s="11"/>
      <c r="EE910" s="11"/>
      <c r="EF910" s="11"/>
      <c r="EG910" s="11"/>
      <c r="EH910" s="11"/>
      <c r="EI910" s="11"/>
      <c r="EJ910" s="11"/>
      <c r="EK910" s="11"/>
      <c r="EL910" s="11"/>
      <c r="EM910" s="11"/>
      <c r="EN910" s="11"/>
      <c r="EO910" s="11"/>
      <c r="EP910" s="11"/>
      <c r="EQ910" s="11"/>
    </row>
    <row r="911" ht="22.5" customHeight="1" spans="1:147">
      <c r="A911" s="248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27"/>
      <c r="Y911" s="11"/>
      <c r="Z911" s="119"/>
      <c r="AA911" s="119"/>
      <c r="AB911" s="11"/>
      <c r="AC911" s="119"/>
      <c r="AD911" s="11"/>
      <c r="AE911" s="11"/>
      <c r="AF911" s="119"/>
      <c r="AG911" s="119"/>
      <c r="AH911" s="11"/>
      <c r="AI911" s="11"/>
      <c r="AJ911" s="11"/>
      <c r="AK911" s="11"/>
      <c r="AL911" s="11"/>
      <c r="AM911" s="11"/>
      <c r="AN911" s="119"/>
      <c r="AO911" s="119"/>
      <c r="AP911" s="11"/>
      <c r="AQ911" s="11"/>
      <c r="AR911" s="12"/>
      <c r="AS911" s="119"/>
      <c r="AT911" s="119"/>
      <c r="AU911" s="11"/>
      <c r="AV911" s="11"/>
      <c r="AW911" s="27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9"/>
      <c r="BQ911" s="119"/>
      <c r="BR911" s="11"/>
      <c r="BS911" s="11"/>
      <c r="BT911" s="11"/>
      <c r="BU911" s="11"/>
      <c r="BV911" s="11"/>
      <c r="BW911" s="11"/>
      <c r="BX911" s="119"/>
      <c r="BY911" s="119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9"/>
      <c r="CQ911" s="119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  <c r="EB911" s="11"/>
      <c r="EC911" s="11"/>
      <c r="ED911" s="11"/>
      <c r="EE911" s="11"/>
      <c r="EF911" s="11"/>
      <c r="EG911" s="11"/>
      <c r="EH911" s="11"/>
      <c r="EI911" s="11"/>
      <c r="EJ911" s="11"/>
      <c r="EK911" s="11"/>
      <c r="EL911" s="11"/>
      <c r="EM911" s="11"/>
      <c r="EN911" s="11"/>
      <c r="EO911" s="11"/>
      <c r="EP911" s="11"/>
      <c r="EQ911" s="11"/>
    </row>
    <row r="912" ht="22.5" customHeight="1" spans="1:147">
      <c r="A912" s="248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27"/>
      <c r="Y912" s="11"/>
      <c r="Z912" s="119"/>
      <c r="AA912" s="119"/>
      <c r="AB912" s="11"/>
      <c r="AC912" s="119"/>
      <c r="AD912" s="11"/>
      <c r="AE912" s="11"/>
      <c r="AF912" s="119"/>
      <c r="AG912" s="119"/>
      <c r="AH912" s="11"/>
      <c r="AI912" s="11"/>
      <c r="AJ912" s="11"/>
      <c r="AK912" s="11"/>
      <c r="AL912" s="11"/>
      <c r="AM912" s="11"/>
      <c r="AN912" s="119"/>
      <c r="AO912" s="119"/>
      <c r="AP912" s="11"/>
      <c r="AQ912" s="11"/>
      <c r="AR912" s="12"/>
      <c r="AS912" s="119"/>
      <c r="AT912" s="119"/>
      <c r="AU912" s="11"/>
      <c r="AV912" s="11"/>
      <c r="AW912" s="27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9"/>
      <c r="BQ912" s="119"/>
      <c r="BR912" s="11"/>
      <c r="BS912" s="11"/>
      <c r="BT912" s="11"/>
      <c r="BU912" s="11"/>
      <c r="BV912" s="11"/>
      <c r="BW912" s="11"/>
      <c r="BX912" s="119"/>
      <c r="BY912" s="119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9"/>
      <c r="CQ912" s="119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  <c r="EM912" s="11"/>
      <c r="EN912" s="11"/>
      <c r="EO912" s="11"/>
      <c r="EP912" s="11"/>
      <c r="EQ912" s="11"/>
    </row>
    <row r="913" ht="22.5" customHeight="1" spans="1:147">
      <c r="A913" s="248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27"/>
      <c r="Y913" s="11"/>
      <c r="Z913" s="119"/>
      <c r="AA913" s="119"/>
      <c r="AB913" s="11"/>
      <c r="AC913" s="119"/>
      <c r="AD913" s="11"/>
      <c r="AE913" s="11"/>
      <c r="AF913" s="119"/>
      <c r="AG913" s="119"/>
      <c r="AH913" s="11"/>
      <c r="AI913" s="11"/>
      <c r="AJ913" s="11"/>
      <c r="AK913" s="11"/>
      <c r="AL913" s="11"/>
      <c r="AM913" s="11"/>
      <c r="AN913" s="119"/>
      <c r="AO913" s="119"/>
      <c r="AP913" s="11"/>
      <c r="AQ913" s="11"/>
      <c r="AR913" s="12"/>
      <c r="AS913" s="119"/>
      <c r="AT913" s="119"/>
      <c r="AU913" s="11"/>
      <c r="AV913" s="11"/>
      <c r="AW913" s="27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9"/>
      <c r="BQ913" s="119"/>
      <c r="BR913" s="11"/>
      <c r="BS913" s="11"/>
      <c r="BT913" s="11"/>
      <c r="BU913" s="11"/>
      <c r="BV913" s="11"/>
      <c r="BW913" s="11"/>
      <c r="BX913" s="119"/>
      <c r="BY913" s="119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9"/>
      <c r="CQ913" s="119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  <c r="EC913" s="11"/>
      <c r="ED913" s="11"/>
      <c r="EE913" s="11"/>
      <c r="EF913" s="11"/>
      <c r="EG913" s="11"/>
      <c r="EH913" s="11"/>
      <c r="EI913" s="11"/>
      <c r="EJ913" s="11"/>
      <c r="EK913" s="11"/>
      <c r="EL913" s="11"/>
      <c r="EM913" s="11"/>
      <c r="EN913" s="11"/>
      <c r="EO913" s="11"/>
      <c r="EP913" s="11"/>
      <c r="EQ913" s="11"/>
    </row>
    <row r="914" ht="22.5" customHeight="1" spans="1:147">
      <c r="A914" s="248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27"/>
      <c r="Y914" s="11"/>
      <c r="Z914" s="119"/>
      <c r="AA914" s="119"/>
      <c r="AB914" s="11"/>
      <c r="AC914" s="119"/>
      <c r="AD914" s="11"/>
      <c r="AE914" s="11"/>
      <c r="AF914" s="119"/>
      <c r="AG914" s="119"/>
      <c r="AH914" s="11"/>
      <c r="AI914" s="11"/>
      <c r="AJ914" s="11"/>
      <c r="AK914" s="11"/>
      <c r="AL914" s="11"/>
      <c r="AM914" s="11"/>
      <c r="AN914" s="119"/>
      <c r="AO914" s="119"/>
      <c r="AP914" s="11"/>
      <c r="AQ914" s="11"/>
      <c r="AR914" s="12"/>
      <c r="AS914" s="119"/>
      <c r="AT914" s="119"/>
      <c r="AU914" s="11"/>
      <c r="AV914" s="11"/>
      <c r="AW914" s="27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9"/>
      <c r="BQ914" s="119"/>
      <c r="BR914" s="11"/>
      <c r="BS914" s="11"/>
      <c r="BT914" s="11"/>
      <c r="BU914" s="11"/>
      <c r="BV914" s="11"/>
      <c r="BW914" s="11"/>
      <c r="BX914" s="119"/>
      <c r="BY914" s="119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9"/>
      <c r="CQ914" s="119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  <c r="EB914" s="11"/>
      <c r="EC914" s="11"/>
      <c r="ED914" s="11"/>
      <c r="EE914" s="11"/>
      <c r="EF914" s="11"/>
      <c r="EG914" s="11"/>
      <c r="EH914" s="11"/>
      <c r="EI914" s="11"/>
      <c r="EJ914" s="11"/>
      <c r="EK914" s="11"/>
      <c r="EL914" s="11"/>
      <c r="EM914" s="11"/>
      <c r="EN914" s="11"/>
      <c r="EO914" s="11"/>
      <c r="EP914" s="11"/>
      <c r="EQ914" s="11"/>
    </row>
    <row r="915" ht="22.5" customHeight="1" spans="1:147">
      <c r="A915" s="248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27"/>
      <c r="Y915" s="11"/>
      <c r="Z915" s="119"/>
      <c r="AA915" s="119"/>
      <c r="AB915" s="11"/>
      <c r="AC915" s="119"/>
      <c r="AD915" s="11"/>
      <c r="AE915" s="11"/>
      <c r="AF915" s="119"/>
      <c r="AG915" s="119"/>
      <c r="AH915" s="11"/>
      <c r="AI915" s="11"/>
      <c r="AJ915" s="11"/>
      <c r="AK915" s="11"/>
      <c r="AL915" s="11"/>
      <c r="AM915" s="11"/>
      <c r="AN915" s="119"/>
      <c r="AO915" s="119"/>
      <c r="AP915" s="11"/>
      <c r="AQ915" s="11"/>
      <c r="AR915" s="12"/>
      <c r="AS915" s="119"/>
      <c r="AT915" s="119"/>
      <c r="AU915" s="11"/>
      <c r="AV915" s="11"/>
      <c r="AW915" s="27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9"/>
      <c r="BQ915" s="119"/>
      <c r="BR915" s="11"/>
      <c r="BS915" s="11"/>
      <c r="BT915" s="11"/>
      <c r="BU915" s="11"/>
      <c r="BV915" s="11"/>
      <c r="BW915" s="11"/>
      <c r="BX915" s="119"/>
      <c r="BY915" s="119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9"/>
      <c r="CQ915" s="119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  <c r="EM915" s="11"/>
      <c r="EN915" s="11"/>
      <c r="EO915" s="11"/>
      <c r="EP915" s="11"/>
      <c r="EQ915" s="11"/>
    </row>
    <row r="916" ht="22.5" customHeight="1" spans="1:147">
      <c r="A916" s="248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27"/>
      <c r="Y916" s="11"/>
      <c r="Z916" s="119"/>
      <c r="AA916" s="119"/>
      <c r="AB916" s="11"/>
      <c r="AC916" s="119"/>
      <c r="AD916" s="11"/>
      <c r="AE916" s="11"/>
      <c r="AF916" s="119"/>
      <c r="AG916" s="119"/>
      <c r="AH916" s="11"/>
      <c r="AI916" s="11"/>
      <c r="AJ916" s="11"/>
      <c r="AK916" s="11"/>
      <c r="AL916" s="11"/>
      <c r="AM916" s="11"/>
      <c r="AN916" s="119"/>
      <c r="AO916" s="119"/>
      <c r="AP916" s="11"/>
      <c r="AQ916" s="11"/>
      <c r="AR916" s="12"/>
      <c r="AS916" s="119"/>
      <c r="AT916" s="119"/>
      <c r="AU916" s="11"/>
      <c r="AV916" s="11"/>
      <c r="AW916" s="27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9"/>
      <c r="BQ916" s="119"/>
      <c r="BR916" s="11"/>
      <c r="BS916" s="11"/>
      <c r="BT916" s="11"/>
      <c r="BU916" s="11"/>
      <c r="BV916" s="11"/>
      <c r="BW916" s="11"/>
      <c r="BX916" s="119"/>
      <c r="BY916" s="119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9"/>
      <c r="CQ916" s="119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  <c r="EB916" s="11"/>
      <c r="EC916" s="11"/>
      <c r="ED916" s="11"/>
      <c r="EE916" s="11"/>
      <c r="EF916" s="11"/>
      <c r="EG916" s="11"/>
      <c r="EH916" s="11"/>
      <c r="EI916" s="11"/>
      <c r="EJ916" s="11"/>
      <c r="EK916" s="11"/>
      <c r="EL916" s="11"/>
      <c r="EM916" s="11"/>
      <c r="EN916" s="11"/>
      <c r="EO916" s="11"/>
      <c r="EP916" s="11"/>
      <c r="EQ916" s="11"/>
    </row>
    <row r="917" ht="22.5" customHeight="1" spans="1:147">
      <c r="A917" s="248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27"/>
      <c r="Y917" s="11"/>
      <c r="Z917" s="119"/>
      <c r="AA917" s="119"/>
      <c r="AB917" s="11"/>
      <c r="AC917" s="119"/>
      <c r="AD917" s="11"/>
      <c r="AE917" s="11"/>
      <c r="AF917" s="119"/>
      <c r="AG917" s="119"/>
      <c r="AH917" s="11"/>
      <c r="AI917" s="11"/>
      <c r="AJ917" s="11"/>
      <c r="AK917" s="11"/>
      <c r="AL917" s="11"/>
      <c r="AM917" s="11"/>
      <c r="AN917" s="119"/>
      <c r="AO917" s="119"/>
      <c r="AP917" s="11"/>
      <c r="AQ917" s="11"/>
      <c r="AR917" s="12"/>
      <c r="AS917" s="119"/>
      <c r="AT917" s="119"/>
      <c r="AU917" s="11"/>
      <c r="AV917" s="11"/>
      <c r="AW917" s="27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9"/>
      <c r="BQ917" s="119"/>
      <c r="BR917" s="11"/>
      <c r="BS917" s="11"/>
      <c r="BT917" s="11"/>
      <c r="BU917" s="11"/>
      <c r="BV917" s="11"/>
      <c r="BW917" s="11"/>
      <c r="BX917" s="119"/>
      <c r="BY917" s="119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9"/>
      <c r="CQ917" s="119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  <c r="EB917" s="11"/>
      <c r="EC917" s="11"/>
      <c r="ED917" s="11"/>
      <c r="EE917" s="11"/>
      <c r="EF917" s="11"/>
      <c r="EG917" s="11"/>
      <c r="EH917" s="11"/>
      <c r="EI917" s="11"/>
      <c r="EJ917" s="11"/>
      <c r="EK917" s="11"/>
      <c r="EL917" s="11"/>
      <c r="EM917" s="11"/>
      <c r="EN917" s="11"/>
      <c r="EO917" s="11"/>
      <c r="EP917" s="11"/>
      <c r="EQ917" s="11"/>
    </row>
    <row r="918" ht="22.5" customHeight="1" spans="1:147">
      <c r="A918" s="248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27"/>
      <c r="Y918" s="11"/>
      <c r="Z918" s="119"/>
      <c r="AA918" s="119"/>
      <c r="AB918" s="11"/>
      <c r="AC918" s="119"/>
      <c r="AD918" s="11"/>
      <c r="AE918" s="11"/>
      <c r="AF918" s="119"/>
      <c r="AG918" s="119"/>
      <c r="AH918" s="11"/>
      <c r="AI918" s="11"/>
      <c r="AJ918" s="11"/>
      <c r="AK918" s="11"/>
      <c r="AL918" s="11"/>
      <c r="AM918" s="11"/>
      <c r="AN918" s="119"/>
      <c r="AO918" s="119"/>
      <c r="AP918" s="11"/>
      <c r="AQ918" s="11"/>
      <c r="AR918" s="12"/>
      <c r="AS918" s="119"/>
      <c r="AT918" s="119"/>
      <c r="AU918" s="11"/>
      <c r="AV918" s="11"/>
      <c r="AW918" s="27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9"/>
      <c r="BQ918" s="119"/>
      <c r="BR918" s="11"/>
      <c r="BS918" s="11"/>
      <c r="BT918" s="11"/>
      <c r="BU918" s="11"/>
      <c r="BV918" s="11"/>
      <c r="BW918" s="11"/>
      <c r="BX918" s="119"/>
      <c r="BY918" s="119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9"/>
      <c r="CQ918" s="119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  <c r="EM918" s="11"/>
      <c r="EN918" s="11"/>
      <c r="EO918" s="11"/>
      <c r="EP918" s="11"/>
      <c r="EQ918" s="11"/>
    </row>
    <row r="919" ht="22.5" customHeight="1" spans="1:147">
      <c r="A919" s="248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27"/>
      <c r="Y919" s="11"/>
      <c r="Z919" s="119"/>
      <c r="AA919" s="119"/>
      <c r="AB919" s="11"/>
      <c r="AC919" s="119"/>
      <c r="AD919" s="11"/>
      <c r="AE919" s="11"/>
      <c r="AF919" s="119"/>
      <c r="AG919" s="119"/>
      <c r="AH919" s="11"/>
      <c r="AI919" s="11"/>
      <c r="AJ919" s="11"/>
      <c r="AK919" s="11"/>
      <c r="AL919" s="11"/>
      <c r="AM919" s="11"/>
      <c r="AN919" s="119"/>
      <c r="AO919" s="119"/>
      <c r="AP919" s="11"/>
      <c r="AQ919" s="11"/>
      <c r="AR919" s="12"/>
      <c r="AS919" s="119"/>
      <c r="AT919" s="119"/>
      <c r="AU919" s="11"/>
      <c r="AV919" s="11"/>
      <c r="AW919" s="27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9"/>
      <c r="BQ919" s="119"/>
      <c r="BR919" s="11"/>
      <c r="BS919" s="11"/>
      <c r="BT919" s="11"/>
      <c r="BU919" s="11"/>
      <c r="BV919" s="11"/>
      <c r="BW919" s="11"/>
      <c r="BX919" s="119"/>
      <c r="BY919" s="119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9"/>
      <c r="CQ919" s="119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  <c r="EB919" s="11"/>
      <c r="EC919" s="11"/>
      <c r="ED919" s="11"/>
      <c r="EE919" s="11"/>
      <c r="EF919" s="11"/>
      <c r="EG919" s="11"/>
      <c r="EH919" s="11"/>
      <c r="EI919" s="11"/>
      <c r="EJ919" s="11"/>
      <c r="EK919" s="11"/>
      <c r="EL919" s="11"/>
      <c r="EM919" s="11"/>
      <c r="EN919" s="11"/>
      <c r="EO919" s="11"/>
      <c r="EP919" s="11"/>
      <c r="EQ919" s="11"/>
    </row>
    <row r="920" ht="22.5" customHeight="1" spans="1:147">
      <c r="A920" s="248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27"/>
      <c r="Y920" s="11"/>
      <c r="Z920" s="119"/>
      <c r="AA920" s="119"/>
      <c r="AB920" s="11"/>
      <c r="AC920" s="119"/>
      <c r="AD920" s="11"/>
      <c r="AE920" s="11"/>
      <c r="AF920" s="119"/>
      <c r="AG920" s="119"/>
      <c r="AH920" s="11"/>
      <c r="AI920" s="11"/>
      <c r="AJ920" s="11"/>
      <c r="AK920" s="11"/>
      <c r="AL920" s="11"/>
      <c r="AM920" s="11"/>
      <c r="AN920" s="119"/>
      <c r="AO920" s="119"/>
      <c r="AP920" s="11"/>
      <c r="AQ920" s="11"/>
      <c r="AR920" s="12"/>
      <c r="AS920" s="119"/>
      <c r="AT920" s="119"/>
      <c r="AU920" s="11"/>
      <c r="AV920" s="11"/>
      <c r="AW920" s="27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9"/>
      <c r="BQ920" s="119"/>
      <c r="BR920" s="11"/>
      <c r="BS920" s="11"/>
      <c r="BT920" s="11"/>
      <c r="BU920" s="11"/>
      <c r="BV920" s="11"/>
      <c r="BW920" s="11"/>
      <c r="BX920" s="119"/>
      <c r="BY920" s="119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9"/>
      <c r="CQ920" s="119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  <c r="EB920" s="11"/>
      <c r="EC920" s="11"/>
      <c r="ED920" s="11"/>
      <c r="EE920" s="11"/>
      <c r="EF920" s="11"/>
      <c r="EG920" s="11"/>
      <c r="EH920" s="11"/>
      <c r="EI920" s="11"/>
      <c r="EJ920" s="11"/>
      <c r="EK920" s="11"/>
      <c r="EL920" s="11"/>
      <c r="EM920" s="11"/>
      <c r="EN920" s="11"/>
      <c r="EO920" s="11"/>
      <c r="EP920" s="11"/>
      <c r="EQ920" s="11"/>
    </row>
    <row r="921" ht="22.5" customHeight="1" spans="1:147">
      <c r="A921" s="248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27"/>
      <c r="Y921" s="11"/>
      <c r="Z921" s="119"/>
      <c r="AA921" s="119"/>
      <c r="AB921" s="11"/>
      <c r="AC921" s="119"/>
      <c r="AD921" s="11"/>
      <c r="AE921" s="11"/>
      <c r="AF921" s="119"/>
      <c r="AG921" s="119"/>
      <c r="AH921" s="11"/>
      <c r="AI921" s="11"/>
      <c r="AJ921" s="11"/>
      <c r="AK921" s="11"/>
      <c r="AL921" s="11"/>
      <c r="AM921" s="11"/>
      <c r="AN921" s="119"/>
      <c r="AO921" s="119"/>
      <c r="AP921" s="11"/>
      <c r="AQ921" s="11"/>
      <c r="AR921" s="12"/>
      <c r="AS921" s="119"/>
      <c r="AT921" s="119"/>
      <c r="AU921" s="11"/>
      <c r="AV921" s="11"/>
      <c r="AW921" s="27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9"/>
      <c r="BQ921" s="119"/>
      <c r="BR921" s="11"/>
      <c r="BS921" s="11"/>
      <c r="BT921" s="11"/>
      <c r="BU921" s="11"/>
      <c r="BV921" s="11"/>
      <c r="BW921" s="11"/>
      <c r="BX921" s="119"/>
      <c r="BY921" s="119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9"/>
      <c r="CQ921" s="119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  <c r="EB921" s="11"/>
      <c r="EC921" s="11"/>
      <c r="ED921" s="11"/>
      <c r="EE921" s="11"/>
      <c r="EF921" s="11"/>
      <c r="EG921" s="11"/>
      <c r="EH921" s="11"/>
      <c r="EI921" s="11"/>
      <c r="EJ921" s="11"/>
      <c r="EK921" s="11"/>
      <c r="EL921" s="11"/>
      <c r="EM921" s="11"/>
      <c r="EN921" s="11"/>
      <c r="EO921" s="11"/>
      <c r="EP921" s="11"/>
      <c r="EQ921" s="11"/>
    </row>
    <row r="922" ht="22.5" customHeight="1" spans="1:147">
      <c r="A922" s="248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27"/>
      <c r="Y922" s="11"/>
      <c r="Z922" s="119"/>
      <c r="AA922" s="119"/>
      <c r="AB922" s="11"/>
      <c r="AC922" s="119"/>
      <c r="AD922" s="11"/>
      <c r="AE922" s="11"/>
      <c r="AF922" s="119"/>
      <c r="AG922" s="119"/>
      <c r="AH922" s="11"/>
      <c r="AI922" s="11"/>
      <c r="AJ922" s="11"/>
      <c r="AK922" s="11"/>
      <c r="AL922" s="11"/>
      <c r="AM922" s="11"/>
      <c r="AN922" s="119"/>
      <c r="AO922" s="119"/>
      <c r="AP922" s="11"/>
      <c r="AQ922" s="11"/>
      <c r="AR922" s="12"/>
      <c r="AS922" s="119"/>
      <c r="AT922" s="119"/>
      <c r="AU922" s="11"/>
      <c r="AV922" s="11"/>
      <c r="AW922" s="27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9"/>
      <c r="BQ922" s="119"/>
      <c r="BR922" s="11"/>
      <c r="BS922" s="11"/>
      <c r="BT922" s="11"/>
      <c r="BU922" s="11"/>
      <c r="BV922" s="11"/>
      <c r="BW922" s="11"/>
      <c r="BX922" s="119"/>
      <c r="BY922" s="119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9"/>
      <c r="CQ922" s="119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  <c r="EM922" s="11"/>
      <c r="EN922" s="11"/>
      <c r="EO922" s="11"/>
      <c r="EP922" s="11"/>
      <c r="EQ922" s="11"/>
    </row>
    <row r="923" ht="22.5" customHeight="1" spans="1:147">
      <c r="A923" s="248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27"/>
      <c r="Y923" s="11"/>
      <c r="Z923" s="119"/>
      <c r="AA923" s="119"/>
      <c r="AB923" s="11"/>
      <c r="AC923" s="119"/>
      <c r="AD923" s="11"/>
      <c r="AE923" s="11"/>
      <c r="AF923" s="119"/>
      <c r="AG923" s="119"/>
      <c r="AH923" s="11"/>
      <c r="AI923" s="11"/>
      <c r="AJ923" s="11"/>
      <c r="AK923" s="11"/>
      <c r="AL923" s="11"/>
      <c r="AM923" s="11"/>
      <c r="AN923" s="119"/>
      <c r="AO923" s="119"/>
      <c r="AP923" s="11"/>
      <c r="AQ923" s="11"/>
      <c r="AR923" s="12"/>
      <c r="AS923" s="119"/>
      <c r="AT923" s="119"/>
      <c r="AU923" s="11"/>
      <c r="AV923" s="11"/>
      <c r="AW923" s="27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9"/>
      <c r="BQ923" s="119"/>
      <c r="BR923" s="11"/>
      <c r="BS923" s="11"/>
      <c r="BT923" s="11"/>
      <c r="BU923" s="11"/>
      <c r="BV923" s="11"/>
      <c r="BW923" s="11"/>
      <c r="BX923" s="119"/>
      <c r="BY923" s="119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9"/>
      <c r="CQ923" s="119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  <c r="EB923" s="11"/>
      <c r="EC923" s="11"/>
      <c r="ED923" s="11"/>
      <c r="EE923" s="11"/>
      <c r="EF923" s="11"/>
      <c r="EG923" s="11"/>
      <c r="EH923" s="11"/>
      <c r="EI923" s="11"/>
      <c r="EJ923" s="11"/>
      <c r="EK923" s="11"/>
      <c r="EL923" s="11"/>
      <c r="EM923" s="11"/>
      <c r="EN923" s="11"/>
      <c r="EO923" s="11"/>
      <c r="EP923" s="11"/>
      <c r="EQ923" s="11"/>
    </row>
    <row r="924" ht="22.5" customHeight="1" spans="1:147">
      <c r="A924" s="248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27"/>
      <c r="Y924" s="11"/>
      <c r="Z924" s="119"/>
      <c r="AA924" s="119"/>
      <c r="AB924" s="11"/>
      <c r="AC924" s="119"/>
      <c r="AD924" s="11"/>
      <c r="AE924" s="11"/>
      <c r="AF924" s="119"/>
      <c r="AG924" s="119"/>
      <c r="AH924" s="11"/>
      <c r="AI924" s="11"/>
      <c r="AJ924" s="11"/>
      <c r="AK924" s="11"/>
      <c r="AL924" s="11"/>
      <c r="AM924" s="11"/>
      <c r="AN924" s="119"/>
      <c r="AO924" s="119"/>
      <c r="AP924" s="11"/>
      <c r="AQ924" s="11"/>
      <c r="AR924" s="12"/>
      <c r="AS924" s="119"/>
      <c r="AT924" s="119"/>
      <c r="AU924" s="11"/>
      <c r="AV924" s="11"/>
      <c r="AW924" s="27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9"/>
      <c r="BQ924" s="119"/>
      <c r="BR924" s="11"/>
      <c r="BS924" s="11"/>
      <c r="BT924" s="11"/>
      <c r="BU924" s="11"/>
      <c r="BV924" s="11"/>
      <c r="BW924" s="11"/>
      <c r="BX924" s="119"/>
      <c r="BY924" s="119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9"/>
      <c r="CQ924" s="119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  <c r="EB924" s="11"/>
      <c r="EC924" s="11"/>
      <c r="ED924" s="11"/>
      <c r="EE924" s="11"/>
      <c r="EF924" s="11"/>
      <c r="EG924" s="11"/>
      <c r="EH924" s="11"/>
      <c r="EI924" s="11"/>
      <c r="EJ924" s="11"/>
      <c r="EK924" s="11"/>
      <c r="EL924" s="11"/>
      <c r="EM924" s="11"/>
      <c r="EN924" s="11"/>
      <c r="EO924" s="11"/>
      <c r="EP924" s="11"/>
      <c r="EQ924" s="11"/>
    </row>
    <row r="925" ht="22.5" customHeight="1" spans="1:147">
      <c r="A925" s="248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27"/>
      <c r="Y925" s="11"/>
      <c r="Z925" s="119"/>
      <c r="AA925" s="119"/>
      <c r="AB925" s="11"/>
      <c r="AC925" s="119"/>
      <c r="AD925" s="11"/>
      <c r="AE925" s="11"/>
      <c r="AF925" s="119"/>
      <c r="AG925" s="119"/>
      <c r="AH925" s="11"/>
      <c r="AI925" s="11"/>
      <c r="AJ925" s="11"/>
      <c r="AK925" s="11"/>
      <c r="AL925" s="11"/>
      <c r="AM925" s="11"/>
      <c r="AN925" s="119"/>
      <c r="AO925" s="119"/>
      <c r="AP925" s="11"/>
      <c r="AQ925" s="11"/>
      <c r="AR925" s="12"/>
      <c r="AS925" s="119"/>
      <c r="AT925" s="119"/>
      <c r="AU925" s="11"/>
      <c r="AV925" s="11"/>
      <c r="AW925" s="27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9"/>
      <c r="BQ925" s="119"/>
      <c r="BR925" s="11"/>
      <c r="BS925" s="11"/>
      <c r="BT925" s="11"/>
      <c r="BU925" s="11"/>
      <c r="BV925" s="11"/>
      <c r="BW925" s="11"/>
      <c r="BX925" s="119"/>
      <c r="BY925" s="119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9"/>
      <c r="CQ925" s="119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  <c r="EB925" s="11"/>
      <c r="EC925" s="11"/>
      <c r="ED925" s="11"/>
      <c r="EE925" s="11"/>
      <c r="EF925" s="11"/>
      <c r="EG925" s="11"/>
      <c r="EH925" s="11"/>
      <c r="EI925" s="11"/>
      <c r="EJ925" s="11"/>
      <c r="EK925" s="11"/>
      <c r="EL925" s="11"/>
      <c r="EM925" s="11"/>
      <c r="EN925" s="11"/>
      <c r="EO925" s="11"/>
      <c r="EP925" s="11"/>
      <c r="EQ925" s="11"/>
    </row>
    <row r="926" ht="22.5" customHeight="1" spans="1:147">
      <c r="A926" s="248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27"/>
      <c r="Y926" s="11"/>
      <c r="Z926" s="119"/>
      <c r="AA926" s="119"/>
      <c r="AB926" s="11"/>
      <c r="AC926" s="119"/>
      <c r="AD926" s="11"/>
      <c r="AE926" s="11"/>
      <c r="AF926" s="119"/>
      <c r="AG926" s="119"/>
      <c r="AH926" s="11"/>
      <c r="AI926" s="11"/>
      <c r="AJ926" s="11"/>
      <c r="AK926" s="11"/>
      <c r="AL926" s="11"/>
      <c r="AM926" s="11"/>
      <c r="AN926" s="119"/>
      <c r="AO926" s="119"/>
      <c r="AP926" s="11"/>
      <c r="AQ926" s="11"/>
      <c r="AR926" s="12"/>
      <c r="AS926" s="119"/>
      <c r="AT926" s="119"/>
      <c r="AU926" s="11"/>
      <c r="AV926" s="11"/>
      <c r="AW926" s="27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9"/>
      <c r="BQ926" s="119"/>
      <c r="BR926" s="11"/>
      <c r="BS926" s="11"/>
      <c r="BT926" s="11"/>
      <c r="BU926" s="11"/>
      <c r="BV926" s="11"/>
      <c r="BW926" s="11"/>
      <c r="BX926" s="119"/>
      <c r="BY926" s="119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9"/>
      <c r="CQ926" s="119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  <c r="EB926" s="11"/>
      <c r="EC926" s="11"/>
      <c r="ED926" s="11"/>
      <c r="EE926" s="11"/>
      <c r="EF926" s="11"/>
      <c r="EG926" s="11"/>
      <c r="EH926" s="11"/>
      <c r="EI926" s="11"/>
      <c r="EJ926" s="11"/>
      <c r="EK926" s="11"/>
      <c r="EL926" s="11"/>
      <c r="EM926" s="11"/>
      <c r="EN926" s="11"/>
      <c r="EO926" s="11"/>
      <c r="EP926" s="11"/>
      <c r="EQ926" s="11"/>
    </row>
    <row r="927" ht="22.5" customHeight="1" spans="1:147">
      <c r="A927" s="248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27"/>
      <c r="Y927" s="11"/>
      <c r="Z927" s="119"/>
      <c r="AA927" s="119"/>
      <c r="AB927" s="11"/>
      <c r="AC927" s="119"/>
      <c r="AD927" s="11"/>
      <c r="AE927" s="11"/>
      <c r="AF927" s="119"/>
      <c r="AG927" s="119"/>
      <c r="AH927" s="11"/>
      <c r="AI927" s="11"/>
      <c r="AJ927" s="11"/>
      <c r="AK927" s="11"/>
      <c r="AL927" s="11"/>
      <c r="AM927" s="11"/>
      <c r="AN927" s="119"/>
      <c r="AO927" s="119"/>
      <c r="AP927" s="11"/>
      <c r="AQ927" s="11"/>
      <c r="AR927" s="12"/>
      <c r="AS927" s="119"/>
      <c r="AT927" s="119"/>
      <c r="AU927" s="11"/>
      <c r="AV927" s="11"/>
      <c r="AW927" s="27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9"/>
      <c r="BQ927" s="119"/>
      <c r="BR927" s="11"/>
      <c r="BS927" s="11"/>
      <c r="BT927" s="11"/>
      <c r="BU927" s="11"/>
      <c r="BV927" s="11"/>
      <c r="BW927" s="11"/>
      <c r="BX927" s="119"/>
      <c r="BY927" s="119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9"/>
      <c r="CQ927" s="119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  <c r="EB927" s="11"/>
      <c r="EC927" s="11"/>
      <c r="ED927" s="11"/>
      <c r="EE927" s="11"/>
      <c r="EF927" s="11"/>
      <c r="EG927" s="11"/>
      <c r="EH927" s="11"/>
      <c r="EI927" s="11"/>
      <c r="EJ927" s="11"/>
      <c r="EK927" s="11"/>
      <c r="EL927" s="11"/>
      <c r="EM927" s="11"/>
      <c r="EN927" s="11"/>
      <c r="EO927" s="11"/>
      <c r="EP927" s="11"/>
      <c r="EQ927" s="11"/>
    </row>
    <row r="928" ht="22.5" customHeight="1" spans="1:147">
      <c r="A928" s="248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27"/>
      <c r="Y928" s="11"/>
      <c r="Z928" s="119"/>
      <c r="AA928" s="119"/>
      <c r="AB928" s="11"/>
      <c r="AC928" s="119"/>
      <c r="AD928" s="11"/>
      <c r="AE928" s="11"/>
      <c r="AF928" s="119"/>
      <c r="AG928" s="119"/>
      <c r="AH928" s="11"/>
      <c r="AI928" s="11"/>
      <c r="AJ928" s="11"/>
      <c r="AK928" s="11"/>
      <c r="AL928" s="11"/>
      <c r="AM928" s="11"/>
      <c r="AN928" s="119"/>
      <c r="AO928" s="119"/>
      <c r="AP928" s="11"/>
      <c r="AQ928" s="11"/>
      <c r="AR928" s="12"/>
      <c r="AS928" s="119"/>
      <c r="AT928" s="119"/>
      <c r="AU928" s="11"/>
      <c r="AV928" s="11"/>
      <c r="AW928" s="27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9"/>
      <c r="BQ928" s="119"/>
      <c r="BR928" s="11"/>
      <c r="BS928" s="11"/>
      <c r="BT928" s="11"/>
      <c r="BU928" s="11"/>
      <c r="BV928" s="11"/>
      <c r="BW928" s="11"/>
      <c r="BX928" s="119"/>
      <c r="BY928" s="119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9"/>
      <c r="CQ928" s="119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  <c r="EB928" s="11"/>
      <c r="EC928" s="11"/>
      <c r="ED928" s="11"/>
      <c r="EE928" s="11"/>
      <c r="EF928" s="11"/>
      <c r="EG928" s="11"/>
      <c r="EH928" s="11"/>
      <c r="EI928" s="11"/>
      <c r="EJ928" s="11"/>
      <c r="EK928" s="11"/>
      <c r="EL928" s="11"/>
      <c r="EM928" s="11"/>
      <c r="EN928" s="11"/>
      <c r="EO928" s="11"/>
      <c r="EP928" s="11"/>
      <c r="EQ928" s="11"/>
    </row>
    <row r="929" ht="22.5" customHeight="1" spans="1:147">
      <c r="A929" s="248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27"/>
      <c r="Y929" s="11"/>
      <c r="Z929" s="119"/>
      <c r="AA929" s="119"/>
      <c r="AB929" s="11"/>
      <c r="AC929" s="119"/>
      <c r="AD929" s="11"/>
      <c r="AE929" s="11"/>
      <c r="AF929" s="119"/>
      <c r="AG929" s="119"/>
      <c r="AH929" s="11"/>
      <c r="AI929" s="11"/>
      <c r="AJ929" s="11"/>
      <c r="AK929" s="11"/>
      <c r="AL929" s="11"/>
      <c r="AM929" s="11"/>
      <c r="AN929" s="119"/>
      <c r="AO929" s="119"/>
      <c r="AP929" s="11"/>
      <c r="AQ929" s="11"/>
      <c r="AR929" s="12"/>
      <c r="AS929" s="119"/>
      <c r="AT929" s="119"/>
      <c r="AU929" s="11"/>
      <c r="AV929" s="11"/>
      <c r="AW929" s="27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9"/>
      <c r="BQ929" s="119"/>
      <c r="BR929" s="11"/>
      <c r="BS929" s="11"/>
      <c r="BT929" s="11"/>
      <c r="BU929" s="11"/>
      <c r="BV929" s="11"/>
      <c r="BW929" s="11"/>
      <c r="BX929" s="119"/>
      <c r="BY929" s="119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9"/>
      <c r="CQ929" s="119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  <c r="EB929" s="11"/>
      <c r="EC929" s="11"/>
      <c r="ED929" s="11"/>
      <c r="EE929" s="11"/>
      <c r="EF929" s="11"/>
      <c r="EG929" s="11"/>
      <c r="EH929" s="11"/>
      <c r="EI929" s="11"/>
      <c r="EJ929" s="11"/>
      <c r="EK929" s="11"/>
      <c r="EL929" s="11"/>
      <c r="EM929" s="11"/>
      <c r="EN929" s="11"/>
      <c r="EO929" s="11"/>
      <c r="EP929" s="11"/>
      <c r="EQ929" s="11"/>
    </row>
    <row r="930" ht="22.5" customHeight="1" spans="1:147">
      <c r="A930" s="248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27"/>
      <c r="Y930" s="11"/>
      <c r="Z930" s="119"/>
      <c r="AA930" s="119"/>
      <c r="AB930" s="11"/>
      <c r="AC930" s="119"/>
      <c r="AD930" s="11"/>
      <c r="AE930" s="11"/>
      <c r="AF930" s="119"/>
      <c r="AG930" s="119"/>
      <c r="AH930" s="11"/>
      <c r="AI930" s="11"/>
      <c r="AJ930" s="11"/>
      <c r="AK930" s="11"/>
      <c r="AL930" s="11"/>
      <c r="AM930" s="11"/>
      <c r="AN930" s="119"/>
      <c r="AO930" s="119"/>
      <c r="AP930" s="11"/>
      <c r="AQ930" s="11"/>
      <c r="AR930" s="12"/>
      <c r="AS930" s="119"/>
      <c r="AT930" s="119"/>
      <c r="AU930" s="11"/>
      <c r="AV930" s="11"/>
      <c r="AW930" s="27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9"/>
      <c r="BQ930" s="119"/>
      <c r="BR930" s="11"/>
      <c r="BS930" s="11"/>
      <c r="BT930" s="11"/>
      <c r="BU930" s="11"/>
      <c r="BV930" s="11"/>
      <c r="BW930" s="11"/>
      <c r="BX930" s="119"/>
      <c r="BY930" s="119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9"/>
      <c r="CQ930" s="119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  <c r="EB930" s="11"/>
      <c r="EC930" s="11"/>
      <c r="ED930" s="11"/>
      <c r="EE930" s="11"/>
      <c r="EF930" s="11"/>
      <c r="EG930" s="11"/>
      <c r="EH930" s="11"/>
      <c r="EI930" s="11"/>
      <c r="EJ930" s="11"/>
      <c r="EK930" s="11"/>
      <c r="EL930" s="11"/>
      <c r="EM930" s="11"/>
      <c r="EN930" s="11"/>
      <c r="EO930" s="11"/>
      <c r="EP930" s="11"/>
      <c r="EQ930" s="11"/>
    </row>
    <row r="931" ht="22.5" customHeight="1" spans="1:147">
      <c r="A931" s="248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27"/>
      <c r="Y931" s="11"/>
      <c r="Z931" s="119"/>
      <c r="AA931" s="119"/>
      <c r="AB931" s="11"/>
      <c r="AC931" s="119"/>
      <c r="AD931" s="11"/>
      <c r="AE931" s="11"/>
      <c r="AF931" s="119"/>
      <c r="AG931" s="119"/>
      <c r="AH931" s="11"/>
      <c r="AI931" s="11"/>
      <c r="AJ931" s="11"/>
      <c r="AK931" s="11"/>
      <c r="AL931" s="11"/>
      <c r="AM931" s="11"/>
      <c r="AN931" s="119"/>
      <c r="AO931" s="119"/>
      <c r="AP931" s="11"/>
      <c r="AQ931" s="11"/>
      <c r="AR931" s="12"/>
      <c r="AS931" s="119"/>
      <c r="AT931" s="119"/>
      <c r="AU931" s="11"/>
      <c r="AV931" s="11"/>
      <c r="AW931" s="27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9"/>
      <c r="BQ931" s="119"/>
      <c r="BR931" s="11"/>
      <c r="BS931" s="11"/>
      <c r="BT931" s="11"/>
      <c r="BU931" s="11"/>
      <c r="BV931" s="11"/>
      <c r="BW931" s="11"/>
      <c r="BX931" s="119"/>
      <c r="BY931" s="119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9"/>
      <c r="CQ931" s="119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  <c r="EB931" s="11"/>
      <c r="EC931" s="11"/>
      <c r="ED931" s="11"/>
      <c r="EE931" s="11"/>
      <c r="EF931" s="11"/>
      <c r="EG931" s="11"/>
      <c r="EH931" s="11"/>
      <c r="EI931" s="11"/>
      <c r="EJ931" s="11"/>
      <c r="EK931" s="11"/>
      <c r="EL931" s="11"/>
      <c r="EM931" s="11"/>
      <c r="EN931" s="11"/>
      <c r="EO931" s="11"/>
      <c r="EP931" s="11"/>
      <c r="EQ931" s="11"/>
    </row>
    <row r="932" ht="22.5" customHeight="1" spans="1:147">
      <c r="A932" s="248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27"/>
      <c r="Y932" s="11"/>
      <c r="Z932" s="119"/>
      <c r="AA932" s="119"/>
      <c r="AB932" s="11"/>
      <c r="AC932" s="119"/>
      <c r="AD932" s="11"/>
      <c r="AE932" s="11"/>
      <c r="AF932" s="119"/>
      <c r="AG932" s="119"/>
      <c r="AH932" s="11"/>
      <c r="AI932" s="11"/>
      <c r="AJ932" s="11"/>
      <c r="AK932" s="11"/>
      <c r="AL932" s="11"/>
      <c r="AM932" s="11"/>
      <c r="AN932" s="119"/>
      <c r="AO932" s="119"/>
      <c r="AP932" s="11"/>
      <c r="AQ932" s="11"/>
      <c r="AR932" s="12"/>
      <c r="AS932" s="119"/>
      <c r="AT932" s="119"/>
      <c r="AU932" s="11"/>
      <c r="AV932" s="11"/>
      <c r="AW932" s="27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9"/>
      <c r="BQ932" s="119"/>
      <c r="BR932" s="11"/>
      <c r="BS932" s="11"/>
      <c r="BT932" s="11"/>
      <c r="BU932" s="11"/>
      <c r="BV932" s="11"/>
      <c r="BW932" s="11"/>
      <c r="BX932" s="119"/>
      <c r="BY932" s="119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9"/>
      <c r="CQ932" s="119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  <c r="EM932" s="11"/>
      <c r="EN932" s="11"/>
      <c r="EO932" s="11"/>
      <c r="EP932" s="11"/>
      <c r="EQ932" s="11"/>
    </row>
    <row r="933" ht="22.5" customHeight="1" spans="1:147">
      <c r="A933" s="248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27"/>
      <c r="Y933" s="11"/>
      <c r="Z933" s="119"/>
      <c r="AA933" s="119"/>
      <c r="AB933" s="11"/>
      <c r="AC933" s="119"/>
      <c r="AD933" s="11"/>
      <c r="AE933" s="11"/>
      <c r="AF933" s="119"/>
      <c r="AG933" s="119"/>
      <c r="AH933" s="11"/>
      <c r="AI933" s="11"/>
      <c r="AJ933" s="11"/>
      <c r="AK933" s="11"/>
      <c r="AL933" s="11"/>
      <c r="AM933" s="11"/>
      <c r="AN933" s="119"/>
      <c r="AO933" s="119"/>
      <c r="AP933" s="11"/>
      <c r="AQ933" s="11"/>
      <c r="AR933" s="12"/>
      <c r="AS933" s="119"/>
      <c r="AT933" s="119"/>
      <c r="AU933" s="11"/>
      <c r="AV933" s="11"/>
      <c r="AW933" s="27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9"/>
      <c r="BQ933" s="119"/>
      <c r="BR933" s="11"/>
      <c r="BS933" s="11"/>
      <c r="BT933" s="11"/>
      <c r="BU933" s="11"/>
      <c r="BV933" s="11"/>
      <c r="BW933" s="11"/>
      <c r="BX933" s="119"/>
      <c r="BY933" s="119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9"/>
      <c r="CQ933" s="119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  <c r="EB933" s="11"/>
      <c r="EC933" s="11"/>
      <c r="ED933" s="11"/>
      <c r="EE933" s="11"/>
      <c r="EF933" s="11"/>
      <c r="EG933" s="11"/>
      <c r="EH933" s="11"/>
      <c r="EI933" s="11"/>
      <c r="EJ933" s="11"/>
      <c r="EK933" s="11"/>
      <c r="EL933" s="11"/>
      <c r="EM933" s="11"/>
      <c r="EN933" s="11"/>
      <c r="EO933" s="11"/>
      <c r="EP933" s="11"/>
      <c r="EQ933" s="11"/>
    </row>
    <row r="934" ht="22.5" customHeight="1" spans="1:147">
      <c r="A934" s="248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27"/>
      <c r="Y934" s="11"/>
      <c r="Z934" s="119"/>
      <c r="AA934" s="119"/>
      <c r="AB934" s="11"/>
      <c r="AC934" s="119"/>
      <c r="AD934" s="11"/>
      <c r="AE934" s="11"/>
      <c r="AF934" s="119"/>
      <c r="AG934" s="119"/>
      <c r="AH934" s="11"/>
      <c r="AI934" s="11"/>
      <c r="AJ934" s="11"/>
      <c r="AK934" s="11"/>
      <c r="AL934" s="11"/>
      <c r="AM934" s="11"/>
      <c r="AN934" s="119"/>
      <c r="AO934" s="119"/>
      <c r="AP934" s="11"/>
      <c r="AQ934" s="11"/>
      <c r="AR934" s="12"/>
      <c r="AS934" s="119"/>
      <c r="AT934" s="119"/>
      <c r="AU934" s="11"/>
      <c r="AV934" s="11"/>
      <c r="AW934" s="27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9"/>
      <c r="BQ934" s="119"/>
      <c r="BR934" s="11"/>
      <c r="BS934" s="11"/>
      <c r="BT934" s="11"/>
      <c r="BU934" s="11"/>
      <c r="BV934" s="11"/>
      <c r="BW934" s="11"/>
      <c r="BX934" s="119"/>
      <c r="BY934" s="119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9"/>
      <c r="CQ934" s="119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  <c r="EB934" s="11"/>
      <c r="EC934" s="11"/>
      <c r="ED934" s="11"/>
      <c r="EE934" s="11"/>
      <c r="EF934" s="11"/>
      <c r="EG934" s="11"/>
      <c r="EH934" s="11"/>
      <c r="EI934" s="11"/>
      <c r="EJ934" s="11"/>
      <c r="EK934" s="11"/>
      <c r="EL934" s="11"/>
      <c r="EM934" s="11"/>
      <c r="EN934" s="11"/>
      <c r="EO934" s="11"/>
      <c r="EP934" s="11"/>
      <c r="EQ934" s="11"/>
    </row>
    <row r="935" ht="22.5" customHeight="1" spans="1:147">
      <c r="A935" s="248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27"/>
      <c r="Y935" s="11"/>
      <c r="Z935" s="119"/>
      <c r="AA935" s="119"/>
      <c r="AB935" s="11"/>
      <c r="AC935" s="119"/>
      <c r="AD935" s="11"/>
      <c r="AE935" s="11"/>
      <c r="AF935" s="119"/>
      <c r="AG935" s="119"/>
      <c r="AH935" s="11"/>
      <c r="AI935" s="11"/>
      <c r="AJ935" s="11"/>
      <c r="AK935" s="11"/>
      <c r="AL935" s="11"/>
      <c r="AM935" s="11"/>
      <c r="AN935" s="119"/>
      <c r="AO935" s="119"/>
      <c r="AP935" s="11"/>
      <c r="AQ935" s="11"/>
      <c r="AR935" s="12"/>
      <c r="AS935" s="119"/>
      <c r="AT935" s="119"/>
      <c r="AU935" s="11"/>
      <c r="AV935" s="11"/>
      <c r="AW935" s="27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9"/>
      <c r="BQ935" s="119"/>
      <c r="BR935" s="11"/>
      <c r="BS935" s="11"/>
      <c r="BT935" s="11"/>
      <c r="BU935" s="11"/>
      <c r="BV935" s="11"/>
      <c r="BW935" s="11"/>
      <c r="BX935" s="119"/>
      <c r="BY935" s="119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9"/>
      <c r="CQ935" s="119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  <c r="EM935" s="11"/>
      <c r="EN935" s="11"/>
      <c r="EO935" s="11"/>
      <c r="EP935" s="11"/>
      <c r="EQ935" s="11"/>
    </row>
    <row r="936" ht="22.5" customHeight="1" spans="1:147">
      <c r="A936" s="248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27"/>
      <c r="Y936" s="11"/>
      <c r="Z936" s="119"/>
      <c r="AA936" s="119"/>
      <c r="AB936" s="11"/>
      <c r="AC936" s="119"/>
      <c r="AD936" s="11"/>
      <c r="AE936" s="11"/>
      <c r="AF936" s="119"/>
      <c r="AG936" s="119"/>
      <c r="AH936" s="11"/>
      <c r="AI936" s="11"/>
      <c r="AJ936" s="11"/>
      <c r="AK936" s="11"/>
      <c r="AL936" s="11"/>
      <c r="AM936" s="11"/>
      <c r="AN936" s="119"/>
      <c r="AO936" s="119"/>
      <c r="AP936" s="11"/>
      <c r="AQ936" s="11"/>
      <c r="AR936" s="12"/>
      <c r="AS936" s="119"/>
      <c r="AT936" s="119"/>
      <c r="AU936" s="11"/>
      <c r="AV936" s="11"/>
      <c r="AW936" s="27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9"/>
      <c r="BQ936" s="119"/>
      <c r="BR936" s="11"/>
      <c r="BS936" s="11"/>
      <c r="BT936" s="11"/>
      <c r="BU936" s="11"/>
      <c r="BV936" s="11"/>
      <c r="BW936" s="11"/>
      <c r="BX936" s="119"/>
      <c r="BY936" s="119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9"/>
      <c r="CQ936" s="119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  <c r="EB936" s="11"/>
      <c r="EC936" s="11"/>
      <c r="ED936" s="11"/>
      <c r="EE936" s="11"/>
      <c r="EF936" s="11"/>
      <c r="EG936" s="11"/>
      <c r="EH936" s="11"/>
      <c r="EI936" s="11"/>
      <c r="EJ936" s="11"/>
      <c r="EK936" s="11"/>
      <c r="EL936" s="11"/>
      <c r="EM936" s="11"/>
      <c r="EN936" s="11"/>
      <c r="EO936" s="11"/>
      <c r="EP936" s="11"/>
      <c r="EQ936" s="11"/>
    </row>
    <row r="937" ht="22.5" customHeight="1" spans="1:147">
      <c r="A937" s="248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27"/>
      <c r="Y937" s="11"/>
      <c r="Z937" s="119"/>
      <c r="AA937" s="119"/>
      <c r="AB937" s="11"/>
      <c r="AC937" s="119"/>
      <c r="AD937" s="11"/>
      <c r="AE937" s="11"/>
      <c r="AF937" s="119"/>
      <c r="AG937" s="119"/>
      <c r="AH937" s="11"/>
      <c r="AI937" s="11"/>
      <c r="AJ937" s="11"/>
      <c r="AK937" s="11"/>
      <c r="AL937" s="11"/>
      <c r="AM937" s="11"/>
      <c r="AN937" s="119"/>
      <c r="AO937" s="119"/>
      <c r="AP937" s="11"/>
      <c r="AQ937" s="11"/>
      <c r="AR937" s="12"/>
      <c r="AS937" s="119"/>
      <c r="AT937" s="119"/>
      <c r="AU937" s="11"/>
      <c r="AV937" s="11"/>
      <c r="AW937" s="27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9"/>
      <c r="BQ937" s="119"/>
      <c r="BR937" s="11"/>
      <c r="BS937" s="11"/>
      <c r="BT937" s="11"/>
      <c r="BU937" s="11"/>
      <c r="BV937" s="11"/>
      <c r="BW937" s="11"/>
      <c r="BX937" s="119"/>
      <c r="BY937" s="119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9"/>
      <c r="CQ937" s="119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  <c r="EM937" s="11"/>
      <c r="EN937" s="11"/>
      <c r="EO937" s="11"/>
      <c r="EP937" s="11"/>
      <c r="EQ937" s="11"/>
    </row>
    <row r="938" ht="22.5" customHeight="1" spans="1:147">
      <c r="A938" s="248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27"/>
      <c r="Y938" s="11"/>
      <c r="Z938" s="119"/>
      <c r="AA938" s="119"/>
      <c r="AB938" s="11"/>
      <c r="AC938" s="119"/>
      <c r="AD938" s="11"/>
      <c r="AE938" s="11"/>
      <c r="AF938" s="119"/>
      <c r="AG938" s="119"/>
      <c r="AH938" s="11"/>
      <c r="AI938" s="11"/>
      <c r="AJ938" s="11"/>
      <c r="AK938" s="11"/>
      <c r="AL938" s="11"/>
      <c r="AM938" s="11"/>
      <c r="AN938" s="119"/>
      <c r="AO938" s="119"/>
      <c r="AP938" s="11"/>
      <c r="AQ938" s="11"/>
      <c r="AR938" s="12"/>
      <c r="AS938" s="119"/>
      <c r="AT938" s="119"/>
      <c r="AU938" s="11"/>
      <c r="AV938" s="11"/>
      <c r="AW938" s="27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9"/>
      <c r="BQ938" s="119"/>
      <c r="BR938" s="11"/>
      <c r="BS938" s="11"/>
      <c r="BT938" s="11"/>
      <c r="BU938" s="11"/>
      <c r="BV938" s="11"/>
      <c r="BW938" s="11"/>
      <c r="BX938" s="119"/>
      <c r="BY938" s="119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9"/>
      <c r="CQ938" s="119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  <c r="EB938" s="11"/>
      <c r="EC938" s="11"/>
      <c r="ED938" s="11"/>
      <c r="EE938" s="11"/>
      <c r="EF938" s="11"/>
      <c r="EG938" s="11"/>
      <c r="EH938" s="11"/>
      <c r="EI938" s="11"/>
      <c r="EJ938" s="11"/>
      <c r="EK938" s="11"/>
      <c r="EL938" s="11"/>
      <c r="EM938" s="11"/>
      <c r="EN938" s="11"/>
      <c r="EO938" s="11"/>
      <c r="EP938" s="11"/>
      <c r="EQ938" s="11"/>
    </row>
    <row r="939" ht="22.5" customHeight="1" spans="1:147">
      <c r="A939" s="248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27"/>
      <c r="Y939" s="11"/>
      <c r="Z939" s="119"/>
      <c r="AA939" s="119"/>
      <c r="AB939" s="11"/>
      <c r="AC939" s="119"/>
      <c r="AD939" s="11"/>
      <c r="AE939" s="11"/>
      <c r="AF939" s="119"/>
      <c r="AG939" s="119"/>
      <c r="AH939" s="11"/>
      <c r="AI939" s="11"/>
      <c r="AJ939" s="11"/>
      <c r="AK939" s="11"/>
      <c r="AL939" s="11"/>
      <c r="AM939" s="11"/>
      <c r="AN939" s="119"/>
      <c r="AO939" s="119"/>
      <c r="AP939" s="11"/>
      <c r="AQ939" s="11"/>
      <c r="AR939" s="12"/>
      <c r="AS939" s="119"/>
      <c r="AT939" s="119"/>
      <c r="AU939" s="11"/>
      <c r="AV939" s="11"/>
      <c r="AW939" s="27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9"/>
      <c r="BQ939" s="119"/>
      <c r="BR939" s="11"/>
      <c r="BS939" s="11"/>
      <c r="BT939" s="11"/>
      <c r="BU939" s="11"/>
      <c r="BV939" s="11"/>
      <c r="BW939" s="11"/>
      <c r="BX939" s="119"/>
      <c r="BY939" s="119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9"/>
      <c r="CQ939" s="119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  <c r="EB939" s="11"/>
      <c r="EC939" s="11"/>
      <c r="ED939" s="11"/>
      <c r="EE939" s="11"/>
      <c r="EF939" s="11"/>
      <c r="EG939" s="11"/>
      <c r="EH939" s="11"/>
      <c r="EI939" s="11"/>
      <c r="EJ939" s="11"/>
      <c r="EK939" s="11"/>
      <c r="EL939" s="11"/>
      <c r="EM939" s="11"/>
      <c r="EN939" s="11"/>
      <c r="EO939" s="11"/>
      <c r="EP939" s="11"/>
      <c r="EQ939" s="11"/>
    </row>
    <row r="940" ht="22.5" customHeight="1" spans="1:147">
      <c r="A940" s="248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27"/>
      <c r="Y940" s="11"/>
      <c r="Z940" s="119"/>
      <c r="AA940" s="119"/>
      <c r="AB940" s="11"/>
      <c r="AC940" s="119"/>
      <c r="AD940" s="11"/>
      <c r="AE940" s="11"/>
      <c r="AF940" s="119"/>
      <c r="AG940" s="119"/>
      <c r="AH940" s="11"/>
      <c r="AI940" s="11"/>
      <c r="AJ940" s="11"/>
      <c r="AK940" s="11"/>
      <c r="AL940" s="11"/>
      <c r="AM940" s="11"/>
      <c r="AN940" s="119"/>
      <c r="AO940" s="119"/>
      <c r="AP940" s="11"/>
      <c r="AQ940" s="11"/>
      <c r="AR940" s="12"/>
      <c r="AS940" s="119"/>
      <c r="AT940" s="119"/>
      <c r="AU940" s="11"/>
      <c r="AV940" s="11"/>
      <c r="AW940" s="27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9"/>
      <c r="BQ940" s="119"/>
      <c r="BR940" s="11"/>
      <c r="BS940" s="11"/>
      <c r="BT940" s="11"/>
      <c r="BU940" s="11"/>
      <c r="BV940" s="11"/>
      <c r="BW940" s="11"/>
      <c r="BX940" s="119"/>
      <c r="BY940" s="119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9"/>
      <c r="CQ940" s="119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  <c r="EB940" s="11"/>
      <c r="EC940" s="11"/>
      <c r="ED940" s="11"/>
      <c r="EE940" s="11"/>
      <c r="EF940" s="11"/>
      <c r="EG940" s="11"/>
      <c r="EH940" s="11"/>
      <c r="EI940" s="11"/>
      <c r="EJ940" s="11"/>
      <c r="EK940" s="11"/>
      <c r="EL940" s="11"/>
      <c r="EM940" s="11"/>
      <c r="EN940" s="11"/>
      <c r="EO940" s="11"/>
      <c r="EP940" s="11"/>
      <c r="EQ940" s="11"/>
    </row>
    <row r="941" ht="22.5" customHeight="1" spans="1:147">
      <c r="A941" s="248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27"/>
      <c r="Y941" s="11"/>
      <c r="Z941" s="119"/>
      <c r="AA941" s="119"/>
      <c r="AB941" s="11"/>
      <c r="AC941" s="119"/>
      <c r="AD941" s="11"/>
      <c r="AE941" s="11"/>
      <c r="AF941" s="119"/>
      <c r="AG941" s="119"/>
      <c r="AH941" s="11"/>
      <c r="AI941" s="11"/>
      <c r="AJ941" s="11"/>
      <c r="AK941" s="11"/>
      <c r="AL941" s="11"/>
      <c r="AM941" s="11"/>
      <c r="AN941" s="119"/>
      <c r="AO941" s="119"/>
      <c r="AP941" s="11"/>
      <c r="AQ941" s="11"/>
      <c r="AR941" s="12"/>
      <c r="AS941" s="119"/>
      <c r="AT941" s="119"/>
      <c r="AU941" s="11"/>
      <c r="AV941" s="11"/>
      <c r="AW941" s="27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9"/>
      <c r="BQ941" s="119"/>
      <c r="BR941" s="11"/>
      <c r="BS941" s="11"/>
      <c r="BT941" s="11"/>
      <c r="BU941" s="11"/>
      <c r="BV941" s="11"/>
      <c r="BW941" s="11"/>
      <c r="BX941" s="119"/>
      <c r="BY941" s="119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9"/>
      <c r="CQ941" s="119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  <c r="EB941" s="11"/>
      <c r="EC941" s="11"/>
      <c r="ED941" s="11"/>
      <c r="EE941" s="11"/>
      <c r="EF941" s="11"/>
      <c r="EG941" s="11"/>
      <c r="EH941" s="11"/>
      <c r="EI941" s="11"/>
      <c r="EJ941" s="11"/>
      <c r="EK941" s="11"/>
      <c r="EL941" s="11"/>
      <c r="EM941" s="11"/>
      <c r="EN941" s="11"/>
      <c r="EO941" s="11"/>
      <c r="EP941" s="11"/>
      <c r="EQ941" s="11"/>
    </row>
    <row r="942" ht="22.5" customHeight="1" spans="1:147">
      <c r="A942" s="248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27"/>
      <c r="Y942" s="11"/>
      <c r="Z942" s="119"/>
      <c r="AA942" s="119"/>
      <c r="AB942" s="11"/>
      <c r="AC942" s="119"/>
      <c r="AD942" s="11"/>
      <c r="AE942" s="11"/>
      <c r="AF942" s="119"/>
      <c r="AG942" s="119"/>
      <c r="AH942" s="11"/>
      <c r="AI942" s="11"/>
      <c r="AJ942" s="11"/>
      <c r="AK942" s="11"/>
      <c r="AL942" s="11"/>
      <c r="AM942" s="11"/>
      <c r="AN942" s="119"/>
      <c r="AO942" s="119"/>
      <c r="AP942" s="11"/>
      <c r="AQ942" s="11"/>
      <c r="AR942" s="12"/>
      <c r="AS942" s="119"/>
      <c r="AT942" s="119"/>
      <c r="AU942" s="11"/>
      <c r="AV942" s="11"/>
      <c r="AW942" s="27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9"/>
      <c r="BQ942" s="119"/>
      <c r="BR942" s="11"/>
      <c r="BS942" s="11"/>
      <c r="BT942" s="11"/>
      <c r="BU942" s="11"/>
      <c r="BV942" s="11"/>
      <c r="BW942" s="11"/>
      <c r="BX942" s="119"/>
      <c r="BY942" s="119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9"/>
      <c r="CQ942" s="119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  <c r="EB942" s="11"/>
      <c r="EC942" s="11"/>
      <c r="ED942" s="11"/>
      <c r="EE942" s="11"/>
      <c r="EF942" s="11"/>
      <c r="EG942" s="11"/>
      <c r="EH942" s="11"/>
      <c r="EI942" s="11"/>
      <c r="EJ942" s="11"/>
      <c r="EK942" s="11"/>
      <c r="EL942" s="11"/>
      <c r="EM942" s="11"/>
      <c r="EN942" s="11"/>
      <c r="EO942" s="11"/>
      <c r="EP942" s="11"/>
      <c r="EQ942" s="11"/>
    </row>
    <row r="943" ht="22.5" customHeight="1" spans="1:147">
      <c r="A943" s="248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27"/>
      <c r="Y943" s="11"/>
      <c r="Z943" s="119"/>
      <c r="AA943" s="119"/>
      <c r="AB943" s="11"/>
      <c r="AC943" s="119"/>
      <c r="AD943" s="11"/>
      <c r="AE943" s="11"/>
      <c r="AF943" s="119"/>
      <c r="AG943" s="119"/>
      <c r="AH943" s="11"/>
      <c r="AI943" s="11"/>
      <c r="AJ943" s="11"/>
      <c r="AK943" s="11"/>
      <c r="AL943" s="11"/>
      <c r="AM943" s="11"/>
      <c r="AN943" s="119"/>
      <c r="AO943" s="119"/>
      <c r="AP943" s="11"/>
      <c r="AQ943" s="11"/>
      <c r="AR943" s="12"/>
      <c r="AS943" s="119"/>
      <c r="AT943" s="119"/>
      <c r="AU943" s="11"/>
      <c r="AV943" s="11"/>
      <c r="AW943" s="27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9"/>
      <c r="BQ943" s="119"/>
      <c r="BR943" s="11"/>
      <c r="BS943" s="11"/>
      <c r="BT943" s="11"/>
      <c r="BU943" s="11"/>
      <c r="BV943" s="11"/>
      <c r="BW943" s="11"/>
      <c r="BX943" s="119"/>
      <c r="BY943" s="119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9"/>
      <c r="CQ943" s="119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  <c r="EB943" s="11"/>
      <c r="EC943" s="11"/>
      <c r="ED943" s="11"/>
      <c r="EE943" s="11"/>
      <c r="EF943" s="11"/>
      <c r="EG943" s="11"/>
      <c r="EH943" s="11"/>
      <c r="EI943" s="11"/>
      <c r="EJ943" s="11"/>
      <c r="EK943" s="11"/>
      <c r="EL943" s="11"/>
      <c r="EM943" s="11"/>
      <c r="EN943" s="11"/>
      <c r="EO943" s="11"/>
      <c r="EP943" s="11"/>
      <c r="EQ943" s="11"/>
    </row>
    <row r="944" ht="22.5" customHeight="1" spans="1:147">
      <c r="A944" s="248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27"/>
      <c r="Y944" s="11"/>
      <c r="Z944" s="119"/>
      <c r="AA944" s="119"/>
      <c r="AB944" s="11"/>
      <c r="AC944" s="119"/>
      <c r="AD944" s="11"/>
      <c r="AE944" s="11"/>
      <c r="AF944" s="119"/>
      <c r="AG944" s="119"/>
      <c r="AH944" s="11"/>
      <c r="AI944" s="11"/>
      <c r="AJ944" s="11"/>
      <c r="AK944" s="11"/>
      <c r="AL944" s="11"/>
      <c r="AM944" s="11"/>
      <c r="AN944" s="119"/>
      <c r="AO944" s="119"/>
      <c r="AP944" s="11"/>
      <c r="AQ944" s="11"/>
      <c r="AR944" s="12"/>
      <c r="AS944" s="119"/>
      <c r="AT944" s="119"/>
      <c r="AU944" s="11"/>
      <c r="AV944" s="11"/>
      <c r="AW944" s="27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9"/>
      <c r="BQ944" s="119"/>
      <c r="BR944" s="11"/>
      <c r="BS944" s="11"/>
      <c r="BT944" s="11"/>
      <c r="BU944" s="11"/>
      <c r="BV944" s="11"/>
      <c r="BW944" s="11"/>
      <c r="BX944" s="119"/>
      <c r="BY944" s="119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9"/>
      <c r="CQ944" s="119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  <c r="EB944" s="11"/>
      <c r="EC944" s="11"/>
      <c r="ED944" s="11"/>
      <c r="EE944" s="11"/>
      <c r="EF944" s="11"/>
      <c r="EG944" s="11"/>
      <c r="EH944" s="11"/>
      <c r="EI944" s="11"/>
      <c r="EJ944" s="11"/>
      <c r="EK944" s="11"/>
      <c r="EL944" s="11"/>
      <c r="EM944" s="11"/>
      <c r="EN944" s="11"/>
      <c r="EO944" s="11"/>
      <c r="EP944" s="11"/>
      <c r="EQ944" s="11"/>
    </row>
    <row r="945" ht="22.5" customHeight="1" spans="1:147">
      <c r="A945" s="248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27"/>
      <c r="Y945" s="11"/>
      <c r="Z945" s="119"/>
      <c r="AA945" s="119"/>
      <c r="AB945" s="11"/>
      <c r="AC945" s="119"/>
      <c r="AD945" s="11"/>
      <c r="AE945" s="11"/>
      <c r="AF945" s="119"/>
      <c r="AG945" s="119"/>
      <c r="AH945" s="11"/>
      <c r="AI945" s="11"/>
      <c r="AJ945" s="11"/>
      <c r="AK945" s="11"/>
      <c r="AL945" s="11"/>
      <c r="AM945" s="11"/>
      <c r="AN945" s="119"/>
      <c r="AO945" s="119"/>
      <c r="AP945" s="11"/>
      <c r="AQ945" s="11"/>
      <c r="AR945" s="12"/>
      <c r="AS945" s="119"/>
      <c r="AT945" s="119"/>
      <c r="AU945" s="11"/>
      <c r="AV945" s="11"/>
      <c r="AW945" s="27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9"/>
      <c r="BQ945" s="119"/>
      <c r="BR945" s="11"/>
      <c r="BS945" s="11"/>
      <c r="BT945" s="11"/>
      <c r="BU945" s="11"/>
      <c r="BV945" s="11"/>
      <c r="BW945" s="11"/>
      <c r="BX945" s="119"/>
      <c r="BY945" s="119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9"/>
      <c r="CQ945" s="119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  <c r="EB945" s="11"/>
      <c r="EC945" s="11"/>
      <c r="ED945" s="11"/>
      <c r="EE945" s="11"/>
      <c r="EF945" s="11"/>
      <c r="EG945" s="11"/>
      <c r="EH945" s="11"/>
      <c r="EI945" s="11"/>
      <c r="EJ945" s="11"/>
      <c r="EK945" s="11"/>
      <c r="EL945" s="11"/>
      <c r="EM945" s="11"/>
      <c r="EN945" s="11"/>
      <c r="EO945" s="11"/>
      <c r="EP945" s="11"/>
      <c r="EQ945" s="11"/>
    </row>
    <row r="946" ht="22.5" customHeight="1" spans="1:147">
      <c r="A946" s="248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27"/>
      <c r="Y946" s="11"/>
      <c r="Z946" s="119"/>
      <c r="AA946" s="119"/>
      <c r="AB946" s="11"/>
      <c r="AC946" s="119"/>
      <c r="AD946" s="11"/>
      <c r="AE946" s="11"/>
      <c r="AF946" s="119"/>
      <c r="AG946" s="119"/>
      <c r="AH946" s="11"/>
      <c r="AI946" s="11"/>
      <c r="AJ946" s="11"/>
      <c r="AK946" s="11"/>
      <c r="AL946" s="11"/>
      <c r="AM946" s="11"/>
      <c r="AN946" s="119"/>
      <c r="AO946" s="119"/>
      <c r="AP946" s="11"/>
      <c r="AQ946" s="11"/>
      <c r="AR946" s="12"/>
      <c r="AS946" s="119"/>
      <c r="AT946" s="119"/>
      <c r="AU946" s="11"/>
      <c r="AV946" s="11"/>
      <c r="AW946" s="27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9"/>
      <c r="BQ946" s="119"/>
      <c r="BR946" s="11"/>
      <c r="BS946" s="11"/>
      <c r="BT946" s="11"/>
      <c r="BU946" s="11"/>
      <c r="BV946" s="11"/>
      <c r="BW946" s="11"/>
      <c r="BX946" s="119"/>
      <c r="BY946" s="119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9"/>
      <c r="CQ946" s="119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  <c r="EB946" s="11"/>
      <c r="EC946" s="11"/>
      <c r="ED946" s="11"/>
      <c r="EE946" s="11"/>
      <c r="EF946" s="11"/>
      <c r="EG946" s="11"/>
      <c r="EH946" s="11"/>
      <c r="EI946" s="11"/>
      <c r="EJ946" s="11"/>
      <c r="EK946" s="11"/>
      <c r="EL946" s="11"/>
      <c r="EM946" s="11"/>
      <c r="EN946" s="11"/>
      <c r="EO946" s="11"/>
      <c r="EP946" s="11"/>
      <c r="EQ946" s="11"/>
    </row>
    <row r="947" ht="22.5" customHeight="1" spans="1:147">
      <c r="A947" s="248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27"/>
      <c r="Y947" s="11"/>
      <c r="Z947" s="119"/>
      <c r="AA947" s="119"/>
      <c r="AB947" s="11"/>
      <c r="AC947" s="119"/>
      <c r="AD947" s="11"/>
      <c r="AE947" s="11"/>
      <c r="AF947" s="119"/>
      <c r="AG947" s="119"/>
      <c r="AH947" s="11"/>
      <c r="AI947" s="11"/>
      <c r="AJ947" s="11"/>
      <c r="AK947" s="11"/>
      <c r="AL947" s="11"/>
      <c r="AM947" s="11"/>
      <c r="AN947" s="119"/>
      <c r="AO947" s="119"/>
      <c r="AP947" s="11"/>
      <c r="AQ947" s="11"/>
      <c r="AR947" s="12"/>
      <c r="AS947" s="119"/>
      <c r="AT947" s="119"/>
      <c r="AU947" s="11"/>
      <c r="AV947" s="11"/>
      <c r="AW947" s="27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9"/>
      <c r="BQ947" s="119"/>
      <c r="BR947" s="11"/>
      <c r="BS947" s="11"/>
      <c r="BT947" s="11"/>
      <c r="BU947" s="11"/>
      <c r="BV947" s="11"/>
      <c r="BW947" s="11"/>
      <c r="BX947" s="119"/>
      <c r="BY947" s="119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9"/>
      <c r="CQ947" s="119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  <c r="EM947" s="11"/>
      <c r="EN947" s="11"/>
      <c r="EO947" s="11"/>
      <c r="EP947" s="11"/>
      <c r="EQ947" s="11"/>
    </row>
    <row r="948" ht="22.5" customHeight="1" spans="1:147">
      <c r="A948" s="248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27"/>
      <c r="Y948" s="11"/>
      <c r="Z948" s="119"/>
      <c r="AA948" s="119"/>
      <c r="AB948" s="11"/>
      <c r="AC948" s="119"/>
      <c r="AD948" s="11"/>
      <c r="AE948" s="11"/>
      <c r="AF948" s="119"/>
      <c r="AG948" s="119"/>
      <c r="AH948" s="11"/>
      <c r="AI948" s="11"/>
      <c r="AJ948" s="11"/>
      <c r="AK948" s="11"/>
      <c r="AL948" s="11"/>
      <c r="AM948" s="11"/>
      <c r="AN948" s="119"/>
      <c r="AO948" s="119"/>
      <c r="AP948" s="11"/>
      <c r="AQ948" s="11"/>
      <c r="AR948" s="12"/>
      <c r="AS948" s="119"/>
      <c r="AT948" s="119"/>
      <c r="AU948" s="11"/>
      <c r="AV948" s="11"/>
      <c r="AW948" s="27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9"/>
      <c r="BQ948" s="119"/>
      <c r="BR948" s="11"/>
      <c r="BS948" s="11"/>
      <c r="BT948" s="11"/>
      <c r="BU948" s="11"/>
      <c r="BV948" s="11"/>
      <c r="BW948" s="11"/>
      <c r="BX948" s="119"/>
      <c r="BY948" s="119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9"/>
      <c r="CQ948" s="119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  <c r="EB948" s="11"/>
      <c r="EC948" s="11"/>
      <c r="ED948" s="11"/>
      <c r="EE948" s="11"/>
      <c r="EF948" s="11"/>
      <c r="EG948" s="11"/>
      <c r="EH948" s="11"/>
      <c r="EI948" s="11"/>
      <c r="EJ948" s="11"/>
      <c r="EK948" s="11"/>
      <c r="EL948" s="11"/>
      <c r="EM948" s="11"/>
      <c r="EN948" s="11"/>
      <c r="EO948" s="11"/>
      <c r="EP948" s="11"/>
      <c r="EQ948" s="11"/>
    </row>
    <row r="949" ht="22.5" customHeight="1" spans="1:147">
      <c r="A949" s="248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27"/>
      <c r="Y949" s="11"/>
      <c r="Z949" s="119"/>
      <c r="AA949" s="119"/>
      <c r="AB949" s="11"/>
      <c r="AC949" s="119"/>
      <c r="AD949" s="11"/>
      <c r="AE949" s="11"/>
      <c r="AF949" s="119"/>
      <c r="AG949" s="119"/>
      <c r="AH949" s="11"/>
      <c r="AI949" s="11"/>
      <c r="AJ949" s="11"/>
      <c r="AK949" s="11"/>
      <c r="AL949" s="11"/>
      <c r="AM949" s="11"/>
      <c r="AN949" s="119"/>
      <c r="AO949" s="119"/>
      <c r="AP949" s="11"/>
      <c r="AQ949" s="11"/>
      <c r="AR949" s="12"/>
      <c r="AS949" s="119"/>
      <c r="AT949" s="119"/>
      <c r="AU949" s="11"/>
      <c r="AV949" s="11"/>
      <c r="AW949" s="27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9"/>
      <c r="BQ949" s="119"/>
      <c r="BR949" s="11"/>
      <c r="BS949" s="11"/>
      <c r="BT949" s="11"/>
      <c r="BU949" s="11"/>
      <c r="BV949" s="11"/>
      <c r="BW949" s="11"/>
      <c r="BX949" s="119"/>
      <c r="BY949" s="119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9"/>
      <c r="CQ949" s="119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  <c r="EB949" s="11"/>
      <c r="EC949" s="11"/>
      <c r="ED949" s="11"/>
      <c r="EE949" s="11"/>
      <c r="EF949" s="11"/>
      <c r="EG949" s="11"/>
      <c r="EH949" s="11"/>
      <c r="EI949" s="11"/>
      <c r="EJ949" s="11"/>
      <c r="EK949" s="11"/>
      <c r="EL949" s="11"/>
      <c r="EM949" s="11"/>
      <c r="EN949" s="11"/>
      <c r="EO949" s="11"/>
      <c r="EP949" s="11"/>
      <c r="EQ949" s="11"/>
    </row>
    <row r="950" ht="22.5" customHeight="1" spans="1:147">
      <c r="A950" s="248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27"/>
      <c r="Y950" s="11"/>
      <c r="Z950" s="119"/>
      <c r="AA950" s="119"/>
      <c r="AB950" s="11"/>
      <c r="AC950" s="119"/>
      <c r="AD950" s="11"/>
      <c r="AE950" s="11"/>
      <c r="AF950" s="119"/>
      <c r="AG950" s="119"/>
      <c r="AH950" s="11"/>
      <c r="AI950" s="11"/>
      <c r="AJ950" s="11"/>
      <c r="AK950" s="11"/>
      <c r="AL950" s="11"/>
      <c r="AM950" s="11"/>
      <c r="AN950" s="119"/>
      <c r="AO950" s="119"/>
      <c r="AP950" s="11"/>
      <c r="AQ950" s="11"/>
      <c r="AR950" s="12"/>
      <c r="AS950" s="119"/>
      <c r="AT950" s="119"/>
      <c r="AU950" s="11"/>
      <c r="AV950" s="11"/>
      <c r="AW950" s="27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9"/>
      <c r="BQ950" s="119"/>
      <c r="BR950" s="11"/>
      <c r="BS950" s="11"/>
      <c r="BT950" s="11"/>
      <c r="BU950" s="11"/>
      <c r="BV950" s="11"/>
      <c r="BW950" s="11"/>
      <c r="BX950" s="119"/>
      <c r="BY950" s="119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9"/>
      <c r="CQ950" s="119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  <c r="EM950" s="11"/>
      <c r="EN950" s="11"/>
      <c r="EO950" s="11"/>
      <c r="EP950" s="11"/>
      <c r="EQ950" s="11"/>
    </row>
    <row r="951" ht="22.5" customHeight="1" spans="1:147">
      <c r="A951" s="248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27"/>
      <c r="Y951" s="11"/>
      <c r="Z951" s="119"/>
      <c r="AA951" s="119"/>
      <c r="AB951" s="11"/>
      <c r="AC951" s="119"/>
      <c r="AD951" s="11"/>
      <c r="AE951" s="11"/>
      <c r="AF951" s="119"/>
      <c r="AG951" s="119"/>
      <c r="AH951" s="11"/>
      <c r="AI951" s="11"/>
      <c r="AJ951" s="11"/>
      <c r="AK951" s="11"/>
      <c r="AL951" s="11"/>
      <c r="AM951" s="11"/>
      <c r="AN951" s="119"/>
      <c r="AO951" s="119"/>
      <c r="AP951" s="11"/>
      <c r="AQ951" s="11"/>
      <c r="AR951" s="12"/>
      <c r="AS951" s="119"/>
      <c r="AT951" s="119"/>
      <c r="AU951" s="11"/>
      <c r="AV951" s="11"/>
      <c r="AW951" s="27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9"/>
      <c r="BQ951" s="119"/>
      <c r="BR951" s="11"/>
      <c r="BS951" s="11"/>
      <c r="BT951" s="11"/>
      <c r="BU951" s="11"/>
      <c r="BV951" s="11"/>
      <c r="BW951" s="11"/>
      <c r="BX951" s="119"/>
      <c r="BY951" s="119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9"/>
      <c r="CQ951" s="119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  <c r="EB951" s="11"/>
      <c r="EC951" s="11"/>
      <c r="ED951" s="11"/>
      <c r="EE951" s="11"/>
      <c r="EF951" s="11"/>
      <c r="EG951" s="11"/>
      <c r="EH951" s="11"/>
      <c r="EI951" s="11"/>
      <c r="EJ951" s="11"/>
      <c r="EK951" s="11"/>
      <c r="EL951" s="11"/>
      <c r="EM951" s="11"/>
      <c r="EN951" s="11"/>
      <c r="EO951" s="11"/>
      <c r="EP951" s="11"/>
      <c r="EQ951" s="11"/>
    </row>
    <row r="952" ht="22.5" customHeight="1" spans="1:147">
      <c r="A952" s="248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27"/>
      <c r="Y952" s="11"/>
      <c r="Z952" s="119"/>
      <c r="AA952" s="119"/>
      <c r="AB952" s="11"/>
      <c r="AC952" s="119"/>
      <c r="AD952" s="11"/>
      <c r="AE952" s="11"/>
      <c r="AF952" s="119"/>
      <c r="AG952" s="119"/>
      <c r="AH952" s="11"/>
      <c r="AI952" s="11"/>
      <c r="AJ952" s="11"/>
      <c r="AK952" s="11"/>
      <c r="AL952" s="11"/>
      <c r="AM952" s="11"/>
      <c r="AN952" s="119"/>
      <c r="AO952" s="119"/>
      <c r="AP952" s="11"/>
      <c r="AQ952" s="11"/>
      <c r="AR952" s="12"/>
      <c r="AS952" s="119"/>
      <c r="AT952" s="119"/>
      <c r="AU952" s="11"/>
      <c r="AV952" s="11"/>
      <c r="AW952" s="27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9"/>
      <c r="BQ952" s="119"/>
      <c r="BR952" s="11"/>
      <c r="BS952" s="11"/>
      <c r="BT952" s="11"/>
      <c r="BU952" s="11"/>
      <c r="BV952" s="11"/>
      <c r="BW952" s="11"/>
      <c r="BX952" s="119"/>
      <c r="BY952" s="119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9"/>
      <c r="CQ952" s="119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  <c r="EB952" s="11"/>
      <c r="EC952" s="11"/>
      <c r="ED952" s="11"/>
      <c r="EE952" s="11"/>
      <c r="EF952" s="11"/>
      <c r="EG952" s="11"/>
      <c r="EH952" s="11"/>
      <c r="EI952" s="11"/>
      <c r="EJ952" s="11"/>
      <c r="EK952" s="11"/>
      <c r="EL952" s="11"/>
      <c r="EM952" s="11"/>
      <c r="EN952" s="11"/>
      <c r="EO952" s="11"/>
      <c r="EP952" s="11"/>
      <c r="EQ952" s="11"/>
    </row>
    <row r="953" ht="22.5" customHeight="1" spans="1:147">
      <c r="A953" s="248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27"/>
      <c r="Y953" s="11"/>
      <c r="Z953" s="119"/>
      <c r="AA953" s="119"/>
      <c r="AB953" s="11"/>
      <c r="AC953" s="119"/>
      <c r="AD953" s="11"/>
      <c r="AE953" s="11"/>
      <c r="AF953" s="119"/>
      <c r="AG953" s="119"/>
      <c r="AH953" s="11"/>
      <c r="AI953" s="11"/>
      <c r="AJ953" s="11"/>
      <c r="AK953" s="11"/>
      <c r="AL953" s="11"/>
      <c r="AM953" s="11"/>
      <c r="AN953" s="119"/>
      <c r="AO953" s="119"/>
      <c r="AP953" s="11"/>
      <c r="AQ953" s="11"/>
      <c r="AR953" s="12"/>
      <c r="AS953" s="119"/>
      <c r="AT953" s="119"/>
      <c r="AU953" s="11"/>
      <c r="AV953" s="11"/>
      <c r="AW953" s="27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9"/>
      <c r="BQ953" s="119"/>
      <c r="BR953" s="11"/>
      <c r="BS953" s="11"/>
      <c r="BT953" s="11"/>
      <c r="BU953" s="11"/>
      <c r="BV953" s="11"/>
      <c r="BW953" s="11"/>
      <c r="BX953" s="119"/>
      <c r="BY953" s="119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9"/>
      <c r="CQ953" s="119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  <c r="EB953" s="11"/>
      <c r="EC953" s="11"/>
      <c r="ED953" s="11"/>
      <c r="EE953" s="11"/>
      <c r="EF953" s="11"/>
      <c r="EG953" s="11"/>
      <c r="EH953" s="11"/>
      <c r="EI953" s="11"/>
      <c r="EJ953" s="11"/>
      <c r="EK953" s="11"/>
      <c r="EL953" s="11"/>
      <c r="EM953" s="11"/>
      <c r="EN953" s="11"/>
      <c r="EO953" s="11"/>
      <c r="EP953" s="11"/>
      <c r="EQ953" s="11"/>
    </row>
    <row r="954" ht="22.5" customHeight="1" spans="1:147">
      <c r="A954" s="248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27"/>
      <c r="Y954" s="11"/>
      <c r="Z954" s="119"/>
      <c r="AA954" s="119"/>
      <c r="AB954" s="11"/>
      <c r="AC954" s="119"/>
      <c r="AD954" s="11"/>
      <c r="AE954" s="11"/>
      <c r="AF954" s="119"/>
      <c r="AG954" s="119"/>
      <c r="AH954" s="11"/>
      <c r="AI954" s="11"/>
      <c r="AJ954" s="11"/>
      <c r="AK954" s="11"/>
      <c r="AL954" s="11"/>
      <c r="AM954" s="11"/>
      <c r="AN954" s="119"/>
      <c r="AO954" s="119"/>
      <c r="AP954" s="11"/>
      <c r="AQ954" s="11"/>
      <c r="AR954" s="12"/>
      <c r="AS954" s="119"/>
      <c r="AT954" s="119"/>
      <c r="AU954" s="11"/>
      <c r="AV954" s="11"/>
      <c r="AW954" s="27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9"/>
      <c r="BQ954" s="119"/>
      <c r="BR954" s="11"/>
      <c r="BS954" s="11"/>
      <c r="BT954" s="11"/>
      <c r="BU954" s="11"/>
      <c r="BV954" s="11"/>
      <c r="BW954" s="11"/>
      <c r="BX954" s="119"/>
      <c r="BY954" s="119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9"/>
      <c r="CQ954" s="119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  <c r="EB954" s="11"/>
      <c r="EC954" s="11"/>
      <c r="ED954" s="11"/>
      <c r="EE954" s="11"/>
      <c r="EF954" s="11"/>
      <c r="EG954" s="11"/>
      <c r="EH954" s="11"/>
      <c r="EI954" s="11"/>
      <c r="EJ954" s="11"/>
      <c r="EK954" s="11"/>
      <c r="EL954" s="11"/>
      <c r="EM954" s="11"/>
      <c r="EN954" s="11"/>
      <c r="EO954" s="11"/>
      <c r="EP954" s="11"/>
      <c r="EQ954" s="11"/>
    </row>
    <row r="955" ht="22.5" customHeight="1" spans="1:147">
      <c r="A955" s="248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27"/>
      <c r="Y955" s="11"/>
      <c r="Z955" s="119"/>
      <c r="AA955" s="119"/>
      <c r="AB955" s="11"/>
      <c r="AC955" s="119"/>
      <c r="AD955" s="11"/>
      <c r="AE955" s="11"/>
      <c r="AF955" s="119"/>
      <c r="AG955" s="119"/>
      <c r="AH955" s="11"/>
      <c r="AI955" s="11"/>
      <c r="AJ955" s="11"/>
      <c r="AK955" s="11"/>
      <c r="AL955" s="11"/>
      <c r="AM955" s="11"/>
      <c r="AN955" s="119"/>
      <c r="AO955" s="119"/>
      <c r="AP955" s="11"/>
      <c r="AQ955" s="11"/>
      <c r="AR955" s="12"/>
      <c r="AS955" s="119"/>
      <c r="AT955" s="119"/>
      <c r="AU955" s="11"/>
      <c r="AV955" s="11"/>
      <c r="AW955" s="27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9"/>
      <c r="BQ955" s="119"/>
      <c r="BR955" s="11"/>
      <c r="BS955" s="11"/>
      <c r="BT955" s="11"/>
      <c r="BU955" s="11"/>
      <c r="BV955" s="11"/>
      <c r="BW955" s="11"/>
      <c r="BX955" s="119"/>
      <c r="BY955" s="119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9"/>
      <c r="CQ955" s="119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  <c r="EB955" s="11"/>
      <c r="EC955" s="11"/>
      <c r="ED955" s="11"/>
      <c r="EE955" s="11"/>
      <c r="EF955" s="11"/>
      <c r="EG955" s="11"/>
      <c r="EH955" s="11"/>
      <c r="EI955" s="11"/>
      <c r="EJ955" s="11"/>
      <c r="EK955" s="11"/>
      <c r="EL955" s="11"/>
      <c r="EM955" s="11"/>
      <c r="EN955" s="11"/>
      <c r="EO955" s="11"/>
      <c r="EP955" s="11"/>
      <c r="EQ955" s="11"/>
    </row>
    <row r="956" ht="22.5" customHeight="1" spans="1:147">
      <c r="A956" s="248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27"/>
      <c r="Y956" s="11"/>
      <c r="Z956" s="119"/>
      <c r="AA956" s="119"/>
      <c r="AB956" s="11"/>
      <c r="AC956" s="119"/>
      <c r="AD956" s="11"/>
      <c r="AE956" s="11"/>
      <c r="AF956" s="119"/>
      <c r="AG956" s="119"/>
      <c r="AH956" s="11"/>
      <c r="AI956" s="11"/>
      <c r="AJ956" s="11"/>
      <c r="AK956" s="11"/>
      <c r="AL956" s="11"/>
      <c r="AM956" s="11"/>
      <c r="AN956" s="119"/>
      <c r="AO956" s="119"/>
      <c r="AP956" s="11"/>
      <c r="AQ956" s="11"/>
      <c r="AR956" s="12"/>
      <c r="AS956" s="119"/>
      <c r="AT956" s="119"/>
      <c r="AU956" s="11"/>
      <c r="AV956" s="11"/>
      <c r="AW956" s="27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9"/>
      <c r="BQ956" s="119"/>
      <c r="BR956" s="11"/>
      <c r="BS956" s="11"/>
      <c r="BT956" s="11"/>
      <c r="BU956" s="11"/>
      <c r="BV956" s="11"/>
      <c r="BW956" s="11"/>
      <c r="BX956" s="119"/>
      <c r="BY956" s="119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9"/>
      <c r="CQ956" s="119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  <c r="EB956" s="11"/>
      <c r="EC956" s="11"/>
      <c r="ED956" s="11"/>
      <c r="EE956" s="11"/>
      <c r="EF956" s="11"/>
      <c r="EG956" s="11"/>
      <c r="EH956" s="11"/>
      <c r="EI956" s="11"/>
      <c r="EJ956" s="11"/>
      <c r="EK956" s="11"/>
      <c r="EL956" s="11"/>
      <c r="EM956" s="11"/>
      <c r="EN956" s="11"/>
      <c r="EO956" s="11"/>
      <c r="EP956" s="11"/>
      <c r="EQ956" s="11"/>
    </row>
    <row r="957" ht="22.5" customHeight="1" spans="1:147">
      <c r="A957" s="248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27"/>
      <c r="Y957" s="11"/>
      <c r="Z957" s="119"/>
      <c r="AA957" s="119"/>
      <c r="AB957" s="11"/>
      <c r="AC957" s="119"/>
      <c r="AD957" s="11"/>
      <c r="AE957" s="11"/>
      <c r="AF957" s="119"/>
      <c r="AG957" s="119"/>
      <c r="AH957" s="11"/>
      <c r="AI957" s="11"/>
      <c r="AJ957" s="11"/>
      <c r="AK957" s="11"/>
      <c r="AL957" s="11"/>
      <c r="AM957" s="11"/>
      <c r="AN957" s="119"/>
      <c r="AO957" s="119"/>
      <c r="AP957" s="11"/>
      <c r="AQ957" s="11"/>
      <c r="AR957" s="12"/>
      <c r="AS957" s="119"/>
      <c r="AT957" s="119"/>
      <c r="AU957" s="11"/>
      <c r="AV957" s="11"/>
      <c r="AW957" s="27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9"/>
      <c r="BQ957" s="119"/>
      <c r="BR957" s="11"/>
      <c r="BS957" s="11"/>
      <c r="BT957" s="11"/>
      <c r="BU957" s="11"/>
      <c r="BV957" s="11"/>
      <c r="BW957" s="11"/>
      <c r="BX957" s="119"/>
      <c r="BY957" s="119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9"/>
      <c r="CQ957" s="119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  <c r="EB957" s="11"/>
      <c r="EC957" s="11"/>
      <c r="ED957" s="11"/>
      <c r="EE957" s="11"/>
      <c r="EF957" s="11"/>
      <c r="EG957" s="11"/>
      <c r="EH957" s="11"/>
      <c r="EI957" s="11"/>
      <c r="EJ957" s="11"/>
      <c r="EK957" s="11"/>
      <c r="EL957" s="11"/>
      <c r="EM957" s="11"/>
      <c r="EN957" s="11"/>
      <c r="EO957" s="11"/>
      <c r="EP957" s="11"/>
      <c r="EQ957" s="11"/>
    </row>
    <row r="958" ht="22.5" customHeight="1" spans="1:147">
      <c r="A958" s="248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27"/>
      <c r="Y958" s="11"/>
      <c r="Z958" s="119"/>
      <c r="AA958" s="119"/>
      <c r="AB958" s="11"/>
      <c r="AC958" s="119"/>
      <c r="AD958" s="11"/>
      <c r="AE958" s="11"/>
      <c r="AF958" s="119"/>
      <c r="AG958" s="119"/>
      <c r="AH958" s="11"/>
      <c r="AI958" s="11"/>
      <c r="AJ958" s="11"/>
      <c r="AK958" s="11"/>
      <c r="AL958" s="11"/>
      <c r="AM958" s="11"/>
      <c r="AN958" s="119"/>
      <c r="AO958" s="119"/>
      <c r="AP958" s="11"/>
      <c r="AQ958" s="11"/>
      <c r="AR958" s="12"/>
      <c r="AS958" s="119"/>
      <c r="AT958" s="119"/>
      <c r="AU958" s="11"/>
      <c r="AV958" s="11"/>
      <c r="AW958" s="27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9"/>
      <c r="BQ958" s="119"/>
      <c r="BR958" s="11"/>
      <c r="BS958" s="11"/>
      <c r="BT958" s="11"/>
      <c r="BU958" s="11"/>
      <c r="BV958" s="11"/>
      <c r="BW958" s="11"/>
      <c r="BX958" s="119"/>
      <c r="BY958" s="119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9"/>
      <c r="CQ958" s="119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  <c r="EB958" s="11"/>
      <c r="EC958" s="11"/>
      <c r="ED958" s="11"/>
      <c r="EE958" s="11"/>
      <c r="EF958" s="11"/>
      <c r="EG958" s="11"/>
      <c r="EH958" s="11"/>
      <c r="EI958" s="11"/>
      <c r="EJ958" s="11"/>
      <c r="EK958" s="11"/>
      <c r="EL958" s="11"/>
      <c r="EM958" s="11"/>
      <c r="EN958" s="11"/>
      <c r="EO958" s="11"/>
      <c r="EP958" s="11"/>
      <c r="EQ958" s="11"/>
    </row>
    <row r="959" ht="22.5" customHeight="1" spans="1:147">
      <c r="A959" s="248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27"/>
      <c r="Y959" s="11"/>
      <c r="Z959" s="119"/>
      <c r="AA959" s="119"/>
      <c r="AB959" s="11"/>
      <c r="AC959" s="119"/>
      <c r="AD959" s="11"/>
      <c r="AE959" s="11"/>
      <c r="AF959" s="119"/>
      <c r="AG959" s="119"/>
      <c r="AH959" s="11"/>
      <c r="AI959" s="11"/>
      <c r="AJ959" s="11"/>
      <c r="AK959" s="11"/>
      <c r="AL959" s="11"/>
      <c r="AM959" s="11"/>
      <c r="AN959" s="119"/>
      <c r="AO959" s="119"/>
      <c r="AP959" s="11"/>
      <c r="AQ959" s="11"/>
      <c r="AR959" s="12"/>
      <c r="AS959" s="119"/>
      <c r="AT959" s="119"/>
      <c r="AU959" s="11"/>
      <c r="AV959" s="11"/>
      <c r="AW959" s="27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9"/>
      <c r="BQ959" s="119"/>
      <c r="BR959" s="11"/>
      <c r="BS959" s="11"/>
      <c r="BT959" s="11"/>
      <c r="BU959" s="11"/>
      <c r="BV959" s="11"/>
      <c r="BW959" s="11"/>
      <c r="BX959" s="119"/>
      <c r="BY959" s="119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9"/>
      <c r="CQ959" s="119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  <c r="EB959" s="11"/>
      <c r="EC959" s="11"/>
      <c r="ED959" s="11"/>
      <c r="EE959" s="11"/>
      <c r="EF959" s="11"/>
      <c r="EG959" s="11"/>
      <c r="EH959" s="11"/>
      <c r="EI959" s="11"/>
      <c r="EJ959" s="11"/>
      <c r="EK959" s="11"/>
      <c r="EL959" s="11"/>
      <c r="EM959" s="11"/>
      <c r="EN959" s="11"/>
      <c r="EO959" s="11"/>
      <c r="EP959" s="11"/>
      <c r="EQ959" s="11"/>
    </row>
    <row r="960" ht="22.5" customHeight="1" spans="1:147">
      <c r="A960" s="248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27"/>
      <c r="Y960" s="11"/>
      <c r="Z960" s="119"/>
      <c r="AA960" s="119"/>
      <c r="AB960" s="11"/>
      <c r="AC960" s="119"/>
      <c r="AD960" s="11"/>
      <c r="AE960" s="11"/>
      <c r="AF960" s="119"/>
      <c r="AG960" s="119"/>
      <c r="AH960" s="11"/>
      <c r="AI960" s="11"/>
      <c r="AJ960" s="11"/>
      <c r="AK960" s="11"/>
      <c r="AL960" s="11"/>
      <c r="AM960" s="11"/>
      <c r="AN960" s="119"/>
      <c r="AO960" s="119"/>
      <c r="AP960" s="11"/>
      <c r="AQ960" s="11"/>
      <c r="AR960" s="12"/>
      <c r="AS960" s="119"/>
      <c r="AT960" s="119"/>
      <c r="AU960" s="11"/>
      <c r="AV960" s="11"/>
      <c r="AW960" s="27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9"/>
      <c r="BQ960" s="119"/>
      <c r="BR960" s="11"/>
      <c r="BS960" s="11"/>
      <c r="BT960" s="11"/>
      <c r="BU960" s="11"/>
      <c r="BV960" s="11"/>
      <c r="BW960" s="11"/>
      <c r="BX960" s="119"/>
      <c r="BY960" s="119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9"/>
      <c r="CQ960" s="119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  <c r="EB960" s="11"/>
      <c r="EC960" s="11"/>
      <c r="ED960" s="11"/>
      <c r="EE960" s="11"/>
      <c r="EF960" s="11"/>
      <c r="EG960" s="11"/>
      <c r="EH960" s="11"/>
      <c r="EI960" s="11"/>
      <c r="EJ960" s="11"/>
      <c r="EK960" s="11"/>
      <c r="EL960" s="11"/>
      <c r="EM960" s="11"/>
      <c r="EN960" s="11"/>
      <c r="EO960" s="11"/>
      <c r="EP960" s="11"/>
      <c r="EQ960" s="11"/>
    </row>
    <row r="961" ht="22.5" customHeight="1" spans="1:147">
      <c r="A961" s="248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27"/>
      <c r="Y961" s="11"/>
      <c r="Z961" s="119"/>
      <c r="AA961" s="119"/>
      <c r="AB961" s="11"/>
      <c r="AC961" s="119"/>
      <c r="AD961" s="11"/>
      <c r="AE961" s="11"/>
      <c r="AF961" s="119"/>
      <c r="AG961" s="119"/>
      <c r="AH961" s="11"/>
      <c r="AI961" s="11"/>
      <c r="AJ961" s="11"/>
      <c r="AK961" s="11"/>
      <c r="AL961" s="11"/>
      <c r="AM961" s="11"/>
      <c r="AN961" s="119"/>
      <c r="AO961" s="119"/>
      <c r="AP961" s="11"/>
      <c r="AQ961" s="11"/>
      <c r="AR961" s="12"/>
      <c r="AS961" s="119"/>
      <c r="AT961" s="119"/>
      <c r="AU961" s="11"/>
      <c r="AV961" s="11"/>
      <c r="AW961" s="27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9"/>
      <c r="BQ961" s="119"/>
      <c r="BR961" s="11"/>
      <c r="BS961" s="11"/>
      <c r="BT961" s="11"/>
      <c r="BU961" s="11"/>
      <c r="BV961" s="11"/>
      <c r="BW961" s="11"/>
      <c r="BX961" s="119"/>
      <c r="BY961" s="119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9"/>
      <c r="CQ961" s="119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  <c r="EB961" s="11"/>
      <c r="EC961" s="11"/>
      <c r="ED961" s="11"/>
      <c r="EE961" s="11"/>
      <c r="EF961" s="11"/>
      <c r="EG961" s="11"/>
      <c r="EH961" s="11"/>
      <c r="EI961" s="11"/>
      <c r="EJ961" s="11"/>
      <c r="EK961" s="11"/>
      <c r="EL961" s="11"/>
      <c r="EM961" s="11"/>
      <c r="EN961" s="11"/>
      <c r="EO961" s="11"/>
      <c r="EP961" s="11"/>
      <c r="EQ961" s="11"/>
    </row>
    <row r="962" ht="22.5" customHeight="1" spans="1:147">
      <c r="A962" s="248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27"/>
      <c r="Y962" s="11"/>
      <c r="Z962" s="119"/>
      <c r="AA962" s="119"/>
      <c r="AB962" s="11"/>
      <c r="AC962" s="119"/>
      <c r="AD962" s="11"/>
      <c r="AE962" s="11"/>
      <c r="AF962" s="119"/>
      <c r="AG962" s="119"/>
      <c r="AH962" s="11"/>
      <c r="AI962" s="11"/>
      <c r="AJ962" s="11"/>
      <c r="AK962" s="11"/>
      <c r="AL962" s="11"/>
      <c r="AM962" s="11"/>
      <c r="AN962" s="119"/>
      <c r="AO962" s="119"/>
      <c r="AP962" s="11"/>
      <c r="AQ962" s="11"/>
      <c r="AR962" s="12"/>
      <c r="AS962" s="119"/>
      <c r="AT962" s="119"/>
      <c r="AU962" s="11"/>
      <c r="AV962" s="11"/>
      <c r="AW962" s="27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9"/>
      <c r="BQ962" s="119"/>
      <c r="BR962" s="11"/>
      <c r="BS962" s="11"/>
      <c r="BT962" s="11"/>
      <c r="BU962" s="11"/>
      <c r="BV962" s="11"/>
      <c r="BW962" s="11"/>
      <c r="BX962" s="119"/>
      <c r="BY962" s="119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9"/>
      <c r="CQ962" s="119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  <c r="EB962" s="11"/>
      <c r="EC962" s="11"/>
      <c r="ED962" s="11"/>
      <c r="EE962" s="11"/>
      <c r="EF962" s="11"/>
      <c r="EG962" s="11"/>
      <c r="EH962" s="11"/>
      <c r="EI962" s="11"/>
      <c r="EJ962" s="11"/>
      <c r="EK962" s="11"/>
      <c r="EL962" s="11"/>
      <c r="EM962" s="11"/>
      <c r="EN962" s="11"/>
      <c r="EO962" s="11"/>
      <c r="EP962" s="11"/>
      <c r="EQ962" s="11"/>
    </row>
    <row r="963" ht="22.5" customHeight="1" spans="1:147">
      <c r="A963" s="248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27"/>
      <c r="Y963" s="11"/>
      <c r="Z963" s="119"/>
      <c r="AA963" s="119"/>
      <c r="AB963" s="11"/>
      <c r="AC963" s="119"/>
      <c r="AD963" s="11"/>
      <c r="AE963" s="11"/>
      <c r="AF963" s="119"/>
      <c r="AG963" s="119"/>
      <c r="AH963" s="11"/>
      <c r="AI963" s="11"/>
      <c r="AJ963" s="11"/>
      <c r="AK963" s="11"/>
      <c r="AL963" s="11"/>
      <c r="AM963" s="11"/>
      <c r="AN963" s="119"/>
      <c r="AO963" s="119"/>
      <c r="AP963" s="11"/>
      <c r="AQ963" s="11"/>
      <c r="AR963" s="12"/>
      <c r="AS963" s="119"/>
      <c r="AT963" s="119"/>
      <c r="AU963" s="11"/>
      <c r="AV963" s="11"/>
      <c r="AW963" s="27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9"/>
      <c r="BQ963" s="119"/>
      <c r="BR963" s="11"/>
      <c r="BS963" s="11"/>
      <c r="BT963" s="11"/>
      <c r="BU963" s="11"/>
      <c r="BV963" s="11"/>
      <c r="BW963" s="11"/>
      <c r="BX963" s="119"/>
      <c r="BY963" s="119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9"/>
      <c r="CQ963" s="119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  <c r="EB963" s="11"/>
      <c r="EC963" s="11"/>
      <c r="ED963" s="11"/>
      <c r="EE963" s="11"/>
      <c r="EF963" s="11"/>
      <c r="EG963" s="11"/>
      <c r="EH963" s="11"/>
      <c r="EI963" s="11"/>
      <c r="EJ963" s="11"/>
      <c r="EK963" s="11"/>
      <c r="EL963" s="11"/>
      <c r="EM963" s="11"/>
      <c r="EN963" s="11"/>
      <c r="EO963" s="11"/>
      <c r="EP963" s="11"/>
      <c r="EQ963" s="11"/>
    </row>
    <row r="964" ht="22.5" customHeight="1" spans="1:147">
      <c r="A964" s="248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27"/>
      <c r="Y964" s="11"/>
      <c r="Z964" s="119"/>
      <c r="AA964" s="119"/>
      <c r="AB964" s="11"/>
      <c r="AC964" s="119"/>
      <c r="AD964" s="11"/>
      <c r="AE964" s="11"/>
      <c r="AF964" s="119"/>
      <c r="AG964" s="119"/>
      <c r="AH964" s="11"/>
      <c r="AI964" s="11"/>
      <c r="AJ964" s="11"/>
      <c r="AK964" s="11"/>
      <c r="AL964" s="11"/>
      <c r="AM964" s="11"/>
      <c r="AN964" s="119"/>
      <c r="AO964" s="119"/>
      <c r="AP964" s="11"/>
      <c r="AQ964" s="11"/>
      <c r="AR964" s="12"/>
      <c r="AS964" s="119"/>
      <c r="AT964" s="119"/>
      <c r="AU964" s="11"/>
      <c r="AV964" s="11"/>
      <c r="AW964" s="27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9"/>
      <c r="BQ964" s="119"/>
      <c r="BR964" s="11"/>
      <c r="BS964" s="11"/>
      <c r="BT964" s="11"/>
      <c r="BU964" s="11"/>
      <c r="BV964" s="11"/>
      <c r="BW964" s="11"/>
      <c r="BX964" s="119"/>
      <c r="BY964" s="119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9"/>
      <c r="CQ964" s="119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  <c r="EB964" s="11"/>
      <c r="EC964" s="11"/>
      <c r="ED964" s="11"/>
      <c r="EE964" s="11"/>
      <c r="EF964" s="11"/>
      <c r="EG964" s="11"/>
      <c r="EH964" s="11"/>
      <c r="EI964" s="11"/>
      <c r="EJ964" s="11"/>
      <c r="EK964" s="11"/>
      <c r="EL964" s="11"/>
      <c r="EM964" s="11"/>
      <c r="EN964" s="11"/>
      <c r="EO964" s="11"/>
      <c r="EP964" s="11"/>
      <c r="EQ964" s="11"/>
    </row>
    <row r="965" ht="22.5" customHeight="1" spans="1:147">
      <c r="A965" s="248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27"/>
      <c r="Y965" s="11"/>
      <c r="Z965" s="119"/>
      <c r="AA965" s="119"/>
      <c r="AB965" s="11"/>
      <c r="AC965" s="119"/>
      <c r="AD965" s="11"/>
      <c r="AE965" s="11"/>
      <c r="AF965" s="119"/>
      <c r="AG965" s="119"/>
      <c r="AH965" s="11"/>
      <c r="AI965" s="11"/>
      <c r="AJ965" s="11"/>
      <c r="AK965" s="11"/>
      <c r="AL965" s="11"/>
      <c r="AM965" s="11"/>
      <c r="AN965" s="119"/>
      <c r="AO965" s="119"/>
      <c r="AP965" s="11"/>
      <c r="AQ965" s="11"/>
      <c r="AR965" s="12"/>
      <c r="AS965" s="119"/>
      <c r="AT965" s="119"/>
      <c r="AU965" s="11"/>
      <c r="AV965" s="11"/>
      <c r="AW965" s="27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9"/>
      <c r="BQ965" s="119"/>
      <c r="BR965" s="11"/>
      <c r="BS965" s="11"/>
      <c r="BT965" s="11"/>
      <c r="BU965" s="11"/>
      <c r="BV965" s="11"/>
      <c r="BW965" s="11"/>
      <c r="BX965" s="119"/>
      <c r="BY965" s="119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9"/>
      <c r="CQ965" s="119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  <c r="EM965" s="11"/>
      <c r="EN965" s="11"/>
      <c r="EO965" s="11"/>
      <c r="EP965" s="11"/>
      <c r="EQ965" s="11"/>
    </row>
    <row r="966" ht="22.5" customHeight="1" spans="1:147">
      <c r="A966" s="248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27"/>
      <c r="Y966" s="11"/>
      <c r="Z966" s="119"/>
      <c r="AA966" s="119"/>
      <c r="AB966" s="11"/>
      <c r="AC966" s="119"/>
      <c r="AD966" s="11"/>
      <c r="AE966" s="11"/>
      <c r="AF966" s="119"/>
      <c r="AG966" s="119"/>
      <c r="AH966" s="11"/>
      <c r="AI966" s="11"/>
      <c r="AJ966" s="11"/>
      <c r="AK966" s="11"/>
      <c r="AL966" s="11"/>
      <c r="AM966" s="11"/>
      <c r="AN966" s="119"/>
      <c r="AO966" s="119"/>
      <c r="AP966" s="11"/>
      <c r="AQ966" s="11"/>
      <c r="AR966" s="12"/>
      <c r="AS966" s="119"/>
      <c r="AT966" s="119"/>
      <c r="AU966" s="11"/>
      <c r="AV966" s="11"/>
      <c r="AW966" s="27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9"/>
      <c r="BQ966" s="119"/>
      <c r="BR966" s="11"/>
      <c r="BS966" s="11"/>
      <c r="BT966" s="11"/>
      <c r="BU966" s="11"/>
      <c r="BV966" s="11"/>
      <c r="BW966" s="11"/>
      <c r="BX966" s="119"/>
      <c r="BY966" s="119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9"/>
      <c r="CQ966" s="119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  <c r="EB966" s="11"/>
      <c r="EC966" s="11"/>
      <c r="ED966" s="11"/>
      <c r="EE966" s="11"/>
      <c r="EF966" s="11"/>
      <c r="EG966" s="11"/>
      <c r="EH966" s="11"/>
      <c r="EI966" s="11"/>
      <c r="EJ966" s="11"/>
      <c r="EK966" s="11"/>
      <c r="EL966" s="11"/>
      <c r="EM966" s="11"/>
      <c r="EN966" s="11"/>
      <c r="EO966" s="11"/>
      <c r="EP966" s="11"/>
      <c r="EQ966" s="11"/>
    </row>
    <row r="967" ht="22.5" customHeight="1" spans="1:147">
      <c r="A967" s="248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27"/>
      <c r="Y967" s="11"/>
      <c r="Z967" s="119"/>
      <c r="AA967" s="119"/>
      <c r="AB967" s="11"/>
      <c r="AC967" s="119"/>
      <c r="AD967" s="11"/>
      <c r="AE967" s="11"/>
      <c r="AF967" s="119"/>
      <c r="AG967" s="119"/>
      <c r="AH967" s="11"/>
      <c r="AI967" s="11"/>
      <c r="AJ967" s="11"/>
      <c r="AK967" s="11"/>
      <c r="AL967" s="11"/>
      <c r="AM967" s="11"/>
      <c r="AN967" s="119"/>
      <c r="AO967" s="119"/>
      <c r="AP967" s="11"/>
      <c r="AQ967" s="11"/>
      <c r="AR967" s="12"/>
      <c r="AS967" s="119"/>
      <c r="AT967" s="119"/>
      <c r="AU967" s="11"/>
      <c r="AV967" s="11"/>
      <c r="AW967" s="27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9"/>
      <c r="BQ967" s="119"/>
      <c r="BR967" s="11"/>
      <c r="BS967" s="11"/>
      <c r="BT967" s="11"/>
      <c r="BU967" s="11"/>
      <c r="BV967" s="11"/>
      <c r="BW967" s="11"/>
      <c r="BX967" s="119"/>
      <c r="BY967" s="119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9"/>
      <c r="CQ967" s="119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  <c r="EB967" s="11"/>
      <c r="EC967" s="11"/>
      <c r="ED967" s="11"/>
      <c r="EE967" s="11"/>
      <c r="EF967" s="11"/>
      <c r="EG967" s="11"/>
      <c r="EH967" s="11"/>
      <c r="EI967" s="11"/>
      <c r="EJ967" s="11"/>
      <c r="EK967" s="11"/>
      <c r="EL967" s="11"/>
      <c r="EM967" s="11"/>
      <c r="EN967" s="11"/>
      <c r="EO967" s="11"/>
      <c r="EP967" s="11"/>
      <c r="EQ967" s="11"/>
    </row>
    <row r="968" ht="22.5" customHeight="1" spans="1:147">
      <c r="A968" s="248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27"/>
      <c r="Y968" s="11"/>
      <c r="Z968" s="119"/>
      <c r="AA968" s="119"/>
      <c r="AB968" s="11"/>
      <c r="AC968" s="119"/>
      <c r="AD968" s="11"/>
      <c r="AE968" s="11"/>
      <c r="AF968" s="119"/>
      <c r="AG968" s="119"/>
      <c r="AH968" s="11"/>
      <c r="AI968" s="11"/>
      <c r="AJ968" s="11"/>
      <c r="AK968" s="11"/>
      <c r="AL968" s="11"/>
      <c r="AM968" s="11"/>
      <c r="AN968" s="119"/>
      <c r="AO968" s="119"/>
      <c r="AP968" s="11"/>
      <c r="AQ968" s="11"/>
      <c r="AR968" s="12"/>
      <c r="AS968" s="119"/>
      <c r="AT968" s="119"/>
      <c r="AU968" s="11"/>
      <c r="AV968" s="11"/>
      <c r="AW968" s="27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9"/>
      <c r="BQ968" s="119"/>
      <c r="BR968" s="11"/>
      <c r="BS968" s="11"/>
      <c r="BT968" s="11"/>
      <c r="BU968" s="11"/>
      <c r="BV968" s="11"/>
      <c r="BW968" s="11"/>
      <c r="BX968" s="119"/>
      <c r="BY968" s="119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9"/>
      <c r="CQ968" s="119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  <c r="EM968" s="11"/>
      <c r="EN968" s="11"/>
      <c r="EO968" s="11"/>
      <c r="EP968" s="11"/>
      <c r="EQ968" s="11"/>
    </row>
    <row r="969" ht="22.5" customHeight="1" spans="1:147">
      <c r="A969" s="248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27"/>
      <c r="Y969" s="11"/>
      <c r="Z969" s="119"/>
      <c r="AA969" s="119"/>
      <c r="AB969" s="11"/>
      <c r="AC969" s="119"/>
      <c r="AD969" s="11"/>
      <c r="AE969" s="11"/>
      <c r="AF969" s="119"/>
      <c r="AG969" s="119"/>
      <c r="AH969" s="11"/>
      <c r="AI969" s="11"/>
      <c r="AJ969" s="11"/>
      <c r="AK969" s="11"/>
      <c r="AL969" s="11"/>
      <c r="AM969" s="11"/>
      <c r="AN969" s="119"/>
      <c r="AO969" s="119"/>
      <c r="AP969" s="11"/>
      <c r="AQ969" s="11"/>
      <c r="AR969" s="12"/>
      <c r="AS969" s="119"/>
      <c r="AT969" s="119"/>
      <c r="AU969" s="11"/>
      <c r="AV969" s="11"/>
      <c r="AW969" s="27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9"/>
      <c r="BQ969" s="119"/>
      <c r="BR969" s="11"/>
      <c r="BS969" s="11"/>
      <c r="BT969" s="11"/>
      <c r="BU969" s="11"/>
      <c r="BV969" s="11"/>
      <c r="BW969" s="11"/>
      <c r="BX969" s="119"/>
      <c r="BY969" s="119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9"/>
      <c r="CQ969" s="119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  <c r="EB969" s="11"/>
      <c r="EC969" s="11"/>
      <c r="ED969" s="11"/>
      <c r="EE969" s="11"/>
      <c r="EF969" s="11"/>
      <c r="EG969" s="11"/>
      <c r="EH969" s="11"/>
      <c r="EI969" s="11"/>
      <c r="EJ969" s="11"/>
      <c r="EK969" s="11"/>
      <c r="EL969" s="11"/>
      <c r="EM969" s="11"/>
      <c r="EN969" s="11"/>
      <c r="EO969" s="11"/>
      <c r="EP969" s="11"/>
      <c r="EQ969" s="11"/>
    </row>
    <row r="970" ht="22.5" customHeight="1" spans="1:147">
      <c r="A970" s="248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27"/>
      <c r="Y970" s="11"/>
      <c r="Z970" s="119"/>
      <c r="AA970" s="119"/>
      <c r="AB970" s="11"/>
      <c r="AC970" s="119"/>
      <c r="AD970" s="11"/>
      <c r="AE970" s="11"/>
      <c r="AF970" s="119"/>
      <c r="AG970" s="119"/>
      <c r="AH970" s="11"/>
      <c r="AI970" s="11"/>
      <c r="AJ970" s="11"/>
      <c r="AK970" s="11"/>
      <c r="AL970" s="11"/>
      <c r="AM970" s="11"/>
      <c r="AN970" s="119"/>
      <c r="AO970" s="119"/>
      <c r="AP970" s="11"/>
      <c r="AQ970" s="11"/>
      <c r="AR970" s="12"/>
      <c r="AS970" s="119"/>
      <c r="AT970" s="119"/>
      <c r="AU970" s="11"/>
      <c r="AV970" s="11"/>
      <c r="AW970" s="27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9"/>
      <c r="BQ970" s="119"/>
      <c r="BR970" s="11"/>
      <c r="BS970" s="11"/>
      <c r="BT970" s="11"/>
      <c r="BU970" s="11"/>
      <c r="BV970" s="11"/>
      <c r="BW970" s="11"/>
      <c r="BX970" s="119"/>
      <c r="BY970" s="119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9"/>
      <c r="CQ970" s="119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  <c r="EB970" s="11"/>
      <c r="EC970" s="11"/>
      <c r="ED970" s="11"/>
      <c r="EE970" s="11"/>
      <c r="EF970" s="11"/>
      <c r="EG970" s="11"/>
      <c r="EH970" s="11"/>
      <c r="EI970" s="11"/>
      <c r="EJ970" s="11"/>
      <c r="EK970" s="11"/>
      <c r="EL970" s="11"/>
      <c r="EM970" s="11"/>
      <c r="EN970" s="11"/>
      <c r="EO970" s="11"/>
      <c r="EP970" s="11"/>
      <c r="EQ970" s="11"/>
    </row>
    <row r="971" ht="22.5" customHeight="1" spans="1:147">
      <c r="A971" s="248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27"/>
      <c r="Y971" s="11"/>
      <c r="Z971" s="119"/>
      <c r="AA971" s="119"/>
      <c r="AB971" s="11"/>
      <c r="AC971" s="119"/>
      <c r="AD971" s="11"/>
      <c r="AE971" s="11"/>
      <c r="AF971" s="119"/>
      <c r="AG971" s="119"/>
      <c r="AH971" s="11"/>
      <c r="AI971" s="11"/>
      <c r="AJ971" s="11"/>
      <c r="AK971" s="11"/>
      <c r="AL971" s="11"/>
      <c r="AM971" s="11"/>
      <c r="AN971" s="119"/>
      <c r="AO971" s="119"/>
      <c r="AP971" s="11"/>
      <c r="AQ971" s="11"/>
      <c r="AR971" s="12"/>
      <c r="AS971" s="119"/>
      <c r="AT971" s="119"/>
      <c r="AU971" s="11"/>
      <c r="AV971" s="11"/>
      <c r="AW971" s="27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9"/>
      <c r="BQ971" s="119"/>
      <c r="BR971" s="11"/>
      <c r="BS971" s="11"/>
      <c r="BT971" s="11"/>
      <c r="BU971" s="11"/>
      <c r="BV971" s="11"/>
      <c r="BW971" s="11"/>
      <c r="BX971" s="119"/>
      <c r="BY971" s="119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9"/>
      <c r="CQ971" s="119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  <c r="EB971" s="11"/>
      <c r="EC971" s="11"/>
      <c r="ED971" s="11"/>
      <c r="EE971" s="11"/>
      <c r="EF971" s="11"/>
      <c r="EG971" s="11"/>
      <c r="EH971" s="11"/>
      <c r="EI971" s="11"/>
      <c r="EJ971" s="11"/>
      <c r="EK971" s="11"/>
      <c r="EL971" s="11"/>
      <c r="EM971" s="11"/>
      <c r="EN971" s="11"/>
      <c r="EO971" s="11"/>
      <c r="EP971" s="11"/>
      <c r="EQ971" s="11"/>
    </row>
    <row r="972" ht="22.5" customHeight="1" spans="1:147">
      <c r="A972" s="248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27"/>
      <c r="Y972" s="11"/>
      <c r="Z972" s="119"/>
      <c r="AA972" s="119"/>
      <c r="AB972" s="11"/>
      <c r="AC972" s="119"/>
      <c r="AD972" s="11"/>
      <c r="AE972" s="11"/>
      <c r="AF972" s="119"/>
      <c r="AG972" s="119"/>
      <c r="AH972" s="11"/>
      <c r="AI972" s="11"/>
      <c r="AJ972" s="11"/>
      <c r="AK972" s="11"/>
      <c r="AL972" s="11"/>
      <c r="AM972" s="11"/>
      <c r="AN972" s="119"/>
      <c r="AO972" s="119"/>
      <c r="AP972" s="11"/>
      <c r="AQ972" s="11"/>
      <c r="AR972" s="12"/>
      <c r="AS972" s="119"/>
      <c r="AT972" s="119"/>
      <c r="AU972" s="11"/>
      <c r="AV972" s="11"/>
      <c r="AW972" s="27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9"/>
      <c r="BQ972" s="119"/>
      <c r="BR972" s="11"/>
      <c r="BS972" s="11"/>
      <c r="BT972" s="11"/>
      <c r="BU972" s="11"/>
      <c r="BV972" s="11"/>
      <c r="BW972" s="11"/>
      <c r="BX972" s="119"/>
      <c r="BY972" s="119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9"/>
      <c r="CQ972" s="119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  <c r="EB972" s="11"/>
      <c r="EC972" s="11"/>
      <c r="ED972" s="11"/>
      <c r="EE972" s="11"/>
      <c r="EF972" s="11"/>
      <c r="EG972" s="11"/>
      <c r="EH972" s="11"/>
      <c r="EI972" s="11"/>
      <c r="EJ972" s="11"/>
      <c r="EK972" s="11"/>
      <c r="EL972" s="11"/>
      <c r="EM972" s="11"/>
      <c r="EN972" s="11"/>
      <c r="EO972" s="11"/>
      <c r="EP972" s="11"/>
      <c r="EQ972" s="11"/>
    </row>
    <row r="973" ht="22.5" customHeight="1" spans="1:147">
      <c r="A973" s="248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27"/>
      <c r="Y973" s="11"/>
      <c r="Z973" s="119"/>
      <c r="AA973" s="119"/>
      <c r="AB973" s="11"/>
      <c r="AC973" s="119"/>
      <c r="AD973" s="11"/>
      <c r="AE973" s="11"/>
      <c r="AF973" s="119"/>
      <c r="AG973" s="119"/>
      <c r="AH973" s="11"/>
      <c r="AI973" s="11"/>
      <c r="AJ973" s="11"/>
      <c r="AK973" s="11"/>
      <c r="AL973" s="11"/>
      <c r="AM973" s="11"/>
      <c r="AN973" s="119"/>
      <c r="AO973" s="119"/>
      <c r="AP973" s="11"/>
      <c r="AQ973" s="11"/>
      <c r="AR973" s="12"/>
      <c r="AS973" s="119"/>
      <c r="AT973" s="119"/>
      <c r="AU973" s="11"/>
      <c r="AV973" s="11"/>
      <c r="AW973" s="27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9"/>
      <c r="BQ973" s="119"/>
      <c r="BR973" s="11"/>
      <c r="BS973" s="11"/>
      <c r="BT973" s="11"/>
      <c r="BU973" s="11"/>
      <c r="BV973" s="11"/>
      <c r="BW973" s="11"/>
      <c r="BX973" s="119"/>
      <c r="BY973" s="119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9"/>
      <c r="CQ973" s="119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  <c r="EM973" s="11"/>
      <c r="EN973" s="11"/>
      <c r="EO973" s="11"/>
      <c r="EP973" s="11"/>
      <c r="EQ973" s="11"/>
    </row>
    <row r="974" ht="22.5" customHeight="1" spans="1:147">
      <c r="A974" s="248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27"/>
      <c r="Y974" s="11"/>
      <c r="Z974" s="119"/>
      <c r="AA974" s="119"/>
      <c r="AB974" s="11"/>
      <c r="AC974" s="119"/>
      <c r="AD974" s="11"/>
      <c r="AE974" s="11"/>
      <c r="AF974" s="119"/>
      <c r="AG974" s="119"/>
      <c r="AH974" s="11"/>
      <c r="AI974" s="11"/>
      <c r="AJ974" s="11"/>
      <c r="AK974" s="11"/>
      <c r="AL974" s="11"/>
      <c r="AM974" s="11"/>
      <c r="AN974" s="119"/>
      <c r="AO974" s="119"/>
      <c r="AP974" s="11"/>
      <c r="AQ974" s="11"/>
      <c r="AR974" s="12"/>
      <c r="AS974" s="119"/>
      <c r="AT974" s="119"/>
      <c r="AU974" s="11"/>
      <c r="AV974" s="11"/>
      <c r="AW974" s="27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9"/>
      <c r="BQ974" s="119"/>
      <c r="BR974" s="11"/>
      <c r="BS974" s="11"/>
      <c r="BT974" s="11"/>
      <c r="BU974" s="11"/>
      <c r="BV974" s="11"/>
      <c r="BW974" s="11"/>
      <c r="BX974" s="119"/>
      <c r="BY974" s="119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9"/>
      <c r="CQ974" s="119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  <c r="EM974" s="11"/>
      <c r="EN974" s="11"/>
      <c r="EO974" s="11"/>
      <c r="EP974" s="11"/>
      <c r="EQ974" s="11"/>
    </row>
    <row r="975" ht="22.5" customHeight="1" spans="1:147">
      <c r="A975" s="248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27"/>
      <c r="Y975" s="11"/>
      <c r="Z975" s="119"/>
      <c r="AA975" s="119"/>
      <c r="AB975" s="11"/>
      <c r="AC975" s="119"/>
      <c r="AD975" s="11"/>
      <c r="AE975" s="11"/>
      <c r="AF975" s="119"/>
      <c r="AG975" s="119"/>
      <c r="AH975" s="11"/>
      <c r="AI975" s="11"/>
      <c r="AJ975" s="11"/>
      <c r="AK975" s="11"/>
      <c r="AL975" s="11"/>
      <c r="AM975" s="11"/>
      <c r="AN975" s="119"/>
      <c r="AO975" s="119"/>
      <c r="AP975" s="11"/>
      <c r="AQ975" s="11"/>
      <c r="AR975" s="12"/>
      <c r="AS975" s="119"/>
      <c r="AT975" s="119"/>
      <c r="AU975" s="11"/>
      <c r="AV975" s="11"/>
      <c r="AW975" s="27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9"/>
      <c r="BQ975" s="119"/>
      <c r="BR975" s="11"/>
      <c r="BS975" s="11"/>
      <c r="BT975" s="11"/>
      <c r="BU975" s="11"/>
      <c r="BV975" s="11"/>
      <c r="BW975" s="11"/>
      <c r="BX975" s="119"/>
      <c r="BY975" s="119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9"/>
      <c r="CQ975" s="119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  <c r="EB975" s="11"/>
      <c r="EC975" s="11"/>
      <c r="ED975" s="11"/>
      <c r="EE975" s="11"/>
      <c r="EF975" s="11"/>
      <c r="EG975" s="11"/>
      <c r="EH975" s="11"/>
      <c r="EI975" s="11"/>
      <c r="EJ975" s="11"/>
      <c r="EK975" s="11"/>
      <c r="EL975" s="11"/>
      <c r="EM975" s="11"/>
      <c r="EN975" s="11"/>
      <c r="EO975" s="11"/>
      <c r="EP975" s="11"/>
      <c r="EQ975" s="11"/>
    </row>
    <row r="976" ht="22.5" customHeight="1" spans="1:147">
      <c r="A976" s="248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27"/>
      <c r="Y976" s="11"/>
      <c r="Z976" s="119"/>
      <c r="AA976" s="119"/>
      <c r="AB976" s="11"/>
      <c r="AC976" s="119"/>
      <c r="AD976" s="11"/>
      <c r="AE976" s="11"/>
      <c r="AF976" s="119"/>
      <c r="AG976" s="119"/>
      <c r="AH976" s="11"/>
      <c r="AI976" s="11"/>
      <c r="AJ976" s="11"/>
      <c r="AK976" s="11"/>
      <c r="AL976" s="11"/>
      <c r="AM976" s="11"/>
      <c r="AN976" s="119"/>
      <c r="AO976" s="119"/>
      <c r="AP976" s="11"/>
      <c r="AQ976" s="11"/>
      <c r="AR976" s="12"/>
      <c r="AS976" s="119"/>
      <c r="AT976" s="119"/>
      <c r="AU976" s="11"/>
      <c r="AV976" s="11"/>
      <c r="AW976" s="27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9"/>
      <c r="BQ976" s="119"/>
      <c r="BR976" s="11"/>
      <c r="BS976" s="11"/>
      <c r="BT976" s="11"/>
      <c r="BU976" s="11"/>
      <c r="BV976" s="11"/>
      <c r="BW976" s="11"/>
      <c r="BX976" s="119"/>
      <c r="BY976" s="119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9"/>
      <c r="CQ976" s="119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  <c r="EM976" s="11"/>
      <c r="EN976" s="11"/>
      <c r="EO976" s="11"/>
      <c r="EP976" s="11"/>
      <c r="EQ976" s="11"/>
    </row>
    <row r="977" ht="22.5" customHeight="1" spans="1:147">
      <c r="A977" s="248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27"/>
      <c r="Y977" s="11"/>
      <c r="Z977" s="119"/>
      <c r="AA977" s="119"/>
      <c r="AB977" s="11"/>
      <c r="AC977" s="119"/>
      <c r="AD977" s="11"/>
      <c r="AE977" s="11"/>
      <c r="AF977" s="119"/>
      <c r="AG977" s="119"/>
      <c r="AH977" s="11"/>
      <c r="AI977" s="11"/>
      <c r="AJ977" s="11"/>
      <c r="AK977" s="11"/>
      <c r="AL977" s="11"/>
      <c r="AM977" s="11"/>
      <c r="AN977" s="119"/>
      <c r="AO977" s="119"/>
      <c r="AP977" s="11"/>
      <c r="AQ977" s="11"/>
      <c r="AR977" s="12"/>
      <c r="AS977" s="119"/>
      <c r="AT977" s="119"/>
      <c r="AU977" s="11"/>
      <c r="AV977" s="11"/>
      <c r="AW977" s="27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9"/>
      <c r="BQ977" s="119"/>
      <c r="BR977" s="11"/>
      <c r="BS977" s="11"/>
      <c r="BT977" s="11"/>
      <c r="BU977" s="11"/>
      <c r="BV977" s="11"/>
      <c r="BW977" s="11"/>
      <c r="BX977" s="119"/>
      <c r="BY977" s="119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9"/>
      <c r="CQ977" s="119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  <c r="EB977" s="11"/>
      <c r="EC977" s="11"/>
      <c r="ED977" s="11"/>
      <c r="EE977" s="11"/>
      <c r="EF977" s="11"/>
      <c r="EG977" s="11"/>
      <c r="EH977" s="11"/>
      <c r="EI977" s="11"/>
      <c r="EJ977" s="11"/>
      <c r="EK977" s="11"/>
      <c r="EL977" s="11"/>
      <c r="EM977" s="11"/>
      <c r="EN977" s="11"/>
      <c r="EO977" s="11"/>
      <c r="EP977" s="11"/>
      <c r="EQ977" s="11"/>
    </row>
    <row r="978" ht="22.5" customHeight="1" spans="1:147">
      <c r="A978" s="248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27"/>
      <c r="Y978" s="11"/>
      <c r="Z978" s="119"/>
      <c r="AA978" s="119"/>
      <c r="AB978" s="11"/>
      <c r="AC978" s="119"/>
      <c r="AD978" s="11"/>
      <c r="AE978" s="11"/>
      <c r="AF978" s="119"/>
      <c r="AG978" s="119"/>
      <c r="AH978" s="11"/>
      <c r="AI978" s="11"/>
      <c r="AJ978" s="11"/>
      <c r="AK978" s="11"/>
      <c r="AL978" s="11"/>
      <c r="AM978" s="11"/>
      <c r="AN978" s="119"/>
      <c r="AO978" s="119"/>
      <c r="AP978" s="11"/>
      <c r="AQ978" s="11"/>
      <c r="AR978" s="12"/>
      <c r="AS978" s="119"/>
      <c r="AT978" s="119"/>
      <c r="AU978" s="11"/>
      <c r="AV978" s="11"/>
      <c r="AW978" s="27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9"/>
      <c r="BQ978" s="119"/>
      <c r="BR978" s="11"/>
      <c r="BS978" s="11"/>
      <c r="BT978" s="11"/>
      <c r="BU978" s="11"/>
      <c r="BV978" s="11"/>
      <c r="BW978" s="11"/>
      <c r="BX978" s="119"/>
      <c r="BY978" s="119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9"/>
      <c r="CQ978" s="119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  <c r="EB978" s="11"/>
      <c r="EC978" s="11"/>
      <c r="ED978" s="11"/>
      <c r="EE978" s="11"/>
      <c r="EF978" s="11"/>
      <c r="EG978" s="11"/>
      <c r="EH978" s="11"/>
      <c r="EI978" s="11"/>
      <c r="EJ978" s="11"/>
      <c r="EK978" s="11"/>
      <c r="EL978" s="11"/>
      <c r="EM978" s="11"/>
      <c r="EN978" s="11"/>
      <c r="EO978" s="11"/>
      <c r="EP978" s="11"/>
      <c r="EQ978" s="11"/>
    </row>
    <row r="979" ht="22.5" customHeight="1" spans="1:147">
      <c r="A979" s="248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27"/>
      <c r="Y979" s="11"/>
      <c r="Z979" s="119"/>
      <c r="AA979" s="119"/>
      <c r="AB979" s="11"/>
      <c r="AC979" s="119"/>
      <c r="AD979" s="11"/>
      <c r="AE979" s="11"/>
      <c r="AF979" s="119"/>
      <c r="AG979" s="119"/>
      <c r="AH979" s="11"/>
      <c r="AI979" s="11"/>
      <c r="AJ979" s="11"/>
      <c r="AK979" s="11"/>
      <c r="AL979" s="11"/>
      <c r="AM979" s="11"/>
      <c r="AN979" s="119"/>
      <c r="AO979" s="119"/>
      <c r="AP979" s="11"/>
      <c r="AQ979" s="11"/>
      <c r="AR979" s="12"/>
      <c r="AS979" s="119"/>
      <c r="AT979" s="119"/>
      <c r="AU979" s="11"/>
      <c r="AV979" s="11"/>
      <c r="AW979" s="27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9"/>
      <c r="BQ979" s="119"/>
      <c r="BR979" s="11"/>
      <c r="BS979" s="11"/>
      <c r="BT979" s="11"/>
      <c r="BU979" s="11"/>
      <c r="BV979" s="11"/>
      <c r="BW979" s="11"/>
      <c r="BX979" s="119"/>
      <c r="BY979" s="119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9"/>
      <c r="CQ979" s="119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  <c r="EB979" s="11"/>
      <c r="EC979" s="11"/>
      <c r="ED979" s="11"/>
      <c r="EE979" s="11"/>
      <c r="EF979" s="11"/>
      <c r="EG979" s="11"/>
      <c r="EH979" s="11"/>
      <c r="EI979" s="11"/>
      <c r="EJ979" s="11"/>
      <c r="EK979" s="11"/>
      <c r="EL979" s="11"/>
      <c r="EM979" s="11"/>
      <c r="EN979" s="11"/>
      <c r="EO979" s="11"/>
      <c r="EP979" s="11"/>
      <c r="EQ979" s="11"/>
    </row>
    <row r="980" ht="22.5" customHeight="1" spans="1:147">
      <c r="A980" s="248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27"/>
      <c r="Y980" s="11"/>
      <c r="Z980" s="119"/>
      <c r="AA980" s="119"/>
      <c r="AB980" s="11"/>
      <c r="AC980" s="119"/>
      <c r="AD980" s="11"/>
      <c r="AE980" s="11"/>
      <c r="AF980" s="119"/>
      <c r="AG980" s="119"/>
      <c r="AH980" s="11"/>
      <c r="AI980" s="11"/>
      <c r="AJ980" s="11"/>
      <c r="AK980" s="11"/>
      <c r="AL980" s="11"/>
      <c r="AM980" s="11"/>
      <c r="AN980" s="119"/>
      <c r="AO980" s="119"/>
      <c r="AP980" s="11"/>
      <c r="AQ980" s="11"/>
      <c r="AR980" s="12"/>
      <c r="AS980" s="119"/>
      <c r="AT980" s="119"/>
      <c r="AU980" s="11"/>
      <c r="AV980" s="11"/>
      <c r="AW980" s="27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9"/>
      <c r="BQ980" s="119"/>
      <c r="BR980" s="11"/>
      <c r="BS980" s="11"/>
      <c r="BT980" s="11"/>
      <c r="BU980" s="11"/>
      <c r="BV980" s="11"/>
      <c r="BW980" s="11"/>
      <c r="BX980" s="119"/>
      <c r="BY980" s="119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9"/>
      <c r="CQ980" s="119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  <c r="EB980" s="11"/>
      <c r="EC980" s="11"/>
      <c r="ED980" s="11"/>
      <c r="EE980" s="11"/>
      <c r="EF980" s="11"/>
      <c r="EG980" s="11"/>
      <c r="EH980" s="11"/>
      <c r="EI980" s="11"/>
      <c r="EJ980" s="11"/>
      <c r="EK980" s="11"/>
      <c r="EL980" s="11"/>
      <c r="EM980" s="11"/>
      <c r="EN980" s="11"/>
      <c r="EO980" s="11"/>
      <c r="EP980" s="11"/>
      <c r="EQ980" s="11"/>
    </row>
    <row r="981" ht="22.5" customHeight="1" spans="1:147">
      <c r="A981" s="248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27"/>
      <c r="Y981" s="11"/>
      <c r="Z981" s="119"/>
      <c r="AA981" s="119"/>
      <c r="AB981" s="11"/>
      <c r="AC981" s="119"/>
      <c r="AD981" s="11"/>
      <c r="AE981" s="11"/>
      <c r="AF981" s="119"/>
      <c r="AG981" s="119"/>
      <c r="AH981" s="11"/>
      <c r="AI981" s="11"/>
      <c r="AJ981" s="11"/>
      <c r="AK981" s="11"/>
      <c r="AL981" s="11"/>
      <c r="AM981" s="11"/>
      <c r="AN981" s="119"/>
      <c r="AO981" s="119"/>
      <c r="AP981" s="11"/>
      <c r="AQ981" s="11"/>
      <c r="AR981" s="12"/>
      <c r="AS981" s="119"/>
      <c r="AT981" s="119"/>
      <c r="AU981" s="11"/>
      <c r="AV981" s="11"/>
      <c r="AW981" s="27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9"/>
      <c r="BQ981" s="119"/>
      <c r="BR981" s="11"/>
      <c r="BS981" s="11"/>
      <c r="BT981" s="11"/>
      <c r="BU981" s="11"/>
      <c r="BV981" s="11"/>
      <c r="BW981" s="11"/>
      <c r="BX981" s="119"/>
      <c r="BY981" s="119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9"/>
      <c r="CQ981" s="119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  <c r="EB981" s="11"/>
      <c r="EC981" s="11"/>
      <c r="ED981" s="11"/>
      <c r="EE981" s="11"/>
      <c r="EF981" s="11"/>
      <c r="EG981" s="11"/>
      <c r="EH981" s="11"/>
      <c r="EI981" s="11"/>
      <c r="EJ981" s="11"/>
      <c r="EK981" s="11"/>
      <c r="EL981" s="11"/>
      <c r="EM981" s="11"/>
      <c r="EN981" s="11"/>
      <c r="EO981" s="11"/>
      <c r="EP981" s="11"/>
      <c r="EQ981" s="11"/>
    </row>
    <row r="982" ht="22.5" customHeight="1" spans="1:147">
      <c r="A982" s="248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27"/>
      <c r="Y982" s="11"/>
      <c r="Z982" s="119"/>
      <c r="AA982" s="119"/>
      <c r="AB982" s="11"/>
      <c r="AC982" s="119"/>
      <c r="AD982" s="11"/>
      <c r="AE982" s="11"/>
      <c r="AF982" s="119"/>
      <c r="AG982" s="119"/>
      <c r="AH982" s="11"/>
      <c r="AI982" s="11"/>
      <c r="AJ982" s="11"/>
      <c r="AK982" s="11"/>
      <c r="AL982" s="11"/>
      <c r="AM982" s="11"/>
      <c r="AN982" s="119"/>
      <c r="AO982" s="119"/>
      <c r="AP982" s="11"/>
      <c r="AQ982" s="11"/>
      <c r="AR982" s="12"/>
      <c r="AS982" s="119"/>
      <c r="AT982" s="119"/>
      <c r="AU982" s="11"/>
      <c r="AV982" s="11"/>
      <c r="AW982" s="27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9"/>
      <c r="BQ982" s="119"/>
      <c r="BR982" s="11"/>
      <c r="BS982" s="11"/>
      <c r="BT982" s="11"/>
      <c r="BU982" s="11"/>
      <c r="BV982" s="11"/>
      <c r="BW982" s="11"/>
      <c r="BX982" s="119"/>
      <c r="BY982" s="119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9"/>
      <c r="CQ982" s="119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  <c r="EB982" s="11"/>
      <c r="EC982" s="11"/>
      <c r="ED982" s="11"/>
      <c r="EE982" s="11"/>
      <c r="EF982" s="11"/>
      <c r="EG982" s="11"/>
      <c r="EH982" s="11"/>
      <c r="EI982" s="11"/>
      <c r="EJ982" s="11"/>
      <c r="EK982" s="11"/>
      <c r="EL982" s="11"/>
      <c r="EM982" s="11"/>
      <c r="EN982" s="11"/>
      <c r="EO982" s="11"/>
      <c r="EP982" s="11"/>
      <c r="EQ982" s="11"/>
    </row>
    <row r="983" ht="22.5" customHeight="1" spans="1:147">
      <c r="A983" s="248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27"/>
      <c r="Y983" s="11"/>
      <c r="Z983" s="119"/>
      <c r="AA983" s="119"/>
      <c r="AB983" s="11"/>
      <c r="AC983" s="119"/>
      <c r="AD983" s="11"/>
      <c r="AE983" s="11"/>
      <c r="AF983" s="119"/>
      <c r="AG983" s="119"/>
      <c r="AH983" s="11"/>
      <c r="AI983" s="11"/>
      <c r="AJ983" s="11"/>
      <c r="AK983" s="11"/>
      <c r="AL983" s="11"/>
      <c r="AM983" s="11"/>
      <c r="AN983" s="119"/>
      <c r="AO983" s="119"/>
      <c r="AP983" s="11"/>
      <c r="AQ983" s="11"/>
      <c r="AR983" s="12"/>
      <c r="AS983" s="119"/>
      <c r="AT983" s="119"/>
      <c r="AU983" s="11"/>
      <c r="AV983" s="11"/>
      <c r="AW983" s="27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9"/>
      <c r="BQ983" s="119"/>
      <c r="BR983" s="11"/>
      <c r="BS983" s="11"/>
      <c r="BT983" s="11"/>
      <c r="BU983" s="11"/>
      <c r="BV983" s="11"/>
      <c r="BW983" s="11"/>
      <c r="BX983" s="119"/>
      <c r="BY983" s="119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9"/>
      <c r="CQ983" s="119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  <c r="EB983" s="11"/>
      <c r="EC983" s="11"/>
      <c r="ED983" s="11"/>
      <c r="EE983" s="11"/>
      <c r="EF983" s="11"/>
      <c r="EG983" s="11"/>
      <c r="EH983" s="11"/>
      <c r="EI983" s="11"/>
      <c r="EJ983" s="11"/>
      <c r="EK983" s="11"/>
      <c r="EL983" s="11"/>
      <c r="EM983" s="11"/>
      <c r="EN983" s="11"/>
      <c r="EO983" s="11"/>
      <c r="EP983" s="11"/>
      <c r="EQ983" s="11"/>
    </row>
    <row r="984" ht="22.5" customHeight="1" spans="1:147">
      <c r="A984" s="248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27"/>
      <c r="Y984" s="11"/>
      <c r="Z984" s="119"/>
      <c r="AA984" s="119"/>
      <c r="AB984" s="11"/>
      <c r="AC984" s="119"/>
      <c r="AD984" s="11"/>
      <c r="AE984" s="11"/>
      <c r="AF984" s="119"/>
      <c r="AG984" s="119"/>
      <c r="AH984" s="11"/>
      <c r="AI984" s="11"/>
      <c r="AJ984" s="11"/>
      <c r="AK984" s="11"/>
      <c r="AL984" s="11"/>
      <c r="AM984" s="11"/>
      <c r="AN984" s="119"/>
      <c r="AO984" s="119"/>
      <c r="AP984" s="11"/>
      <c r="AQ984" s="11"/>
      <c r="AR984" s="12"/>
      <c r="AS984" s="119"/>
      <c r="AT984" s="119"/>
      <c r="AU984" s="11"/>
      <c r="AV984" s="11"/>
      <c r="AW984" s="27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9"/>
      <c r="BQ984" s="119"/>
      <c r="BR984" s="11"/>
      <c r="BS984" s="11"/>
      <c r="BT984" s="11"/>
      <c r="BU984" s="11"/>
      <c r="BV984" s="11"/>
      <c r="BW984" s="11"/>
      <c r="BX984" s="119"/>
      <c r="BY984" s="119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9"/>
      <c r="CQ984" s="119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  <c r="EB984" s="11"/>
      <c r="EC984" s="11"/>
      <c r="ED984" s="11"/>
      <c r="EE984" s="11"/>
      <c r="EF984" s="11"/>
      <c r="EG984" s="11"/>
      <c r="EH984" s="11"/>
      <c r="EI984" s="11"/>
      <c r="EJ984" s="11"/>
      <c r="EK984" s="11"/>
      <c r="EL984" s="11"/>
      <c r="EM984" s="11"/>
      <c r="EN984" s="11"/>
      <c r="EO984" s="11"/>
      <c r="EP984" s="11"/>
      <c r="EQ984" s="11"/>
    </row>
    <row r="985" ht="22.5" customHeight="1" spans="1:147">
      <c r="A985" s="248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27"/>
      <c r="Y985" s="11"/>
      <c r="Z985" s="119"/>
      <c r="AA985" s="119"/>
      <c r="AB985" s="11"/>
      <c r="AC985" s="119"/>
      <c r="AD985" s="11"/>
      <c r="AE985" s="11"/>
      <c r="AF985" s="119"/>
      <c r="AG985" s="119"/>
      <c r="AH985" s="11"/>
      <c r="AI985" s="11"/>
      <c r="AJ985" s="11"/>
      <c r="AK985" s="11"/>
      <c r="AL985" s="11"/>
      <c r="AM985" s="11"/>
      <c r="AN985" s="119"/>
      <c r="AO985" s="119"/>
      <c r="AP985" s="11"/>
      <c r="AQ985" s="11"/>
      <c r="AR985" s="12"/>
      <c r="AS985" s="119"/>
      <c r="AT985" s="119"/>
      <c r="AU985" s="11"/>
      <c r="AV985" s="11"/>
      <c r="AW985" s="27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9"/>
      <c r="BQ985" s="119"/>
      <c r="BR985" s="11"/>
      <c r="BS985" s="11"/>
      <c r="BT985" s="11"/>
      <c r="BU985" s="11"/>
      <c r="BV985" s="11"/>
      <c r="BW985" s="11"/>
      <c r="BX985" s="119"/>
      <c r="BY985" s="119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9"/>
      <c r="CQ985" s="119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  <c r="EB985" s="11"/>
      <c r="EC985" s="11"/>
      <c r="ED985" s="11"/>
      <c r="EE985" s="11"/>
      <c r="EF985" s="11"/>
      <c r="EG985" s="11"/>
      <c r="EH985" s="11"/>
      <c r="EI985" s="11"/>
      <c r="EJ985" s="11"/>
      <c r="EK985" s="11"/>
      <c r="EL985" s="11"/>
      <c r="EM985" s="11"/>
      <c r="EN985" s="11"/>
      <c r="EO985" s="11"/>
      <c r="EP985" s="11"/>
      <c r="EQ985" s="11"/>
    </row>
    <row r="986" ht="22.5" customHeight="1" spans="1:147">
      <c r="A986" s="248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27"/>
      <c r="Y986" s="11"/>
      <c r="Z986" s="119"/>
      <c r="AA986" s="119"/>
      <c r="AB986" s="11"/>
      <c r="AC986" s="119"/>
      <c r="AD986" s="11"/>
      <c r="AE986" s="11"/>
      <c r="AF986" s="119"/>
      <c r="AG986" s="119"/>
      <c r="AH986" s="11"/>
      <c r="AI986" s="11"/>
      <c r="AJ986" s="11"/>
      <c r="AK986" s="11"/>
      <c r="AL986" s="11"/>
      <c r="AM986" s="11"/>
      <c r="AN986" s="119"/>
      <c r="AO986" s="119"/>
      <c r="AP986" s="11"/>
      <c r="AQ986" s="11"/>
      <c r="AR986" s="12"/>
      <c r="AS986" s="119"/>
      <c r="AT986" s="119"/>
      <c r="AU986" s="11"/>
      <c r="AV986" s="11"/>
      <c r="AW986" s="27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9"/>
      <c r="BQ986" s="119"/>
      <c r="BR986" s="11"/>
      <c r="BS986" s="11"/>
      <c r="BT986" s="11"/>
      <c r="BU986" s="11"/>
      <c r="BV986" s="11"/>
      <c r="BW986" s="11"/>
      <c r="BX986" s="119"/>
      <c r="BY986" s="119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9"/>
      <c r="CQ986" s="119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  <c r="DM986" s="11"/>
      <c r="DN986" s="11"/>
      <c r="DO986" s="11"/>
      <c r="DP986" s="11"/>
      <c r="DQ986" s="11"/>
      <c r="DR986" s="11"/>
      <c r="DS986" s="11"/>
      <c r="DT986" s="11"/>
      <c r="DU986" s="11"/>
      <c r="DV986" s="11"/>
      <c r="DW986" s="11"/>
      <c r="DX986" s="11"/>
      <c r="DY986" s="11"/>
      <c r="DZ986" s="11"/>
      <c r="EA986" s="11"/>
      <c r="EB986" s="11"/>
      <c r="EC986" s="11"/>
      <c r="ED986" s="11"/>
      <c r="EE986" s="11"/>
      <c r="EF986" s="11"/>
      <c r="EG986" s="11"/>
      <c r="EH986" s="11"/>
      <c r="EI986" s="11"/>
      <c r="EJ986" s="11"/>
      <c r="EK986" s="11"/>
      <c r="EL986" s="11"/>
      <c r="EM986" s="11"/>
      <c r="EN986" s="11"/>
      <c r="EO986" s="11"/>
      <c r="EP986" s="11"/>
      <c r="EQ986" s="11"/>
    </row>
    <row r="987" ht="22.5" customHeight="1" spans="1:147">
      <c r="A987" s="248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27"/>
      <c r="Y987" s="11"/>
      <c r="Z987" s="119"/>
      <c r="AA987" s="119"/>
      <c r="AB987" s="11"/>
      <c r="AC987" s="119"/>
      <c r="AD987" s="11"/>
      <c r="AE987" s="11"/>
      <c r="AF987" s="119"/>
      <c r="AG987" s="119"/>
      <c r="AH987" s="11"/>
      <c r="AI987" s="11"/>
      <c r="AJ987" s="11"/>
      <c r="AK987" s="11"/>
      <c r="AL987" s="11"/>
      <c r="AM987" s="11"/>
      <c r="AN987" s="119"/>
      <c r="AO987" s="119"/>
      <c r="AP987" s="11"/>
      <c r="AQ987" s="11"/>
      <c r="AR987" s="12"/>
      <c r="AS987" s="119"/>
      <c r="AT987" s="119"/>
      <c r="AU987" s="11"/>
      <c r="AV987" s="11"/>
      <c r="AW987" s="27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9"/>
      <c r="BQ987" s="119"/>
      <c r="BR987" s="11"/>
      <c r="BS987" s="11"/>
      <c r="BT987" s="11"/>
      <c r="BU987" s="11"/>
      <c r="BV987" s="11"/>
      <c r="BW987" s="11"/>
      <c r="BX987" s="119"/>
      <c r="BY987" s="119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9"/>
      <c r="CQ987" s="119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  <c r="EB987" s="11"/>
      <c r="EC987" s="11"/>
      <c r="ED987" s="11"/>
      <c r="EE987" s="11"/>
      <c r="EF987" s="11"/>
      <c r="EG987" s="11"/>
      <c r="EH987" s="11"/>
      <c r="EI987" s="11"/>
      <c r="EJ987" s="11"/>
      <c r="EK987" s="11"/>
      <c r="EL987" s="11"/>
      <c r="EM987" s="11"/>
      <c r="EN987" s="11"/>
      <c r="EO987" s="11"/>
      <c r="EP987" s="11"/>
      <c r="EQ987" s="11"/>
    </row>
    <row r="988" ht="22.5" customHeight="1" spans="1:147">
      <c r="A988" s="248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27"/>
      <c r="Y988" s="11"/>
      <c r="Z988" s="119"/>
      <c r="AA988" s="119"/>
      <c r="AB988" s="11"/>
      <c r="AC988" s="119"/>
      <c r="AD988" s="11"/>
      <c r="AE988" s="11"/>
      <c r="AF988" s="119"/>
      <c r="AG988" s="119"/>
      <c r="AH988" s="11"/>
      <c r="AI988" s="11"/>
      <c r="AJ988" s="11"/>
      <c r="AK988" s="11"/>
      <c r="AL988" s="11"/>
      <c r="AM988" s="11"/>
      <c r="AN988" s="119"/>
      <c r="AO988" s="119"/>
      <c r="AP988" s="11"/>
      <c r="AQ988" s="11"/>
      <c r="AR988" s="12"/>
      <c r="AS988" s="119"/>
      <c r="AT988" s="119"/>
      <c r="AU988" s="11"/>
      <c r="AV988" s="11"/>
      <c r="AW988" s="27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9"/>
      <c r="BQ988" s="119"/>
      <c r="BR988" s="11"/>
      <c r="BS988" s="11"/>
      <c r="BT988" s="11"/>
      <c r="BU988" s="11"/>
      <c r="BV988" s="11"/>
      <c r="BW988" s="11"/>
      <c r="BX988" s="119"/>
      <c r="BY988" s="119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9"/>
      <c r="CQ988" s="119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  <c r="DM988" s="11"/>
      <c r="DN988" s="11"/>
      <c r="DO988" s="11"/>
      <c r="DP988" s="11"/>
      <c r="DQ988" s="11"/>
      <c r="DR988" s="11"/>
      <c r="DS988" s="11"/>
      <c r="DT988" s="11"/>
      <c r="DU988" s="11"/>
      <c r="DV988" s="11"/>
      <c r="DW988" s="11"/>
      <c r="DX988" s="11"/>
      <c r="DY988" s="11"/>
      <c r="DZ988" s="11"/>
      <c r="EA988" s="11"/>
      <c r="EB988" s="11"/>
      <c r="EC988" s="11"/>
      <c r="ED988" s="11"/>
      <c r="EE988" s="11"/>
      <c r="EF988" s="11"/>
      <c r="EG988" s="11"/>
      <c r="EH988" s="11"/>
      <c r="EI988" s="11"/>
      <c r="EJ988" s="11"/>
      <c r="EK988" s="11"/>
      <c r="EL988" s="11"/>
      <c r="EM988" s="11"/>
      <c r="EN988" s="11"/>
      <c r="EO988" s="11"/>
      <c r="EP988" s="11"/>
      <c r="EQ988" s="11"/>
    </row>
    <row r="989" ht="22.5" customHeight="1" spans="1:147">
      <c r="A989" s="248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27"/>
      <c r="Y989" s="11"/>
      <c r="Z989" s="119"/>
      <c r="AA989" s="119"/>
      <c r="AB989" s="11"/>
      <c r="AC989" s="119"/>
      <c r="AD989" s="11"/>
      <c r="AE989" s="11"/>
      <c r="AF989" s="119"/>
      <c r="AG989" s="119"/>
      <c r="AH989" s="11"/>
      <c r="AI989" s="11"/>
      <c r="AJ989" s="11"/>
      <c r="AK989" s="11"/>
      <c r="AL989" s="11"/>
      <c r="AM989" s="11"/>
      <c r="AN989" s="119"/>
      <c r="AO989" s="119"/>
      <c r="AP989" s="11"/>
      <c r="AQ989" s="11"/>
      <c r="AR989" s="12"/>
      <c r="AS989" s="119"/>
      <c r="AT989" s="119"/>
      <c r="AU989" s="11"/>
      <c r="AV989" s="11"/>
      <c r="AW989" s="27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9"/>
      <c r="BQ989" s="119"/>
      <c r="BR989" s="11"/>
      <c r="BS989" s="11"/>
      <c r="BT989" s="11"/>
      <c r="BU989" s="11"/>
      <c r="BV989" s="11"/>
      <c r="BW989" s="11"/>
      <c r="BX989" s="119"/>
      <c r="BY989" s="119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9"/>
      <c r="CQ989" s="119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  <c r="DM989" s="11"/>
      <c r="DN989" s="11"/>
      <c r="DO989" s="11"/>
      <c r="DP989" s="11"/>
      <c r="DQ989" s="11"/>
      <c r="DR989" s="11"/>
      <c r="DS989" s="11"/>
      <c r="DT989" s="11"/>
      <c r="DU989" s="11"/>
      <c r="DV989" s="11"/>
      <c r="DW989" s="11"/>
      <c r="DX989" s="11"/>
      <c r="DY989" s="11"/>
      <c r="DZ989" s="11"/>
      <c r="EA989" s="11"/>
      <c r="EB989" s="11"/>
      <c r="EC989" s="11"/>
      <c r="ED989" s="11"/>
      <c r="EE989" s="11"/>
      <c r="EF989" s="11"/>
      <c r="EG989" s="11"/>
      <c r="EH989" s="11"/>
      <c r="EI989" s="11"/>
      <c r="EJ989" s="11"/>
      <c r="EK989" s="11"/>
      <c r="EL989" s="11"/>
      <c r="EM989" s="11"/>
      <c r="EN989" s="11"/>
      <c r="EO989" s="11"/>
      <c r="EP989" s="11"/>
      <c r="EQ989" s="11"/>
    </row>
    <row r="990" ht="22.5" customHeight="1" spans="1:147">
      <c r="A990" s="248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27"/>
      <c r="Y990" s="11"/>
      <c r="Z990" s="119"/>
      <c r="AA990" s="119"/>
      <c r="AB990" s="11"/>
      <c r="AC990" s="119"/>
      <c r="AD990" s="11"/>
      <c r="AE990" s="11"/>
      <c r="AF990" s="119"/>
      <c r="AG990" s="119"/>
      <c r="AH990" s="11"/>
      <c r="AI990" s="11"/>
      <c r="AJ990" s="11"/>
      <c r="AK990" s="11"/>
      <c r="AL990" s="11"/>
      <c r="AM990" s="11"/>
      <c r="AN990" s="119"/>
      <c r="AO990" s="119"/>
      <c r="AP990" s="11"/>
      <c r="AQ990" s="11"/>
      <c r="AR990" s="12"/>
      <c r="AS990" s="119"/>
      <c r="AT990" s="119"/>
      <c r="AU990" s="11"/>
      <c r="AV990" s="11"/>
      <c r="AW990" s="27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9"/>
      <c r="BQ990" s="119"/>
      <c r="BR990" s="11"/>
      <c r="BS990" s="11"/>
      <c r="BT990" s="11"/>
      <c r="BU990" s="11"/>
      <c r="BV990" s="11"/>
      <c r="BW990" s="11"/>
      <c r="BX990" s="119"/>
      <c r="BY990" s="119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9"/>
      <c r="CQ990" s="119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  <c r="EB990" s="11"/>
      <c r="EC990" s="11"/>
      <c r="ED990" s="11"/>
      <c r="EE990" s="11"/>
      <c r="EF990" s="11"/>
      <c r="EG990" s="11"/>
      <c r="EH990" s="11"/>
      <c r="EI990" s="11"/>
      <c r="EJ990" s="11"/>
      <c r="EK990" s="11"/>
      <c r="EL990" s="11"/>
      <c r="EM990" s="11"/>
      <c r="EN990" s="11"/>
      <c r="EO990" s="11"/>
      <c r="EP990" s="11"/>
      <c r="EQ990" s="11"/>
    </row>
    <row r="991" ht="22.5" customHeight="1" spans="1:147">
      <c r="A991" s="248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27"/>
      <c r="Y991" s="11"/>
      <c r="Z991" s="119"/>
      <c r="AA991" s="119"/>
      <c r="AB991" s="11"/>
      <c r="AC991" s="119"/>
      <c r="AD991" s="11"/>
      <c r="AE991" s="11"/>
      <c r="AF991" s="119"/>
      <c r="AG991" s="119"/>
      <c r="AH991" s="11"/>
      <c r="AI991" s="11"/>
      <c r="AJ991" s="11"/>
      <c r="AK991" s="11"/>
      <c r="AL991" s="11"/>
      <c r="AM991" s="11"/>
      <c r="AN991" s="119"/>
      <c r="AO991" s="119"/>
      <c r="AP991" s="11"/>
      <c r="AQ991" s="11"/>
      <c r="AR991" s="12"/>
      <c r="AS991" s="119"/>
      <c r="AT991" s="119"/>
      <c r="AU991" s="11"/>
      <c r="AV991" s="11"/>
      <c r="AW991" s="27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9"/>
      <c r="BQ991" s="119"/>
      <c r="BR991" s="11"/>
      <c r="BS991" s="11"/>
      <c r="BT991" s="11"/>
      <c r="BU991" s="11"/>
      <c r="BV991" s="11"/>
      <c r="BW991" s="11"/>
      <c r="BX991" s="119"/>
      <c r="BY991" s="119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9"/>
      <c r="CQ991" s="119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  <c r="DH991" s="11"/>
      <c r="DI991" s="11"/>
      <c r="DJ991" s="11"/>
      <c r="DK991" s="11"/>
      <c r="DL991" s="11"/>
      <c r="DM991" s="11"/>
      <c r="DN991" s="11"/>
      <c r="DO991" s="11"/>
      <c r="DP991" s="11"/>
      <c r="DQ991" s="11"/>
      <c r="DR991" s="11"/>
      <c r="DS991" s="11"/>
      <c r="DT991" s="11"/>
      <c r="DU991" s="11"/>
      <c r="DV991" s="11"/>
      <c r="DW991" s="11"/>
      <c r="DX991" s="11"/>
      <c r="DY991" s="11"/>
      <c r="DZ991" s="11"/>
      <c r="EA991" s="11"/>
      <c r="EB991" s="11"/>
      <c r="EC991" s="11"/>
      <c r="ED991" s="11"/>
      <c r="EE991" s="11"/>
      <c r="EF991" s="11"/>
      <c r="EG991" s="11"/>
      <c r="EH991" s="11"/>
      <c r="EI991" s="11"/>
      <c r="EJ991" s="11"/>
      <c r="EK991" s="11"/>
      <c r="EL991" s="11"/>
      <c r="EM991" s="11"/>
      <c r="EN991" s="11"/>
      <c r="EO991" s="11"/>
      <c r="EP991" s="11"/>
      <c r="EQ991" s="11"/>
    </row>
    <row r="992" ht="22.5" customHeight="1" spans="1:147">
      <c r="A992" s="248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27"/>
      <c r="Y992" s="11"/>
      <c r="Z992" s="119"/>
      <c r="AA992" s="119"/>
      <c r="AB992" s="11"/>
      <c r="AC992" s="119"/>
      <c r="AD992" s="11"/>
      <c r="AE992" s="11"/>
      <c r="AF992" s="119"/>
      <c r="AG992" s="119"/>
      <c r="AH992" s="11"/>
      <c r="AI992" s="11"/>
      <c r="AJ992" s="11"/>
      <c r="AK992" s="11"/>
      <c r="AL992" s="11"/>
      <c r="AM992" s="11"/>
      <c r="AN992" s="119"/>
      <c r="AO992" s="119"/>
      <c r="AP992" s="11"/>
      <c r="AQ992" s="11"/>
      <c r="AR992" s="12"/>
      <c r="AS992" s="119"/>
      <c r="AT992" s="119"/>
      <c r="AU992" s="11"/>
      <c r="AV992" s="11"/>
      <c r="AW992" s="27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9"/>
      <c r="BQ992" s="119"/>
      <c r="BR992" s="11"/>
      <c r="BS992" s="11"/>
      <c r="BT992" s="11"/>
      <c r="BU992" s="11"/>
      <c r="BV992" s="11"/>
      <c r="BW992" s="11"/>
      <c r="BX992" s="119"/>
      <c r="BY992" s="119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9"/>
      <c r="CQ992" s="119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  <c r="DH992" s="11"/>
      <c r="DI992" s="11"/>
      <c r="DJ992" s="11"/>
      <c r="DK992" s="11"/>
      <c r="DL992" s="11"/>
      <c r="DM992" s="11"/>
      <c r="DN992" s="11"/>
      <c r="DO992" s="11"/>
      <c r="DP992" s="11"/>
      <c r="DQ992" s="11"/>
      <c r="DR992" s="11"/>
      <c r="DS992" s="11"/>
      <c r="DT992" s="11"/>
      <c r="DU992" s="11"/>
      <c r="DV992" s="11"/>
      <c r="DW992" s="11"/>
      <c r="DX992" s="11"/>
      <c r="DY992" s="11"/>
      <c r="DZ992" s="11"/>
      <c r="EA992" s="11"/>
      <c r="EB992" s="11"/>
      <c r="EC992" s="11"/>
      <c r="ED992" s="11"/>
      <c r="EE992" s="11"/>
      <c r="EF992" s="11"/>
      <c r="EG992" s="11"/>
      <c r="EH992" s="11"/>
      <c r="EI992" s="11"/>
      <c r="EJ992" s="11"/>
      <c r="EK992" s="11"/>
      <c r="EL992" s="11"/>
      <c r="EM992" s="11"/>
      <c r="EN992" s="11"/>
      <c r="EO992" s="11"/>
      <c r="EP992" s="11"/>
      <c r="EQ992" s="11"/>
    </row>
    <row r="993" ht="22.5" customHeight="1" spans="1:147">
      <c r="A993" s="248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27"/>
      <c r="Y993" s="11"/>
      <c r="Z993" s="119"/>
      <c r="AA993" s="119"/>
      <c r="AB993" s="11"/>
      <c r="AC993" s="119"/>
      <c r="AD993" s="11"/>
      <c r="AE993" s="11"/>
      <c r="AF993" s="119"/>
      <c r="AG993" s="119"/>
      <c r="AH993" s="11"/>
      <c r="AI993" s="11"/>
      <c r="AJ993" s="11"/>
      <c r="AK993" s="11"/>
      <c r="AL993" s="11"/>
      <c r="AM993" s="11"/>
      <c r="AN993" s="119"/>
      <c r="AO993" s="119"/>
      <c r="AP993" s="11"/>
      <c r="AQ993" s="11"/>
      <c r="AR993" s="12"/>
      <c r="AS993" s="119"/>
      <c r="AT993" s="119"/>
      <c r="AU993" s="11"/>
      <c r="AV993" s="11"/>
      <c r="AW993" s="27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9"/>
      <c r="BQ993" s="119"/>
      <c r="BR993" s="11"/>
      <c r="BS993" s="11"/>
      <c r="BT993" s="11"/>
      <c r="BU993" s="11"/>
      <c r="BV993" s="11"/>
      <c r="BW993" s="11"/>
      <c r="BX993" s="119"/>
      <c r="BY993" s="119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9"/>
      <c r="CQ993" s="119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  <c r="DH993" s="11"/>
      <c r="DI993" s="11"/>
      <c r="DJ993" s="11"/>
      <c r="DK993" s="11"/>
      <c r="DL993" s="11"/>
      <c r="DM993" s="11"/>
      <c r="DN993" s="11"/>
      <c r="DO993" s="11"/>
      <c r="DP993" s="11"/>
      <c r="DQ993" s="11"/>
      <c r="DR993" s="11"/>
      <c r="DS993" s="11"/>
      <c r="DT993" s="11"/>
      <c r="DU993" s="11"/>
      <c r="DV993" s="11"/>
      <c r="DW993" s="11"/>
      <c r="DX993" s="11"/>
      <c r="DY993" s="11"/>
      <c r="DZ993" s="11"/>
      <c r="EA993" s="11"/>
      <c r="EB993" s="11"/>
      <c r="EC993" s="11"/>
      <c r="ED993" s="11"/>
      <c r="EE993" s="11"/>
      <c r="EF993" s="11"/>
      <c r="EG993" s="11"/>
      <c r="EH993" s="11"/>
      <c r="EI993" s="11"/>
      <c r="EJ993" s="11"/>
      <c r="EK993" s="11"/>
      <c r="EL993" s="11"/>
      <c r="EM993" s="11"/>
      <c r="EN993" s="11"/>
      <c r="EO993" s="11"/>
      <c r="EP993" s="11"/>
      <c r="EQ993" s="11"/>
    </row>
    <row r="994" ht="22.5" customHeight="1" spans="1:147">
      <c r="A994" s="248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27"/>
      <c r="Y994" s="11"/>
      <c r="Z994" s="119"/>
      <c r="AA994" s="119"/>
      <c r="AB994" s="11"/>
      <c r="AC994" s="119"/>
      <c r="AD994" s="11"/>
      <c r="AE994" s="11"/>
      <c r="AF994" s="119"/>
      <c r="AG994" s="119"/>
      <c r="AH994" s="11"/>
      <c r="AI994" s="11"/>
      <c r="AJ994" s="11"/>
      <c r="AK994" s="11"/>
      <c r="AL994" s="11"/>
      <c r="AM994" s="11"/>
      <c r="AN994" s="119"/>
      <c r="AO994" s="119"/>
      <c r="AP994" s="11"/>
      <c r="AQ994" s="11"/>
      <c r="AR994" s="12"/>
      <c r="AS994" s="119"/>
      <c r="AT994" s="119"/>
      <c r="AU994" s="11"/>
      <c r="AV994" s="11"/>
      <c r="AW994" s="27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9"/>
      <c r="BQ994" s="119"/>
      <c r="BR994" s="11"/>
      <c r="BS994" s="11"/>
      <c r="BT994" s="11"/>
      <c r="BU994" s="11"/>
      <c r="BV994" s="11"/>
      <c r="BW994" s="11"/>
      <c r="BX994" s="119"/>
      <c r="BY994" s="119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9"/>
      <c r="CQ994" s="119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  <c r="EB994" s="11"/>
      <c r="EC994" s="11"/>
      <c r="ED994" s="11"/>
      <c r="EE994" s="11"/>
      <c r="EF994" s="11"/>
      <c r="EG994" s="11"/>
      <c r="EH994" s="11"/>
      <c r="EI994" s="11"/>
      <c r="EJ994" s="11"/>
      <c r="EK994" s="11"/>
      <c r="EL994" s="11"/>
      <c r="EM994" s="11"/>
      <c r="EN994" s="11"/>
      <c r="EO994" s="11"/>
      <c r="EP994" s="11"/>
      <c r="EQ994" s="11"/>
    </row>
    <row r="995" ht="22.5" customHeight="1" spans="1:147">
      <c r="A995" s="248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27"/>
      <c r="Y995" s="11"/>
      <c r="Z995" s="119"/>
      <c r="AA995" s="119"/>
      <c r="AB995" s="11"/>
      <c r="AC995" s="119"/>
      <c r="AD995" s="11"/>
      <c r="AE995" s="11"/>
      <c r="AF995" s="119"/>
      <c r="AG995" s="119"/>
      <c r="AH995" s="11"/>
      <c r="AI995" s="11"/>
      <c r="AJ995" s="11"/>
      <c r="AK995" s="11"/>
      <c r="AL995" s="11"/>
      <c r="AM995" s="11"/>
      <c r="AN995" s="119"/>
      <c r="AO995" s="119"/>
      <c r="AP995" s="11"/>
      <c r="AQ995" s="11"/>
      <c r="AR995" s="12"/>
      <c r="AS995" s="119"/>
      <c r="AT995" s="119"/>
      <c r="AU995" s="11"/>
      <c r="AV995" s="11"/>
      <c r="AW995" s="27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9"/>
      <c r="BQ995" s="119"/>
      <c r="BR995" s="11"/>
      <c r="BS995" s="11"/>
      <c r="BT995" s="11"/>
      <c r="BU995" s="11"/>
      <c r="BV995" s="11"/>
      <c r="BW995" s="11"/>
      <c r="BX995" s="119"/>
      <c r="BY995" s="119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9"/>
      <c r="CQ995" s="119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  <c r="DH995" s="11"/>
      <c r="DI995" s="11"/>
      <c r="DJ995" s="11"/>
      <c r="DK995" s="11"/>
      <c r="DL995" s="11"/>
      <c r="DM995" s="11"/>
      <c r="DN995" s="11"/>
      <c r="DO995" s="11"/>
      <c r="DP995" s="11"/>
      <c r="DQ995" s="11"/>
      <c r="DR995" s="11"/>
      <c r="DS995" s="11"/>
      <c r="DT995" s="11"/>
      <c r="DU995" s="11"/>
      <c r="DV995" s="11"/>
      <c r="DW995" s="11"/>
      <c r="DX995" s="11"/>
      <c r="DY995" s="11"/>
      <c r="DZ995" s="11"/>
      <c r="EA995" s="11"/>
      <c r="EB995" s="11"/>
      <c r="EC995" s="11"/>
      <c r="ED995" s="11"/>
      <c r="EE995" s="11"/>
      <c r="EF995" s="11"/>
      <c r="EG995" s="11"/>
      <c r="EH995" s="11"/>
      <c r="EI995" s="11"/>
      <c r="EJ995" s="11"/>
      <c r="EK995" s="11"/>
      <c r="EL995" s="11"/>
      <c r="EM995" s="11"/>
      <c r="EN995" s="11"/>
      <c r="EO995" s="11"/>
      <c r="EP995" s="11"/>
      <c r="EQ995" s="11"/>
    </row>
    <row r="996" ht="22.5" customHeight="1" spans="1:147">
      <c r="A996" s="248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27"/>
      <c r="Y996" s="11"/>
      <c r="Z996" s="119"/>
      <c r="AA996" s="119"/>
      <c r="AB996" s="11"/>
      <c r="AC996" s="119"/>
      <c r="AD996" s="11"/>
      <c r="AE996" s="11"/>
      <c r="AF996" s="119"/>
      <c r="AG996" s="119"/>
      <c r="AH996" s="11"/>
      <c r="AI996" s="11"/>
      <c r="AJ996" s="11"/>
      <c r="AK996" s="11"/>
      <c r="AL996" s="11"/>
      <c r="AM996" s="11"/>
      <c r="AN996" s="119"/>
      <c r="AO996" s="119"/>
      <c r="AP996" s="11"/>
      <c r="AQ996" s="11"/>
      <c r="AR996" s="12"/>
      <c r="AS996" s="119"/>
      <c r="AT996" s="119"/>
      <c r="AU996" s="11"/>
      <c r="AV996" s="11"/>
      <c r="AW996" s="27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9"/>
      <c r="BQ996" s="119"/>
      <c r="BR996" s="11"/>
      <c r="BS996" s="11"/>
      <c r="BT996" s="11"/>
      <c r="BU996" s="11"/>
      <c r="BV996" s="11"/>
      <c r="BW996" s="11"/>
      <c r="BX996" s="119"/>
      <c r="BY996" s="119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9"/>
      <c r="CQ996" s="119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  <c r="DH996" s="11"/>
      <c r="DI996" s="11"/>
      <c r="DJ996" s="11"/>
      <c r="DK996" s="11"/>
      <c r="DL996" s="11"/>
      <c r="DM996" s="11"/>
      <c r="DN996" s="11"/>
      <c r="DO996" s="11"/>
      <c r="DP996" s="11"/>
      <c r="DQ996" s="11"/>
      <c r="DR996" s="11"/>
      <c r="DS996" s="11"/>
      <c r="DT996" s="11"/>
      <c r="DU996" s="11"/>
      <c r="DV996" s="11"/>
      <c r="DW996" s="11"/>
      <c r="DX996" s="11"/>
      <c r="DY996" s="11"/>
      <c r="DZ996" s="11"/>
      <c r="EA996" s="11"/>
      <c r="EB996" s="11"/>
      <c r="EC996" s="11"/>
      <c r="ED996" s="11"/>
      <c r="EE996" s="11"/>
      <c r="EF996" s="11"/>
      <c r="EG996" s="11"/>
      <c r="EH996" s="11"/>
      <c r="EI996" s="11"/>
      <c r="EJ996" s="11"/>
      <c r="EK996" s="11"/>
      <c r="EL996" s="11"/>
      <c r="EM996" s="11"/>
      <c r="EN996" s="11"/>
      <c r="EO996" s="11"/>
      <c r="EP996" s="11"/>
      <c r="EQ996" s="11"/>
    </row>
    <row r="997" ht="22.5" customHeight="1" spans="1:147">
      <c r="A997" s="248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27"/>
      <c r="Y997" s="11"/>
      <c r="Z997" s="119"/>
      <c r="AA997" s="119"/>
      <c r="AB997" s="11"/>
      <c r="AC997" s="119"/>
      <c r="AD997" s="11"/>
      <c r="AE997" s="11"/>
      <c r="AF997" s="119"/>
      <c r="AG997" s="119"/>
      <c r="AH997" s="11"/>
      <c r="AI997" s="11"/>
      <c r="AJ997" s="11"/>
      <c r="AK997" s="11"/>
      <c r="AL997" s="11"/>
      <c r="AM997" s="11"/>
      <c r="AN997" s="119"/>
      <c r="AO997" s="119"/>
      <c r="AP997" s="11"/>
      <c r="AQ997" s="11"/>
      <c r="AR997" s="12"/>
      <c r="AS997" s="119"/>
      <c r="AT997" s="119"/>
      <c r="AU997" s="11"/>
      <c r="AV997" s="11"/>
      <c r="AW997" s="27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9"/>
      <c r="BQ997" s="119"/>
      <c r="BR997" s="11"/>
      <c r="BS997" s="11"/>
      <c r="BT997" s="11"/>
      <c r="BU997" s="11"/>
      <c r="BV997" s="11"/>
      <c r="BW997" s="11"/>
      <c r="BX997" s="119"/>
      <c r="BY997" s="119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9"/>
      <c r="CQ997" s="119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  <c r="DH997" s="11"/>
      <c r="DI997" s="11"/>
      <c r="DJ997" s="11"/>
      <c r="DK997" s="11"/>
      <c r="DL997" s="11"/>
      <c r="DM997" s="11"/>
      <c r="DN997" s="11"/>
      <c r="DO997" s="11"/>
      <c r="DP997" s="11"/>
      <c r="DQ997" s="11"/>
      <c r="DR997" s="11"/>
      <c r="DS997" s="11"/>
      <c r="DT997" s="11"/>
      <c r="DU997" s="11"/>
      <c r="DV997" s="11"/>
      <c r="DW997" s="11"/>
      <c r="DX997" s="11"/>
      <c r="DY997" s="11"/>
      <c r="DZ997" s="11"/>
      <c r="EA997" s="11"/>
      <c r="EB997" s="11"/>
      <c r="EC997" s="11"/>
      <c r="ED997" s="11"/>
      <c r="EE997" s="11"/>
      <c r="EF997" s="11"/>
      <c r="EG997" s="11"/>
      <c r="EH997" s="11"/>
      <c r="EI997" s="11"/>
      <c r="EJ997" s="11"/>
      <c r="EK997" s="11"/>
      <c r="EL997" s="11"/>
      <c r="EM997" s="11"/>
      <c r="EN997" s="11"/>
      <c r="EO997" s="11"/>
      <c r="EP997" s="11"/>
      <c r="EQ997" s="11"/>
    </row>
    <row r="998" ht="22.5" customHeight="1" spans="1:147">
      <c r="A998" s="248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27"/>
      <c r="Y998" s="11"/>
      <c r="Z998" s="119"/>
      <c r="AA998" s="119"/>
      <c r="AB998" s="11"/>
      <c r="AC998" s="119"/>
      <c r="AD998" s="11"/>
      <c r="AE998" s="11"/>
      <c r="AF998" s="119"/>
      <c r="AG998" s="119"/>
      <c r="AH998" s="11"/>
      <c r="AI998" s="11"/>
      <c r="AJ998" s="11"/>
      <c r="AK998" s="11"/>
      <c r="AL998" s="11"/>
      <c r="AM998" s="11"/>
      <c r="AN998" s="119"/>
      <c r="AO998" s="119"/>
      <c r="AP998" s="11"/>
      <c r="AQ998" s="11"/>
      <c r="AR998" s="12"/>
      <c r="AS998" s="119"/>
      <c r="AT998" s="119"/>
      <c r="AU998" s="11"/>
      <c r="AV998" s="11"/>
      <c r="AW998" s="27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9"/>
      <c r="BQ998" s="119"/>
      <c r="BR998" s="11"/>
      <c r="BS998" s="11"/>
      <c r="BT998" s="11"/>
      <c r="BU998" s="11"/>
      <c r="BV998" s="11"/>
      <c r="BW998" s="11"/>
      <c r="BX998" s="119"/>
      <c r="BY998" s="119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9"/>
      <c r="CQ998" s="119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  <c r="DH998" s="11"/>
      <c r="DI998" s="11"/>
      <c r="DJ998" s="11"/>
      <c r="DK998" s="11"/>
      <c r="DL998" s="11"/>
      <c r="DM998" s="11"/>
      <c r="DN998" s="11"/>
      <c r="DO998" s="11"/>
      <c r="DP998" s="11"/>
      <c r="DQ998" s="11"/>
      <c r="DR998" s="11"/>
      <c r="DS998" s="11"/>
      <c r="DT998" s="11"/>
      <c r="DU998" s="11"/>
      <c r="DV998" s="11"/>
      <c r="DW998" s="11"/>
      <c r="DX998" s="11"/>
      <c r="DY998" s="11"/>
      <c r="DZ998" s="11"/>
      <c r="EA998" s="11"/>
      <c r="EB998" s="11"/>
      <c r="EC998" s="11"/>
      <c r="ED998" s="11"/>
      <c r="EE998" s="11"/>
      <c r="EF998" s="11"/>
      <c r="EG998" s="11"/>
      <c r="EH998" s="11"/>
      <c r="EI998" s="11"/>
      <c r="EJ998" s="11"/>
      <c r="EK998" s="11"/>
      <c r="EL998" s="11"/>
      <c r="EM998" s="11"/>
      <c r="EN998" s="11"/>
      <c r="EO998" s="11"/>
      <c r="EP998" s="11"/>
      <c r="EQ998" s="11"/>
    </row>
    <row r="999" ht="22.5" customHeight="1" spans="1:147">
      <c r="A999" s="248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27"/>
      <c r="Y999" s="11"/>
      <c r="Z999" s="119"/>
      <c r="AA999" s="119"/>
      <c r="AB999" s="11"/>
      <c r="AC999" s="119"/>
      <c r="AD999" s="11"/>
      <c r="AE999" s="11"/>
      <c r="AF999" s="119"/>
      <c r="AG999" s="119"/>
      <c r="AH999" s="11"/>
      <c r="AI999" s="11"/>
      <c r="AJ999" s="11"/>
      <c r="AK999" s="11"/>
      <c r="AL999" s="11"/>
      <c r="AM999" s="11"/>
      <c r="AN999" s="119"/>
      <c r="AO999" s="119"/>
      <c r="AP999" s="11"/>
      <c r="AQ999" s="11"/>
      <c r="AR999" s="12"/>
      <c r="AS999" s="119"/>
      <c r="AT999" s="119"/>
      <c r="AU999" s="11"/>
      <c r="AV999" s="11"/>
      <c r="AW999" s="27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9"/>
      <c r="BQ999" s="119"/>
      <c r="BR999" s="11"/>
      <c r="BS999" s="11"/>
      <c r="BT999" s="11"/>
      <c r="BU999" s="11"/>
      <c r="BV999" s="11"/>
      <c r="BW999" s="11"/>
      <c r="BX999" s="119"/>
      <c r="BY999" s="119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9"/>
      <c r="CQ999" s="119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  <c r="EM999" s="11"/>
      <c r="EN999" s="11"/>
      <c r="EO999" s="11"/>
      <c r="EP999" s="11"/>
      <c r="EQ999" s="11"/>
    </row>
    <row r="1000" ht="22.5" customHeight="1" spans="1:147">
      <c r="A1000" s="248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27"/>
      <c r="Y1000" s="11"/>
      <c r="Z1000" s="119"/>
      <c r="AA1000" s="119"/>
      <c r="AB1000" s="11"/>
      <c r="AC1000" s="119"/>
      <c r="AD1000" s="11"/>
      <c r="AE1000" s="11"/>
      <c r="AF1000" s="119"/>
      <c r="AG1000" s="119"/>
      <c r="AH1000" s="11"/>
      <c r="AI1000" s="11"/>
      <c r="AJ1000" s="11"/>
      <c r="AK1000" s="11"/>
      <c r="AL1000" s="11"/>
      <c r="AM1000" s="11"/>
      <c r="AN1000" s="119"/>
      <c r="AO1000" s="119"/>
      <c r="AP1000" s="11"/>
      <c r="AQ1000" s="11"/>
      <c r="AR1000" s="12"/>
      <c r="AS1000" s="119"/>
      <c r="AT1000" s="119"/>
      <c r="AU1000" s="11"/>
      <c r="AV1000" s="11"/>
      <c r="AW1000" s="27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9"/>
      <c r="BQ1000" s="119"/>
      <c r="BR1000" s="11"/>
      <c r="BS1000" s="11"/>
      <c r="BT1000" s="11"/>
      <c r="BU1000" s="11"/>
      <c r="BV1000" s="11"/>
      <c r="BW1000" s="11"/>
      <c r="BX1000" s="119"/>
      <c r="BY1000" s="119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9"/>
      <c r="CQ1000" s="119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  <c r="EM1000" s="11"/>
      <c r="EN1000" s="11"/>
      <c r="EO1000" s="11"/>
      <c r="EP1000" s="11"/>
      <c r="EQ1000" s="11"/>
    </row>
    <row r="1001" ht="22.5" customHeight="1" spans="1:147">
      <c r="A1001" s="248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27"/>
      <c r="Y1001" s="11"/>
      <c r="Z1001" s="119"/>
      <c r="AA1001" s="119"/>
      <c r="AB1001" s="11"/>
      <c r="AC1001" s="119"/>
      <c r="AD1001" s="11"/>
      <c r="AE1001" s="11"/>
      <c r="AF1001" s="119"/>
      <c r="AG1001" s="119"/>
      <c r="AH1001" s="11"/>
      <c r="AI1001" s="11"/>
      <c r="AJ1001" s="11"/>
      <c r="AK1001" s="11"/>
      <c r="AL1001" s="11"/>
      <c r="AM1001" s="11"/>
      <c r="AN1001" s="119"/>
      <c r="AO1001" s="119"/>
      <c r="AP1001" s="11"/>
      <c r="AQ1001" s="11"/>
      <c r="AR1001" s="12"/>
      <c r="AS1001" s="119"/>
      <c r="AT1001" s="119"/>
      <c r="AU1001" s="11"/>
      <c r="AV1001" s="11"/>
      <c r="AW1001" s="27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9"/>
      <c r="BQ1001" s="119"/>
      <c r="BR1001" s="11"/>
      <c r="BS1001" s="11"/>
      <c r="BT1001" s="11"/>
      <c r="BU1001" s="11"/>
      <c r="BV1001" s="11"/>
      <c r="BW1001" s="11"/>
      <c r="BX1001" s="119"/>
      <c r="BY1001" s="119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9"/>
      <c r="CQ1001" s="119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  <c r="DH1001" s="11"/>
      <c r="DI1001" s="11"/>
      <c r="DJ1001" s="11"/>
      <c r="DK1001" s="11"/>
      <c r="DL1001" s="11"/>
      <c r="DM1001" s="11"/>
      <c r="DN1001" s="11"/>
      <c r="DO1001" s="11"/>
      <c r="DP1001" s="11"/>
      <c r="DQ1001" s="11"/>
      <c r="DR1001" s="11"/>
      <c r="DS1001" s="11"/>
      <c r="DT1001" s="11"/>
      <c r="DU1001" s="11"/>
      <c r="DV1001" s="11"/>
      <c r="DW1001" s="11"/>
      <c r="DX1001" s="11"/>
      <c r="DY1001" s="11"/>
      <c r="DZ1001" s="11"/>
      <c r="EA1001" s="11"/>
      <c r="EB1001" s="11"/>
      <c r="EC1001" s="11"/>
      <c r="ED1001" s="11"/>
      <c r="EE1001" s="11"/>
      <c r="EF1001" s="11"/>
      <c r="EG1001" s="11"/>
      <c r="EH1001" s="11"/>
      <c r="EI1001" s="11"/>
      <c r="EJ1001" s="11"/>
      <c r="EK1001" s="11"/>
      <c r="EL1001" s="11"/>
      <c r="EM1001" s="11"/>
      <c r="EN1001" s="11"/>
      <c r="EO1001" s="11"/>
      <c r="EP1001" s="11"/>
      <c r="EQ1001" s="11"/>
    </row>
    <row r="1002" ht="22.5" customHeight="1" spans="1:147">
      <c r="A1002" s="248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27"/>
      <c r="Y1002" s="11"/>
      <c r="Z1002" s="119"/>
      <c r="AA1002" s="119"/>
      <c r="AB1002" s="11"/>
      <c r="AC1002" s="119"/>
      <c r="AD1002" s="11"/>
      <c r="AE1002" s="11"/>
      <c r="AF1002" s="119"/>
      <c r="AG1002" s="119"/>
      <c r="AH1002" s="11"/>
      <c r="AI1002" s="11"/>
      <c r="AJ1002" s="11"/>
      <c r="AK1002" s="11"/>
      <c r="AL1002" s="11"/>
      <c r="AM1002" s="11"/>
      <c r="AN1002" s="119"/>
      <c r="AO1002" s="119"/>
      <c r="AP1002" s="11"/>
      <c r="AQ1002" s="11"/>
      <c r="AR1002" s="12"/>
      <c r="AS1002" s="119"/>
      <c r="AT1002" s="119"/>
      <c r="AU1002" s="11"/>
      <c r="AV1002" s="11"/>
      <c r="AW1002" s="27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9"/>
      <c r="BQ1002" s="119"/>
      <c r="BR1002" s="11"/>
      <c r="BS1002" s="11"/>
      <c r="BT1002" s="11"/>
      <c r="BU1002" s="11"/>
      <c r="BV1002" s="11"/>
      <c r="BW1002" s="11"/>
      <c r="BX1002" s="119"/>
      <c r="BY1002" s="119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9"/>
      <c r="CQ1002" s="119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  <c r="DG1002" s="11"/>
      <c r="DH1002" s="11"/>
      <c r="DI1002" s="11"/>
      <c r="DJ1002" s="11"/>
      <c r="DK1002" s="11"/>
      <c r="DL1002" s="11"/>
      <c r="DM1002" s="11"/>
      <c r="DN1002" s="11"/>
      <c r="DO1002" s="11"/>
      <c r="DP1002" s="11"/>
      <c r="DQ1002" s="11"/>
      <c r="DR1002" s="11"/>
      <c r="DS1002" s="11"/>
      <c r="DT1002" s="11"/>
      <c r="DU1002" s="11"/>
      <c r="DV1002" s="11"/>
      <c r="DW1002" s="11"/>
      <c r="DX1002" s="11"/>
      <c r="DY1002" s="11"/>
      <c r="DZ1002" s="11"/>
      <c r="EA1002" s="11"/>
      <c r="EB1002" s="11"/>
      <c r="EC1002" s="11"/>
      <c r="ED1002" s="11"/>
      <c r="EE1002" s="11"/>
      <c r="EF1002" s="11"/>
      <c r="EG1002" s="11"/>
      <c r="EH1002" s="11"/>
      <c r="EI1002" s="11"/>
      <c r="EJ1002" s="11"/>
      <c r="EK1002" s="11"/>
      <c r="EL1002" s="11"/>
      <c r="EM1002" s="11"/>
      <c r="EN1002" s="11"/>
      <c r="EO1002" s="11"/>
      <c r="EP1002" s="11"/>
      <c r="EQ1002" s="11"/>
    </row>
    <row r="1003" ht="22.5" customHeight="1" spans="1:147">
      <c r="A1003" s="248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27"/>
      <c r="Y1003" s="11"/>
      <c r="Z1003" s="119"/>
      <c r="AA1003" s="119"/>
      <c r="AB1003" s="11"/>
      <c r="AC1003" s="119"/>
      <c r="AD1003" s="11"/>
      <c r="AE1003" s="11"/>
      <c r="AF1003" s="119"/>
      <c r="AG1003" s="119"/>
      <c r="AH1003" s="11"/>
      <c r="AI1003" s="11"/>
      <c r="AJ1003" s="11"/>
      <c r="AK1003" s="11"/>
      <c r="AL1003" s="11"/>
      <c r="AM1003" s="11"/>
      <c r="AN1003" s="119"/>
      <c r="AO1003" s="119"/>
      <c r="AP1003" s="11"/>
      <c r="AQ1003" s="11"/>
      <c r="AR1003" s="12"/>
      <c r="AS1003" s="119"/>
      <c r="AT1003" s="119"/>
      <c r="AU1003" s="11"/>
      <c r="AV1003" s="11"/>
      <c r="AW1003" s="27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9"/>
      <c r="BQ1003" s="119"/>
      <c r="BR1003" s="11"/>
      <c r="BS1003" s="11"/>
      <c r="BT1003" s="11"/>
      <c r="BU1003" s="11"/>
      <c r="BV1003" s="11"/>
      <c r="BW1003" s="11"/>
      <c r="BX1003" s="119"/>
      <c r="BY1003" s="119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9"/>
      <c r="CQ1003" s="119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  <c r="DG1003" s="11"/>
      <c r="DH1003" s="11"/>
      <c r="DI1003" s="11"/>
      <c r="DJ1003" s="11"/>
      <c r="DK1003" s="11"/>
      <c r="DL1003" s="11"/>
      <c r="DM1003" s="11"/>
      <c r="DN1003" s="11"/>
      <c r="DO1003" s="11"/>
      <c r="DP1003" s="11"/>
      <c r="DQ1003" s="11"/>
      <c r="DR1003" s="11"/>
      <c r="DS1003" s="11"/>
      <c r="DT1003" s="11"/>
      <c r="DU1003" s="11"/>
      <c r="DV1003" s="11"/>
      <c r="DW1003" s="11"/>
      <c r="DX1003" s="11"/>
      <c r="DY1003" s="11"/>
      <c r="DZ1003" s="11"/>
      <c r="EA1003" s="11"/>
      <c r="EB1003" s="11"/>
      <c r="EC1003" s="11"/>
      <c r="ED1003" s="11"/>
      <c r="EE1003" s="11"/>
      <c r="EF1003" s="11"/>
      <c r="EG1003" s="11"/>
      <c r="EH1003" s="11"/>
      <c r="EI1003" s="11"/>
      <c r="EJ1003" s="11"/>
      <c r="EK1003" s="11"/>
      <c r="EL1003" s="11"/>
      <c r="EM1003" s="11"/>
      <c r="EN1003" s="11"/>
      <c r="EO1003" s="11"/>
      <c r="EP1003" s="11"/>
      <c r="EQ1003" s="11"/>
    </row>
    <row r="1004" ht="22.5" customHeight="1" spans="1:147">
      <c r="A1004" s="248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27"/>
      <c r="Y1004" s="11"/>
      <c r="Z1004" s="119"/>
      <c r="AA1004" s="119"/>
      <c r="AB1004" s="11"/>
      <c r="AC1004" s="119"/>
      <c r="AD1004" s="11"/>
      <c r="AE1004" s="11"/>
      <c r="AF1004" s="119"/>
      <c r="AG1004" s="119"/>
      <c r="AH1004" s="11"/>
      <c r="AI1004" s="11"/>
      <c r="AJ1004" s="11"/>
      <c r="AK1004" s="11"/>
      <c r="AL1004" s="11"/>
      <c r="AM1004" s="11"/>
      <c r="AN1004" s="119"/>
      <c r="AO1004" s="119"/>
      <c r="AP1004" s="11"/>
      <c r="AQ1004" s="11"/>
      <c r="AR1004" s="12"/>
      <c r="AS1004" s="119"/>
      <c r="AT1004" s="119"/>
      <c r="AU1004" s="11"/>
      <c r="AV1004" s="11"/>
      <c r="AW1004" s="27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9"/>
      <c r="BQ1004" s="119"/>
      <c r="BR1004" s="11"/>
      <c r="BS1004" s="11"/>
      <c r="BT1004" s="11"/>
      <c r="BU1004" s="11"/>
      <c r="BV1004" s="11"/>
      <c r="BW1004" s="11"/>
      <c r="BX1004" s="119"/>
      <c r="BY1004" s="119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9"/>
      <c r="CQ1004" s="119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  <c r="DG1004" s="11"/>
      <c r="DH1004" s="11"/>
      <c r="DI1004" s="11"/>
      <c r="DJ1004" s="11"/>
      <c r="DK1004" s="11"/>
      <c r="DL1004" s="11"/>
      <c r="DM1004" s="11"/>
      <c r="DN1004" s="11"/>
      <c r="DO1004" s="11"/>
      <c r="DP1004" s="11"/>
      <c r="DQ1004" s="11"/>
      <c r="DR1004" s="11"/>
      <c r="DS1004" s="11"/>
      <c r="DT1004" s="11"/>
      <c r="DU1004" s="11"/>
      <c r="DV1004" s="11"/>
      <c r="DW1004" s="11"/>
      <c r="DX1004" s="11"/>
      <c r="DY1004" s="11"/>
      <c r="DZ1004" s="11"/>
      <c r="EA1004" s="11"/>
      <c r="EB1004" s="11"/>
      <c r="EC1004" s="11"/>
      <c r="ED1004" s="11"/>
      <c r="EE1004" s="11"/>
      <c r="EF1004" s="11"/>
      <c r="EG1004" s="11"/>
      <c r="EH1004" s="11"/>
      <c r="EI1004" s="11"/>
      <c r="EJ1004" s="11"/>
      <c r="EK1004" s="11"/>
      <c r="EL1004" s="11"/>
      <c r="EM1004" s="11"/>
      <c r="EN1004" s="11"/>
      <c r="EO1004" s="11"/>
      <c r="EP1004" s="11"/>
      <c r="EQ1004" s="11"/>
    </row>
    <row r="1005" ht="22.5" customHeight="1" spans="1:147">
      <c r="A1005" s="248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27"/>
      <c r="Y1005" s="11"/>
      <c r="Z1005" s="119"/>
      <c r="AA1005" s="119"/>
      <c r="AB1005" s="11"/>
      <c r="AC1005" s="119"/>
      <c r="AD1005" s="11"/>
      <c r="AE1005" s="11"/>
      <c r="AF1005" s="119"/>
      <c r="AG1005" s="119"/>
      <c r="AH1005" s="11"/>
      <c r="AI1005" s="11"/>
      <c r="AJ1005" s="11"/>
      <c r="AK1005" s="11"/>
      <c r="AL1005" s="11"/>
      <c r="AM1005" s="11"/>
      <c r="AN1005" s="119"/>
      <c r="AO1005" s="119"/>
      <c r="AP1005" s="11"/>
      <c r="AQ1005" s="11"/>
      <c r="AR1005" s="12"/>
      <c r="AS1005" s="119"/>
      <c r="AT1005" s="119"/>
      <c r="AU1005" s="11"/>
      <c r="AV1005" s="11"/>
      <c r="AW1005" s="27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9"/>
      <c r="BQ1005" s="119"/>
      <c r="BR1005" s="11"/>
      <c r="BS1005" s="11"/>
      <c r="BT1005" s="11"/>
      <c r="BU1005" s="11"/>
      <c r="BV1005" s="11"/>
      <c r="BW1005" s="11"/>
      <c r="BX1005" s="119"/>
      <c r="BY1005" s="119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9"/>
      <c r="CQ1005" s="119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  <c r="EB1005" s="11"/>
      <c r="EC1005" s="11"/>
      <c r="ED1005" s="11"/>
      <c r="EE1005" s="11"/>
      <c r="EF1005" s="11"/>
      <c r="EG1005" s="11"/>
      <c r="EH1005" s="11"/>
      <c r="EI1005" s="11"/>
      <c r="EJ1005" s="11"/>
      <c r="EK1005" s="11"/>
      <c r="EL1005" s="11"/>
      <c r="EM1005" s="11"/>
      <c r="EN1005" s="11"/>
      <c r="EO1005" s="11"/>
      <c r="EP1005" s="11"/>
      <c r="EQ1005" s="11"/>
    </row>
    <row r="1006" ht="22.5" customHeight="1" spans="1:147">
      <c r="A1006" s="248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27"/>
      <c r="Y1006" s="11"/>
      <c r="Z1006" s="119"/>
      <c r="AA1006" s="119"/>
      <c r="AB1006" s="11"/>
      <c r="AC1006" s="119"/>
      <c r="AD1006" s="11"/>
      <c r="AE1006" s="11"/>
      <c r="AF1006" s="119"/>
      <c r="AG1006" s="119"/>
      <c r="AH1006" s="11"/>
      <c r="AI1006" s="11"/>
      <c r="AJ1006" s="11"/>
      <c r="AK1006" s="11"/>
      <c r="AL1006" s="11"/>
      <c r="AM1006" s="11"/>
      <c r="AN1006" s="119"/>
      <c r="AO1006" s="119"/>
      <c r="AP1006" s="11"/>
      <c r="AQ1006" s="11"/>
      <c r="AR1006" s="12"/>
      <c r="AS1006" s="119"/>
      <c r="AT1006" s="119"/>
      <c r="AU1006" s="11"/>
      <c r="AV1006" s="11"/>
      <c r="AW1006" s="27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9"/>
      <c r="BQ1006" s="119"/>
      <c r="BR1006" s="11"/>
      <c r="BS1006" s="11"/>
      <c r="BT1006" s="11"/>
      <c r="BU1006" s="11"/>
      <c r="BV1006" s="11"/>
      <c r="BW1006" s="11"/>
      <c r="BX1006" s="119"/>
      <c r="BY1006" s="119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9"/>
      <c r="CQ1006" s="119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  <c r="DG1006" s="11"/>
      <c r="DH1006" s="11"/>
      <c r="DI1006" s="11"/>
      <c r="DJ1006" s="11"/>
      <c r="DK1006" s="11"/>
      <c r="DL1006" s="11"/>
      <c r="DM1006" s="11"/>
      <c r="DN1006" s="11"/>
      <c r="DO1006" s="11"/>
      <c r="DP1006" s="11"/>
      <c r="DQ1006" s="11"/>
      <c r="DR1006" s="11"/>
      <c r="DS1006" s="11"/>
      <c r="DT1006" s="11"/>
      <c r="DU1006" s="11"/>
      <c r="DV1006" s="11"/>
      <c r="DW1006" s="11"/>
      <c r="DX1006" s="11"/>
      <c r="DY1006" s="11"/>
      <c r="DZ1006" s="11"/>
      <c r="EA1006" s="11"/>
      <c r="EB1006" s="11"/>
      <c r="EC1006" s="11"/>
      <c r="ED1006" s="11"/>
      <c r="EE1006" s="11"/>
      <c r="EF1006" s="11"/>
      <c r="EG1006" s="11"/>
      <c r="EH1006" s="11"/>
      <c r="EI1006" s="11"/>
      <c r="EJ1006" s="11"/>
      <c r="EK1006" s="11"/>
      <c r="EL1006" s="11"/>
      <c r="EM1006" s="11"/>
      <c r="EN1006" s="11"/>
      <c r="EO1006" s="11"/>
      <c r="EP1006" s="11"/>
      <c r="EQ1006" s="11"/>
    </row>
    <row r="1007" ht="22.5" customHeight="1" spans="1:147">
      <c r="A1007" s="248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27"/>
      <c r="Y1007" s="11"/>
      <c r="Z1007" s="119"/>
      <c r="AA1007" s="119"/>
      <c r="AB1007" s="11"/>
      <c r="AC1007" s="119"/>
      <c r="AD1007" s="11"/>
      <c r="AE1007" s="11"/>
      <c r="AF1007" s="119"/>
      <c r="AG1007" s="119"/>
      <c r="AH1007" s="11"/>
      <c r="AI1007" s="11"/>
      <c r="AJ1007" s="11"/>
      <c r="AK1007" s="11"/>
      <c r="AL1007" s="11"/>
      <c r="AM1007" s="11"/>
      <c r="AN1007" s="119"/>
      <c r="AO1007" s="119"/>
      <c r="AP1007" s="11"/>
      <c r="AQ1007" s="11"/>
      <c r="AR1007" s="12"/>
      <c r="AS1007" s="119"/>
      <c r="AT1007" s="119"/>
      <c r="AU1007" s="11"/>
      <c r="AV1007" s="11"/>
      <c r="AW1007" s="27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9"/>
      <c r="BQ1007" s="119"/>
      <c r="BR1007" s="11"/>
      <c r="BS1007" s="11"/>
      <c r="BT1007" s="11"/>
      <c r="BU1007" s="11"/>
      <c r="BV1007" s="11"/>
      <c r="BW1007" s="11"/>
      <c r="BX1007" s="119"/>
      <c r="BY1007" s="119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9"/>
      <c r="CQ1007" s="119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/>
      <c r="DE1007" s="11"/>
      <c r="DF1007" s="11"/>
      <c r="DG1007" s="11"/>
      <c r="DH1007" s="11"/>
      <c r="DI1007" s="11"/>
      <c r="DJ1007" s="11"/>
      <c r="DK1007" s="11"/>
      <c r="DL1007" s="11"/>
      <c r="DM1007" s="11"/>
      <c r="DN1007" s="11"/>
      <c r="DO1007" s="11"/>
      <c r="DP1007" s="11"/>
      <c r="DQ1007" s="11"/>
      <c r="DR1007" s="11"/>
      <c r="DS1007" s="11"/>
      <c r="DT1007" s="11"/>
      <c r="DU1007" s="11"/>
      <c r="DV1007" s="11"/>
      <c r="DW1007" s="11"/>
      <c r="DX1007" s="11"/>
      <c r="DY1007" s="11"/>
      <c r="DZ1007" s="11"/>
      <c r="EA1007" s="11"/>
      <c r="EB1007" s="11"/>
      <c r="EC1007" s="11"/>
      <c r="ED1007" s="11"/>
      <c r="EE1007" s="11"/>
      <c r="EF1007" s="11"/>
      <c r="EG1007" s="11"/>
      <c r="EH1007" s="11"/>
      <c r="EI1007" s="11"/>
      <c r="EJ1007" s="11"/>
      <c r="EK1007" s="11"/>
      <c r="EL1007" s="11"/>
      <c r="EM1007" s="11"/>
      <c r="EN1007" s="11"/>
      <c r="EO1007" s="11"/>
      <c r="EP1007" s="11"/>
      <c r="EQ1007" s="11"/>
    </row>
    <row r="1008" ht="22.5" customHeight="1" spans="1:147">
      <c r="A1008" s="248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27"/>
      <c r="Y1008" s="11"/>
      <c r="Z1008" s="119"/>
      <c r="AA1008" s="119"/>
      <c r="AB1008" s="11"/>
      <c r="AC1008" s="119"/>
      <c r="AD1008" s="11"/>
      <c r="AE1008" s="11"/>
      <c r="AF1008" s="119"/>
      <c r="AG1008" s="119"/>
      <c r="AH1008" s="11"/>
      <c r="AI1008" s="11"/>
      <c r="AJ1008" s="11"/>
      <c r="AK1008" s="11"/>
      <c r="AL1008" s="11"/>
      <c r="AM1008" s="11"/>
      <c r="AN1008" s="119"/>
      <c r="AO1008" s="119"/>
      <c r="AP1008" s="11"/>
      <c r="AQ1008" s="11"/>
      <c r="AR1008" s="12"/>
      <c r="AS1008" s="119"/>
      <c r="AT1008" s="119"/>
      <c r="AU1008" s="11"/>
      <c r="AV1008" s="11"/>
      <c r="AW1008" s="27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9"/>
      <c r="BQ1008" s="119"/>
      <c r="BR1008" s="11"/>
      <c r="BS1008" s="11"/>
      <c r="BT1008" s="11"/>
      <c r="BU1008" s="11"/>
      <c r="BV1008" s="11"/>
      <c r="BW1008" s="11"/>
      <c r="BX1008" s="119"/>
      <c r="BY1008" s="119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9"/>
      <c r="CQ1008" s="119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/>
      <c r="DE1008" s="11"/>
      <c r="DF1008" s="11"/>
      <c r="DG1008" s="11"/>
      <c r="DH1008" s="11"/>
      <c r="DI1008" s="11"/>
      <c r="DJ1008" s="11"/>
      <c r="DK1008" s="11"/>
      <c r="DL1008" s="11"/>
      <c r="DM1008" s="11"/>
      <c r="DN1008" s="11"/>
      <c r="DO1008" s="11"/>
      <c r="DP1008" s="11"/>
      <c r="DQ1008" s="11"/>
      <c r="DR1008" s="11"/>
      <c r="DS1008" s="11"/>
      <c r="DT1008" s="11"/>
      <c r="DU1008" s="11"/>
      <c r="DV1008" s="11"/>
      <c r="DW1008" s="11"/>
      <c r="DX1008" s="11"/>
      <c r="DY1008" s="11"/>
      <c r="DZ1008" s="11"/>
      <c r="EA1008" s="11"/>
      <c r="EB1008" s="11"/>
      <c r="EC1008" s="11"/>
      <c r="ED1008" s="11"/>
      <c r="EE1008" s="11"/>
      <c r="EF1008" s="11"/>
      <c r="EG1008" s="11"/>
      <c r="EH1008" s="11"/>
      <c r="EI1008" s="11"/>
      <c r="EJ1008" s="11"/>
      <c r="EK1008" s="11"/>
      <c r="EL1008" s="11"/>
      <c r="EM1008" s="11"/>
      <c r="EN1008" s="11"/>
      <c r="EO1008" s="11"/>
      <c r="EP1008" s="11"/>
      <c r="EQ1008" s="11"/>
    </row>
    <row r="1009" ht="22.5" customHeight="1" spans="1:147">
      <c r="A1009" s="248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27"/>
      <c r="Y1009" s="11"/>
      <c r="Z1009" s="119"/>
      <c r="AA1009" s="119"/>
      <c r="AB1009" s="11"/>
      <c r="AC1009" s="119"/>
      <c r="AD1009" s="11"/>
      <c r="AE1009" s="11"/>
      <c r="AF1009" s="119"/>
      <c r="AG1009" s="119"/>
      <c r="AH1009" s="11"/>
      <c r="AI1009" s="11"/>
      <c r="AJ1009" s="11"/>
      <c r="AK1009" s="11"/>
      <c r="AL1009" s="11"/>
      <c r="AM1009" s="11"/>
      <c r="AN1009" s="119"/>
      <c r="AO1009" s="119"/>
      <c r="AP1009" s="11"/>
      <c r="AQ1009" s="11"/>
      <c r="AR1009" s="12"/>
      <c r="AS1009" s="119"/>
      <c r="AT1009" s="119"/>
      <c r="AU1009" s="11"/>
      <c r="AV1009" s="11"/>
      <c r="AW1009" s="27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9"/>
      <c r="BQ1009" s="119"/>
      <c r="BR1009" s="11"/>
      <c r="BS1009" s="11"/>
      <c r="BT1009" s="11"/>
      <c r="BU1009" s="11"/>
      <c r="BV1009" s="11"/>
      <c r="BW1009" s="11"/>
      <c r="BX1009" s="119"/>
      <c r="BY1009" s="119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9"/>
      <c r="CQ1009" s="119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/>
      <c r="DC1009" s="11"/>
      <c r="DD1009" s="11"/>
      <c r="DE1009" s="11"/>
      <c r="DF1009" s="11"/>
      <c r="DG1009" s="11"/>
      <c r="DH1009" s="11"/>
      <c r="DI1009" s="11"/>
      <c r="DJ1009" s="11"/>
      <c r="DK1009" s="11"/>
      <c r="DL1009" s="11"/>
      <c r="DM1009" s="11"/>
      <c r="DN1009" s="11"/>
      <c r="DO1009" s="11"/>
      <c r="DP1009" s="11"/>
      <c r="DQ1009" s="11"/>
      <c r="DR1009" s="11"/>
      <c r="DS1009" s="11"/>
      <c r="DT1009" s="11"/>
      <c r="DU1009" s="11"/>
      <c r="DV1009" s="11"/>
      <c r="DW1009" s="11"/>
      <c r="DX1009" s="11"/>
      <c r="DY1009" s="11"/>
      <c r="DZ1009" s="11"/>
      <c r="EA1009" s="11"/>
      <c r="EB1009" s="11"/>
      <c r="EC1009" s="11"/>
      <c r="ED1009" s="11"/>
      <c r="EE1009" s="11"/>
      <c r="EF1009" s="11"/>
      <c r="EG1009" s="11"/>
      <c r="EH1009" s="11"/>
      <c r="EI1009" s="11"/>
      <c r="EJ1009" s="11"/>
      <c r="EK1009" s="11"/>
      <c r="EL1009" s="11"/>
      <c r="EM1009" s="11"/>
      <c r="EN1009" s="11"/>
      <c r="EO1009" s="11"/>
      <c r="EP1009" s="11"/>
      <c r="EQ1009" s="11"/>
    </row>
    <row r="1010" ht="22.5" customHeight="1" spans="1:147">
      <c r="A1010" s="248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27"/>
      <c r="Y1010" s="11"/>
      <c r="Z1010" s="119"/>
      <c r="AA1010" s="119"/>
      <c r="AB1010" s="11"/>
      <c r="AC1010" s="119"/>
      <c r="AD1010" s="11"/>
      <c r="AE1010" s="11"/>
      <c r="AF1010" s="119"/>
      <c r="AG1010" s="119"/>
      <c r="AH1010" s="11"/>
      <c r="AI1010" s="11"/>
      <c r="AJ1010" s="11"/>
      <c r="AK1010" s="11"/>
      <c r="AL1010" s="11"/>
      <c r="AM1010" s="11"/>
      <c r="AN1010" s="119"/>
      <c r="AO1010" s="119"/>
      <c r="AP1010" s="11"/>
      <c r="AQ1010" s="11"/>
      <c r="AR1010" s="12"/>
      <c r="AS1010" s="119"/>
      <c r="AT1010" s="119"/>
      <c r="AU1010" s="11"/>
      <c r="AV1010" s="11"/>
      <c r="AW1010" s="27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9"/>
      <c r="BQ1010" s="119"/>
      <c r="BR1010" s="11"/>
      <c r="BS1010" s="11"/>
      <c r="BT1010" s="11"/>
      <c r="BU1010" s="11"/>
      <c r="BV1010" s="11"/>
      <c r="BW1010" s="11"/>
      <c r="BX1010" s="119"/>
      <c r="BY1010" s="119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9"/>
      <c r="CQ1010" s="119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/>
      <c r="DC1010" s="11"/>
      <c r="DD1010" s="11"/>
      <c r="DE1010" s="11"/>
      <c r="DF1010" s="11"/>
      <c r="DG1010" s="11"/>
      <c r="DH1010" s="11"/>
      <c r="DI1010" s="11"/>
      <c r="DJ1010" s="11"/>
      <c r="DK1010" s="11"/>
      <c r="DL1010" s="11"/>
      <c r="DM1010" s="11"/>
      <c r="DN1010" s="11"/>
      <c r="DO1010" s="11"/>
      <c r="DP1010" s="11"/>
      <c r="DQ1010" s="11"/>
      <c r="DR1010" s="11"/>
      <c r="DS1010" s="11"/>
      <c r="DT1010" s="11"/>
      <c r="DU1010" s="11"/>
      <c r="DV1010" s="11"/>
      <c r="DW1010" s="11"/>
      <c r="DX1010" s="11"/>
      <c r="DY1010" s="11"/>
      <c r="DZ1010" s="11"/>
      <c r="EA1010" s="11"/>
      <c r="EB1010" s="11"/>
      <c r="EC1010" s="11"/>
      <c r="ED1010" s="11"/>
      <c r="EE1010" s="11"/>
      <c r="EF1010" s="11"/>
      <c r="EG1010" s="11"/>
      <c r="EH1010" s="11"/>
      <c r="EI1010" s="11"/>
      <c r="EJ1010" s="11"/>
      <c r="EK1010" s="11"/>
      <c r="EL1010" s="11"/>
      <c r="EM1010" s="11"/>
      <c r="EN1010" s="11"/>
      <c r="EO1010" s="11"/>
      <c r="EP1010" s="11"/>
      <c r="EQ1010" s="11"/>
    </row>
    <row r="1011" ht="22.5" customHeight="1" spans="1:147">
      <c r="A1011" s="248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27"/>
      <c r="Y1011" s="11"/>
      <c r="Z1011" s="119"/>
      <c r="AA1011" s="119"/>
      <c r="AB1011" s="11"/>
      <c r="AC1011" s="119"/>
      <c r="AD1011" s="11"/>
      <c r="AE1011" s="11"/>
      <c r="AF1011" s="119"/>
      <c r="AG1011" s="119"/>
      <c r="AH1011" s="11"/>
      <c r="AI1011" s="11"/>
      <c r="AJ1011" s="11"/>
      <c r="AK1011" s="11"/>
      <c r="AL1011" s="11"/>
      <c r="AM1011" s="11"/>
      <c r="AN1011" s="119"/>
      <c r="AO1011" s="119"/>
      <c r="AP1011" s="11"/>
      <c r="AQ1011" s="11"/>
      <c r="AR1011" s="12"/>
      <c r="AS1011" s="119"/>
      <c r="AT1011" s="119"/>
      <c r="AU1011" s="11"/>
      <c r="AV1011" s="11"/>
      <c r="AW1011" s="27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9"/>
      <c r="BQ1011" s="119"/>
      <c r="BR1011" s="11"/>
      <c r="BS1011" s="11"/>
      <c r="BT1011" s="11"/>
      <c r="BU1011" s="11"/>
      <c r="BV1011" s="11"/>
      <c r="BW1011" s="11"/>
      <c r="BX1011" s="119"/>
      <c r="BY1011" s="119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9"/>
      <c r="CQ1011" s="119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  <c r="DB1011" s="11"/>
      <c r="DC1011" s="11"/>
      <c r="DD1011" s="11"/>
      <c r="DE1011" s="11"/>
      <c r="DF1011" s="11"/>
      <c r="DG1011" s="11"/>
      <c r="DH1011" s="11"/>
      <c r="DI1011" s="11"/>
      <c r="DJ1011" s="11"/>
      <c r="DK1011" s="11"/>
      <c r="DL1011" s="11"/>
      <c r="DM1011" s="11"/>
      <c r="DN1011" s="11"/>
      <c r="DO1011" s="11"/>
      <c r="DP1011" s="11"/>
      <c r="DQ1011" s="11"/>
      <c r="DR1011" s="11"/>
      <c r="DS1011" s="11"/>
      <c r="DT1011" s="11"/>
      <c r="DU1011" s="11"/>
      <c r="DV1011" s="11"/>
      <c r="DW1011" s="11"/>
      <c r="DX1011" s="11"/>
      <c r="DY1011" s="11"/>
      <c r="DZ1011" s="11"/>
      <c r="EA1011" s="11"/>
      <c r="EB1011" s="11"/>
      <c r="EC1011" s="11"/>
      <c r="ED1011" s="11"/>
      <c r="EE1011" s="11"/>
      <c r="EF1011" s="11"/>
      <c r="EG1011" s="11"/>
      <c r="EH1011" s="11"/>
      <c r="EI1011" s="11"/>
      <c r="EJ1011" s="11"/>
      <c r="EK1011" s="11"/>
      <c r="EL1011" s="11"/>
      <c r="EM1011" s="11"/>
      <c r="EN1011" s="11"/>
      <c r="EO1011" s="11"/>
      <c r="EP1011" s="11"/>
      <c r="EQ1011" s="11"/>
    </row>
    <row r="1012" ht="22.5" customHeight="1" spans="1:147">
      <c r="A1012" s="248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27"/>
      <c r="Y1012" s="11"/>
      <c r="Z1012" s="119"/>
      <c r="AA1012" s="119"/>
      <c r="AB1012" s="11"/>
      <c r="AC1012" s="119"/>
      <c r="AD1012" s="11"/>
      <c r="AE1012" s="11"/>
      <c r="AF1012" s="119"/>
      <c r="AG1012" s="119"/>
      <c r="AH1012" s="11"/>
      <c r="AI1012" s="11"/>
      <c r="AJ1012" s="11"/>
      <c r="AK1012" s="11"/>
      <c r="AL1012" s="11"/>
      <c r="AM1012" s="11"/>
      <c r="AN1012" s="119"/>
      <c r="AO1012" s="119"/>
      <c r="AP1012" s="11"/>
      <c r="AQ1012" s="11"/>
      <c r="AR1012" s="12"/>
      <c r="AS1012" s="119"/>
      <c r="AT1012" s="119"/>
      <c r="AU1012" s="11"/>
      <c r="AV1012" s="11"/>
      <c r="AW1012" s="27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9"/>
      <c r="BQ1012" s="119"/>
      <c r="BR1012" s="11"/>
      <c r="BS1012" s="11"/>
      <c r="BT1012" s="11"/>
      <c r="BU1012" s="11"/>
      <c r="BV1012" s="11"/>
      <c r="BW1012" s="11"/>
      <c r="BX1012" s="119"/>
      <c r="BY1012" s="119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9"/>
      <c r="CQ1012" s="119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  <c r="DB1012" s="11"/>
      <c r="DC1012" s="11"/>
      <c r="DD1012" s="11"/>
      <c r="DE1012" s="11"/>
      <c r="DF1012" s="11"/>
      <c r="DG1012" s="11"/>
      <c r="DH1012" s="11"/>
      <c r="DI1012" s="11"/>
      <c r="DJ1012" s="11"/>
      <c r="DK1012" s="11"/>
      <c r="DL1012" s="11"/>
      <c r="DM1012" s="11"/>
      <c r="DN1012" s="11"/>
      <c r="DO1012" s="11"/>
      <c r="DP1012" s="11"/>
      <c r="DQ1012" s="11"/>
      <c r="DR1012" s="11"/>
      <c r="DS1012" s="11"/>
      <c r="DT1012" s="11"/>
      <c r="DU1012" s="11"/>
      <c r="DV1012" s="11"/>
      <c r="DW1012" s="11"/>
      <c r="DX1012" s="11"/>
      <c r="DY1012" s="11"/>
      <c r="DZ1012" s="11"/>
      <c r="EA1012" s="11"/>
      <c r="EB1012" s="11"/>
      <c r="EC1012" s="11"/>
      <c r="ED1012" s="11"/>
      <c r="EE1012" s="11"/>
      <c r="EF1012" s="11"/>
      <c r="EG1012" s="11"/>
      <c r="EH1012" s="11"/>
      <c r="EI1012" s="11"/>
      <c r="EJ1012" s="11"/>
      <c r="EK1012" s="11"/>
      <c r="EL1012" s="11"/>
      <c r="EM1012" s="11"/>
      <c r="EN1012" s="11"/>
      <c r="EO1012" s="11"/>
      <c r="EP1012" s="11"/>
      <c r="EQ1012" s="11"/>
    </row>
    <row r="1013" ht="22.5" customHeight="1" spans="1:147">
      <c r="A1013" s="248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27"/>
      <c r="Y1013" s="11"/>
      <c r="Z1013" s="119"/>
      <c r="AA1013" s="119"/>
      <c r="AB1013" s="11"/>
      <c r="AC1013" s="119"/>
      <c r="AD1013" s="11"/>
      <c r="AE1013" s="11"/>
      <c r="AF1013" s="119"/>
      <c r="AG1013" s="119"/>
      <c r="AH1013" s="11"/>
      <c r="AI1013" s="11"/>
      <c r="AJ1013" s="11"/>
      <c r="AK1013" s="11"/>
      <c r="AL1013" s="11"/>
      <c r="AM1013" s="11"/>
      <c r="AN1013" s="119"/>
      <c r="AO1013" s="119"/>
      <c r="AP1013" s="11"/>
      <c r="AQ1013" s="11"/>
      <c r="AR1013" s="12"/>
      <c r="AS1013" s="119"/>
      <c r="AT1013" s="119"/>
      <c r="AU1013" s="11"/>
      <c r="AV1013" s="11"/>
      <c r="AW1013" s="27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9"/>
      <c r="BQ1013" s="119"/>
      <c r="BR1013" s="11"/>
      <c r="BS1013" s="11"/>
      <c r="BT1013" s="11"/>
      <c r="BU1013" s="11"/>
      <c r="BV1013" s="11"/>
      <c r="BW1013" s="11"/>
      <c r="BX1013" s="119"/>
      <c r="BY1013" s="119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11"/>
      <c r="CL1013" s="11"/>
      <c r="CM1013" s="11"/>
      <c r="CN1013" s="11"/>
      <c r="CO1013" s="11"/>
      <c r="CP1013" s="119"/>
      <c r="CQ1013" s="119"/>
      <c r="CR1013" s="11"/>
      <c r="CS1013" s="11"/>
      <c r="CT1013" s="11"/>
      <c r="CU1013" s="11"/>
      <c r="CV1013" s="11"/>
      <c r="CW1013" s="11"/>
      <c r="CX1013" s="11"/>
      <c r="CY1013" s="11"/>
      <c r="CZ1013" s="11"/>
      <c r="DA1013" s="11"/>
      <c r="DB1013" s="11"/>
      <c r="DC1013" s="11"/>
      <c r="DD1013" s="11"/>
      <c r="DE1013" s="11"/>
      <c r="DF1013" s="11"/>
      <c r="DG1013" s="11"/>
      <c r="DH1013" s="11"/>
      <c r="DI1013" s="11"/>
      <c r="DJ1013" s="11"/>
      <c r="DK1013" s="11"/>
      <c r="DL1013" s="11"/>
      <c r="DM1013" s="11"/>
      <c r="DN1013" s="11"/>
      <c r="DO1013" s="11"/>
      <c r="DP1013" s="11"/>
      <c r="DQ1013" s="11"/>
      <c r="DR1013" s="11"/>
      <c r="DS1013" s="11"/>
      <c r="DT1013" s="11"/>
      <c r="DU1013" s="11"/>
      <c r="DV1013" s="11"/>
      <c r="DW1013" s="11"/>
      <c r="DX1013" s="11"/>
      <c r="DY1013" s="11"/>
      <c r="DZ1013" s="11"/>
      <c r="EA1013" s="11"/>
      <c r="EB1013" s="11"/>
      <c r="EC1013" s="11"/>
      <c r="ED1013" s="11"/>
      <c r="EE1013" s="11"/>
      <c r="EF1013" s="11"/>
      <c r="EG1013" s="11"/>
      <c r="EH1013" s="11"/>
      <c r="EI1013" s="11"/>
      <c r="EJ1013" s="11"/>
      <c r="EK1013" s="11"/>
      <c r="EL1013" s="11"/>
      <c r="EM1013" s="11"/>
      <c r="EN1013" s="11"/>
      <c r="EO1013" s="11"/>
      <c r="EP1013" s="11"/>
      <c r="EQ1013" s="11"/>
    </row>
    <row r="1014" ht="22.5" customHeight="1" spans="1:147">
      <c r="A1014" s="248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27"/>
      <c r="Y1014" s="11"/>
      <c r="Z1014" s="119"/>
      <c r="AA1014" s="119"/>
      <c r="AB1014" s="11"/>
      <c r="AC1014" s="119"/>
      <c r="AD1014" s="11"/>
      <c r="AE1014" s="11"/>
      <c r="AF1014" s="119"/>
      <c r="AG1014" s="119"/>
      <c r="AH1014" s="11"/>
      <c r="AI1014" s="11"/>
      <c r="AJ1014" s="11"/>
      <c r="AK1014" s="11"/>
      <c r="AL1014" s="11"/>
      <c r="AM1014" s="11"/>
      <c r="AN1014" s="119"/>
      <c r="AO1014" s="119"/>
      <c r="AP1014" s="11"/>
      <c r="AQ1014" s="11"/>
      <c r="AR1014" s="12"/>
      <c r="AS1014" s="119"/>
      <c r="AT1014" s="119"/>
      <c r="AU1014" s="11"/>
      <c r="AV1014" s="11"/>
      <c r="AW1014" s="27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9"/>
      <c r="BQ1014" s="119"/>
      <c r="BR1014" s="11"/>
      <c r="BS1014" s="11"/>
      <c r="BT1014" s="11"/>
      <c r="BU1014" s="11"/>
      <c r="BV1014" s="11"/>
      <c r="BW1014" s="11"/>
      <c r="BX1014" s="119"/>
      <c r="BY1014" s="119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9"/>
      <c r="CQ1014" s="119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/>
      <c r="DC1014" s="11"/>
      <c r="DD1014" s="11"/>
      <c r="DE1014" s="11"/>
      <c r="DF1014" s="11"/>
      <c r="DG1014" s="11"/>
      <c r="DH1014" s="11"/>
      <c r="DI1014" s="11"/>
      <c r="DJ1014" s="11"/>
      <c r="DK1014" s="11"/>
      <c r="DL1014" s="11"/>
      <c r="DM1014" s="11"/>
      <c r="DN1014" s="11"/>
      <c r="DO1014" s="11"/>
      <c r="DP1014" s="11"/>
      <c r="DQ1014" s="11"/>
      <c r="DR1014" s="11"/>
      <c r="DS1014" s="11"/>
      <c r="DT1014" s="11"/>
      <c r="DU1014" s="11"/>
      <c r="DV1014" s="11"/>
      <c r="DW1014" s="11"/>
      <c r="DX1014" s="11"/>
      <c r="DY1014" s="11"/>
      <c r="DZ1014" s="11"/>
      <c r="EA1014" s="11"/>
      <c r="EB1014" s="11"/>
      <c r="EC1014" s="11"/>
      <c r="ED1014" s="11"/>
      <c r="EE1014" s="11"/>
      <c r="EF1014" s="11"/>
      <c r="EG1014" s="11"/>
      <c r="EH1014" s="11"/>
      <c r="EI1014" s="11"/>
      <c r="EJ1014" s="11"/>
      <c r="EK1014" s="11"/>
      <c r="EL1014" s="11"/>
      <c r="EM1014" s="11"/>
      <c r="EN1014" s="11"/>
      <c r="EO1014" s="11"/>
      <c r="EP1014" s="11"/>
      <c r="EQ1014" s="11"/>
    </row>
    <row r="1015" ht="22.5" customHeight="1" spans="1:147">
      <c r="A1015" s="248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27"/>
      <c r="Y1015" s="11"/>
      <c r="Z1015" s="119"/>
      <c r="AA1015" s="119"/>
      <c r="AB1015" s="11"/>
      <c r="AC1015" s="119"/>
      <c r="AD1015" s="11"/>
      <c r="AE1015" s="11"/>
      <c r="AF1015" s="119"/>
      <c r="AG1015" s="119"/>
      <c r="AH1015" s="11"/>
      <c r="AI1015" s="11"/>
      <c r="AJ1015" s="11"/>
      <c r="AK1015" s="11"/>
      <c r="AL1015" s="11"/>
      <c r="AM1015" s="11"/>
      <c r="AN1015" s="119"/>
      <c r="AO1015" s="119"/>
      <c r="AP1015" s="11"/>
      <c r="AQ1015" s="11"/>
      <c r="AR1015" s="12"/>
      <c r="AS1015" s="119"/>
      <c r="AT1015" s="119"/>
      <c r="AU1015" s="11"/>
      <c r="AV1015" s="11"/>
      <c r="AW1015" s="27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9"/>
      <c r="BQ1015" s="119"/>
      <c r="BR1015" s="11"/>
      <c r="BS1015" s="11"/>
      <c r="BT1015" s="11"/>
      <c r="BU1015" s="11"/>
      <c r="BV1015" s="11"/>
      <c r="BW1015" s="11"/>
      <c r="BX1015" s="119"/>
      <c r="BY1015" s="119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9"/>
      <c r="CQ1015" s="119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/>
      <c r="DC1015" s="11"/>
      <c r="DD1015" s="11"/>
      <c r="DE1015" s="11"/>
      <c r="DF1015" s="11"/>
      <c r="DG1015" s="11"/>
      <c r="DH1015" s="11"/>
      <c r="DI1015" s="11"/>
      <c r="DJ1015" s="11"/>
      <c r="DK1015" s="11"/>
      <c r="DL1015" s="11"/>
      <c r="DM1015" s="11"/>
      <c r="DN1015" s="11"/>
      <c r="DO1015" s="11"/>
      <c r="DP1015" s="11"/>
      <c r="DQ1015" s="11"/>
      <c r="DR1015" s="11"/>
      <c r="DS1015" s="11"/>
      <c r="DT1015" s="11"/>
      <c r="DU1015" s="11"/>
      <c r="DV1015" s="11"/>
      <c r="DW1015" s="11"/>
      <c r="DX1015" s="11"/>
      <c r="DY1015" s="11"/>
      <c r="DZ1015" s="11"/>
      <c r="EA1015" s="11"/>
      <c r="EB1015" s="11"/>
      <c r="EC1015" s="11"/>
      <c r="ED1015" s="11"/>
      <c r="EE1015" s="11"/>
      <c r="EF1015" s="11"/>
      <c r="EG1015" s="11"/>
      <c r="EH1015" s="11"/>
      <c r="EI1015" s="11"/>
      <c r="EJ1015" s="11"/>
      <c r="EK1015" s="11"/>
      <c r="EL1015" s="11"/>
      <c r="EM1015" s="11"/>
      <c r="EN1015" s="11"/>
      <c r="EO1015" s="11"/>
      <c r="EP1015" s="11"/>
      <c r="EQ1015" s="11"/>
    </row>
    <row r="1016" ht="22.5" customHeight="1" spans="1:147">
      <c r="A1016" s="248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27"/>
      <c r="Y1016" s="11"/>
      <c r="Z1016" s="119"/>
      <c r="AA1016" s="119"/>
      <c r="AB1016" s="11"/>
      <c r="AC1016" s="119"/>
      <c r="AD1016" s="11"/>
      <c r="AE1016" s="11"/>
      <c r="AF1016" s="119"/>
      <c r="AG1016" s="119"/>
      <c r="AH1016" s="11"/>
      <c r="AI1016" s="11"/>
      <c r="AJ1016" s="11"/>
      <c r="AK1016" s="11"/>
      <c r="AL1016" s="11"/>
      <c r="AM1016" s="11"/>
      <c r="AN1016" s="119"/>
      <c r="AO1016" s="119"/>
      <c r="AP1016" s="11"/>
      <c r="AQ1016" s="11"/>
      <c r="AR1016" s="12"/>
      <c r="AS1016" s="119"/>
      <c r="AT1016" s="119"/>
      <c r="AU1016" s="11"/>
      <c r="AV1016" s="11"/>
      <c r="AW1016" s="27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9"/>
      <c r="BQ1016" s="119"/>
      <c r="BR1016" s="11"/>
      <c r="BS1016" s="11"/>
      <c r="BT1016" s="11"/>
      <c r="BU1016" s="11"/>
      <c r="BV1016" s="11"/>
      <c r="BW1016" s="11"/>
      <c r="BX1016" s="119"/>
      <c r="BY1016" s="119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9"/>
      <c r="CQ1016" s="119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/>
      <c r="DC1016" s="11"/>
      <c r="DD1016" s="11"/>
      <c r="DE1016" s="11"/>
      <c r="DF1016" s="11"/>
      <c r="DG1016" s="11"/>
      <c r="DH1016" s="11"/>
      <c r="DI1016" s="11"/>
      <c r="DJ1016" s="11"/>
      <c r="DK1016" s="11"/>
      <c r="DL1016" s="11"/>
      <c r="DM1016" s="11"/>
      <c r="DN1016" s="11"/>
      <c r="DO1016" s="11"/>
      <c r="DP1016" s="11"/>
      <c r="DQ1016" s="11"/>
      <c r="DR1016" s="11"/>
      <c r="DS1016" s="11"/>
      <c r="DT1016" s="11"/>
      <c r="DU1016" s="11"/>
      <c r="DV1016" s="11"/>
      <c r="DW1016" s="11"/>
      <c r="DX1016" s="11"/>
      <c r="DY1016" s="11"/>
      <c r="DZ1016" s="11"/>
      <c r="EA1016" s="11"/>
      <c r="EB1016" s="11"/>
      <c r="EC1016" s="11"/>
      <c r="ED1016" s="11"/>
      <c r="EE1016" s="11"/>
      <c r="EF1016" s="11"/>
      <c r="EG1016" s="11"/>
      <c r="EH1016" s="11"/>
      <c r="EI1016" s="11"/>
      <c r="EJ1016" s="11"/>
      <c r="EK1016" s="11"/>
      <c r="EL1016" s="11"/>
      <c r="EM1016" s="11"/>
      <c r="EN1016" s="11"/>
      <c r="EO1016" s="11"/>
      <c r="EP1016" s="11"/>
      <c r="EQ1016" s="11"/>
    </row>
  </sheetData>
  <mergeCells count="35">
    <mergeCell ref="R1:X1"/>
    <mergeCell ref="Y1:AD1"/>
    <mergeCell ref="AE1:AL1"/>
    <mergeCell ref="AM1:AQ1"/>
    <mergeCell ref="AR1:AW1"/>
    <mergeCell ref="AX1:BC1"/>
    <mergeCell ref="BD1:BI1"/>
    <mergeCell ref="BJ1:BN1"/>
    <mergeCell ref="BO1:BV1"/>
    <mergeCell ref="BW1:CD1"/>
    <mergeCell ref="CE1:CI1"/>
    <mergeCell ref="CJ1:CN1"/>
    <mergeCell ref="CO1:CV1"/>
    <mergeCell ref="CW1:DB1"/>
    <mergeCell ref="DF1:DI1"/>
    <mergeCell ref="DK1:DN1"/>
    <mergeCell ref="DR1:DU1"/>
    <mergeCell ref="DF13:DI13"/>
    <mergeCell ref="EA13:EB13"/>
    <mergeCell ref="EA16:EB16"/>
    <mergeCell ref="EA17:EB17"/>
    <mergeCell ref="EA20:EB20"/>
    <mergeCell ref="DF30:DI30"/>
    <mergeCell ref="DF47:DI47"/>
    <mergeCell ref="DF64:DI64"/>
    <mergeCell ref="DF80:DI80"/>
    <mergeCell ref="DF98:DI98"/>
    <mergeCell ref="DF115:DI115"/>
    <mergeCell ref="A13:A29"/>
    <mergeCell ref="A30:A46"/>
    <mergeCell ref="A47:A63"/>
    <mergeCell ref="A64:A80"/>
    <mergeCell ref="A81:A97"/>
    <mergeCell ref="A98:A114"/>
    <mergeCell ref="A115:A131"/>
  </mergeCells>
  <dataValidations count="1">
    <dataValidation type="list" allowBlank="1" showErrorMessage="1" sqref="T14:T27;T31:T44;T48:T61;T65:T78;T82:T95;T99:T112;T116:T129;W14:W27;W31:W44;W48:W61;W65:W78;W82:W95;W99:W112;W116:W129;AA14:AA27;AA31:AA38;AA40:AA44;AA48:AA55;AA57:AA61;AA65:AA72;AA74:AA78;AA82:AA95;AA99:AA106;AA108:AA112;AA116:AA123;AA125:AA129;AG14:AG27;AG31:AG44;AG48:AG61;AG65:AG78;AG82:AG95;AG99:AG112;AG116:AG129;AJ14:AJ27;AJ31:AJ44;AJ48:AJ61;AJ65:AJ78;AJ82:AJ95;AJ99:AJ112;AJ116:AJ129;AO14:AO27;AO31:AO44;AO48:AO61;AO65:AO78;AO82:AO95;AO99:AO112;AO116:AO129;AT14:AT27;AT31:AT44;AT48:AT61;AT65:AT78;AT82:AT95;AT99:AT112;AT116:AT129;AZ14:AZ27;AZ31:AZ44;AZ48:AZ61;AZ65:AZ78;AZ82:AZ95;AZ99:AZ112;AZ116:AZ129;BF14:BF27;BF31:BF44;BF48:BF61;BF65:BF78;BF82:BF95;BF99:BF112;BF116:BF129;BL14:BL27;BL31:BL44;BL48:BL61;BL65:BL78;BL82:BL95;BL99:BL112;BL116:BL129;BQ14:BQ27;BQ31:BQ44;BQ48:BQ61;BQ65:BQ78;BQ82:BQ95;BQ99:BQ112;BQ116:BQ129;BT14:BT27;BT31:BT44;BT48:BT61;BT65:BT78;BT82:BT95;BT99:BT112;BT116:BT129;BY14:BY27;BY31:BY44;BY48:BY61;BY65:BY78;BY82:BY95;BY99:BY112;BY116:BY129;CB14:CB27;CB31:CB44;CB48:CB61;CB65:CB78;CB82:CB95;CB99:CB112;CB116:CB129;CG14:CG27;CG31:CG44;CG48:CG61;CG65:CG78;CG82:CG95;CG99:CG112;CG116:CG129;CL14:CL27;CL31:CL44;CL48:CL61;CL65:CL78;CL82:CL95;CL99:CL112;CL116:CL129;CQ14:CQ27;CQ31:CQ44;CQ48:CQ61;CQ65:CQ78;CQ82:CQ95;CQ99:CQ112;CQ116:CQ129;CT14:CT27;CT31:CT44;CT48:CT61;CT65:CT78;CT82:CT95;CT99:CT112;CT116:CT129;CY14:CY27;CY31:CY44;CY48:CY61;CY65:CY78;CY82:CY95;CY99:CY112;CY116:CY129">
      <formula1>$R$136:$R$140</formula1>
    </dataValidation>
  </dataValidation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9"/>
  <sheetViews>
    <sheetView workbookViewId="0">
      <selection activeCell="E3" sqref="E3"/>
    </sheetView>
  </sheetViews>
  <sheetFormatPr defaultColWidth="14.4453125" defaultRowHeight="15" customHeight="1"/>
  <cols>
    <col min="1" max="1" width="12.3359375" customWidth="1"/>
    <col min="2" max="2" width="14" customWidth="1"/>
    <col min="3" max="3" width="10.6640625" customWidth="1"/>
    <col min="4" max="4" width="13.5546875" customWidth="1"/>
    <col min="5" max="5" width="18.109375" customWidth="1"/>
    <col min="6" max="6" width="10.6640625" customWidth="1"/>
    <col min="7" max="7" width="28.5546875" customWidth="1"/>
    <col min="8" max="26" width="10.6640625" customWidth="1"/>
  </cols>
  <sheetData>
    <row r="1" ht="14.25" customHeight="1" spans="1:10">
      <c r="A1" s="77" t="s">
        <v>16</v>
      </c>
      <c r="B1" s="78" t="s">
        <v>123</v>
      </c>
      <c r="C1" s="78" t="s">
        <v>124</v>
      </c>
      <c r="D1" s="78" t="s">
        <v>125</v>
      </c>
      <c r="E1" s="78" t="s">
        <v>126</v>
      </c>
      <c r="G1" s="81" t="s">
        <v>127</v>
      </c>
      <c r="J1" s="78" t="s">
        <v>128</v>
      </c>
    </row>
    <row r="2" ht="14.25" customHeight="1" spans="2:10">
      <c r="B2" s="79">
        <v>35000</v>
      </c>
      <c r="C2">
        <v>129000</v>
      </c>
      <c r="G2" s="79">
        <v>164900</v>
      </c>
      <c r="J2" s="82">
        <v>172100</v>
      </c>
    </row>
    <row r="3" ht="14.25" customHeight="1" spans="1:10">
      <c r="A3" s="77" t="s">
        <v>49</v>
      </c>
      <c r="B3" s="78" t="s">
        <v>123</v>
      </c>
      <c r="C3" s="78" t="s">
        <v>124</v>
      </c>
      <c r="D3" s="78" t="s">
        <v>125</v>
      </c>
      <c r="E3" s="78" t="s">
        <v>126</v>
      </c>
      <c r="G3" s="81" t="s">
        <v>127</v>
      </c>
      <c r="J3" t="s">
        <v>129</v>
      </c>
    </row>
    <row r="4" ht="14.25" customHeight="1" spans="2:10">
      <c r="B4" s="80"/>
      <c r="C4">
        <v>33000</v>
      </c>
      <c r="D4" s="80"/>
      <c r="G4" s="79">
        <v>102500</v>
      </c>
      <c r="J4" s="82">
        <v>105000</v>
      </c>
    </row>
    <row r="5" ht="14.25" customHeight="1" spans="1:10">
      <c r="A5" s="77" t="s">
        <v>52</v>
      </c>
      <c r="B5" s="78" t="s">
        <v>123</v>
      </c>
      <c r="C5" s="78" t="s">
        <v>124</v>
      </c>
      <c r="D5" s="78" t="s">
        <v>125</v>
      </c>
      <c r="E5" s="78" t="s">
        <v>126</v>
      </c>
      <c r="G5" s="81" t="s">
        <v>127</v>
      </c>
      <c r="J5" s="78" t="s">
        <v>130</v>
      </c>
    </row>
    <row r="6" ht="14.25" customHeight="1" spans="2:10">
      <c r="B6">
        <v>75000</v>
      </c>
      <c r="C6">
        <v>38000</v>
      </c>
      <c r="G6" s="79">
        <v>146100</v>
      </c>
      <c r="J6" s="82">
        <v>147900</v>
      </c>
    </row>
    <row r="7" ht="14.25" customHeight="1" spans="1:16">
      <c r="A7" s="77" t="s">
        <v>56</v>
      </c>
      <c r="B7" s="78" t="s">
        <v>123</v>
      </c>
      <c r="C7" s="78" t="s">
        <v>124</v>
      </c>
      <c r="D7" s="78" t="s">
        <v>125</v>
      </c>
      <c r="E7" s="78" t="s">
        <v>126</v>
      </c>
      <c r="G7" s="81" t="s">
        <v>127</v>
      </c>
      <c r="J7" s="78" t="s">
        <v>131</v>
      </c>
      <c r="P7" s="77">
        <v>3134807596</v>
      </c>
    </row>
    <row r="8" ht="14.25" customHeight="1" spans="2:10">
      <c r="B8">
        <v>77000</v>
      </c>
      <c r="C8">
        <v>33000</v>
      </c>
      <c r="G8" s="79">
        <v>177100</v>
      </c>
      <c r="J8">
        <v>182900</v>
      </c>
    </row>
    <row r="9" ht="14.25" customHeight="1" spans="1:10">
      <c r="A9" s="77" t="s">
        <v>58</v>
      </c>
      <c r="B9" s="78" t="s">
        <v>123</v>
      </c>
      <c r="C9" s="78" t="s">
        <v>124</v>
      </c>
      <c r="D9" s="78" t="s">
        <v>125</v>
      </c>
      <c r="E9" s="78" t="s">
        <v>126</v>
      </c>
      <c r="G9" s="81" t="s">
        <v>127</v>
      </c>
      <c r="J9" s="78" t="s">
        <v>132</v>
      </c>
    </row>
    <row r="10" ht="14.25" customHeight="1" spans="7:7">
      <c r="G10" s="80"/>
    </row>
    <row r="11" ht="14.25" customHeight="1" spans="1:10">
      <c r="A11" s="77" t="s">
        <v>62</v>
      </c>
      <c r="B11" s="78" t="s">
        <v>123</v>
      </c>
      <c r="C11" s="78" t="s">
        <v>124</v>
      </c>
      <c r="D11" s="78" t="s">
        <v>125</v>
      </c>
      <c r="E11" s="78" t="s">
        <v>126</v>
      </c>
      <c r="G11" s="81" t="s">
        <v>127</v>
      </c>
      <c r="J11" s="78" t="s">
        <v>133</v>
      </c>
    </row>
    <row r="12" ht="14.25" customHeight="1" spans="7:7">
      <c r="G12" s="80"/>
    </row>
    <row r="13" ht="14.25" customHeight="1" spans="1:10">
      <c r="A13" s="77" t="s">
        <v>64</v>
      </c>
      <c r="B13" s="78" t="s">
        <v>123</v>
      </c>
      <c r="C13" s="78" t="s">
        <v>124</v>
      </c>
      <c r="D13" s="78" t="s">
        <v>125</v>
      </c>
      <c r="E13" s="78" t="s">
        <v>126</v>
      </c>
      <c r="G13" s="81" t="s">
        <v>127</v>
      </c>
      <c r="J13" s="78" t="s">
        <v>134</v>
      </c>
    </row>
    <row r="14" ht="14.25" customHeight="1" spans="7:7">
      <c r="G14" s="80"/>
    </row>
    <row r="15" ht="14.25" customHeight="1" spans="7:7">
      <c r="G15" s="80"/>
    </row>
    <row r="16" ht="14.25" customHeight="1" spans="7:7">
      <c r="G16" s="80"/>
    </row>
    <row r="17" ht="14.25" customHeight="1" spans="2:7">
      <c r="B17" s="77" t="s">
        <v>135</v>
      </c>
      <c r="C17" s="77">
        <v>82000</v>
      </c>
      <c r="G17" s="80"/>
    </row>
    <row r="18" ht="14.25" customHeight="1" spans="7:12">
      <c r="G18" s="80"/>
      <c r="L18" s="77" t="s">
        <v>136</v>
      </c>
    </row>
    <row r="19" ht="14.25" customHeight="1" spans="7:7">
      <c r="G19" s="80"/>
    </row>
    <row r="20" ht="14.25" customHeight="1" spans="7:7">
      <c r="G20" s="80"/>
    </row>
    <row r="21" ht="14.25" customHeight="1" spans="7:7">
      <c r="G21" s="80"/>
    </row>
    <row r="22" ht="14.25" customHeight="1" spans="7:7">
      <c r="G22" s="80"/>
    </row>
    <row r="23" ht="14.25" customHeight="1" spans="7:7">
      <c r="G23" s="80"/>
    </row>
    <row r="24" ht="14.25" customHeight="1" spans="7:7">
      <c r="G24" s="80"/>
    </row>
    <row r="25" ht="14.25" customHeight="1" spans="7:7">
      <c r="G25" s="80"/>
    </row>
    <row r="26" ht="14.25" customHeight="1" spans="7:7">
      <c r="G26" s="80"/>
    </row>
    <row r="27" ht="14.25" customHeight="1" spans="7:7">
      <c r="G27" s="80"/>
    </row>
    <row r="28" ht="14.25" customHeight="1" spans="7:7">
      <c r="G28" s="80"/>
    </row>
    <row r="29" ht="14.25" customHeight="1" spans="7:7">
      <c r="G29" s="80"/>
    </row>
    <row r="30" ht="14.25" customHeight="1" spans="7:7">
      <c r="G30" s="80"/>
    </row>
    <row r="31" ht="14.25" customHeight="1" spans="7:7">
      <c r="G31" s="80"/>
    </row>
    <row r="32" ht="14.25" customHeight="1" spans="7:7">
      <c r="G32" s="80"/>
    </row>
    <row r="33" ht="14.25" customHeight="1" spans="7:7">
      <c r="G33" s="80"/>
    </row>
    <row r="34" ht="14.25" customHeight="1" spans="7:7">
      <c r="G34" s="80"/>
    </row>
    <row r="35" ht="14.25" customHeight="1" spans="7:7">
      <c r="G35" s="80"/>
    </row>
    <row r="36" ht="14.25" customHeight="1" spans="7:7">
      <c r="G36" s="80"/>
    </row>
    <row r="37" ht="14.25" customHeight="1" spans="7:7">
      <c r="G37" s="80"/>
    </row>
    <row r="38" ht="14.25" customHeight="1" spans="7:7">
      <c r="G38" s="80"/>
    </row>
    <row r="39" ht="14.25" customHeight="1" spans="7:7">
      <c r="G39" s="80"/>
    </row>
    <row r="40" ht="14.25" customHeight="1" spans="7:7">
      <c r="G40" s="80"/>
    </row>
    <row r="41" ht="14.25" customHeight="1" spans="7:7">
      <c r="G41" s="80"/>
    </row>
    <row r="42" ht="14.25" customHeight="1" spans="7:7">
      <c r="G42" s="80"/>
    </row>
    <row r="43" ht="14.25" customHeight="1" spans="7:7">
      <c r="G43" s="80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0">
    <mergeCell ref="J1:K1"/>
    <mergeCell ref="J2:K2"/>
    <mergeCell ref="J3:K3"/>
    <mergeCell ref="J4:K4"/>
    <mergeCell ref="J5:K5"/>
    <mergeCell ref="J6:K6"/>
    <mergeCell ref="J7:K7"/>
    <mergeCell ref="J9:K9"/>
    <mergeCell ref="J11:K11"/>
    <mergeCell ref="J13:K13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153"/>
  <sheetViews>
    <sheetView tabSelected="1" topLeftCell="BW1" workbookViewId="0">
      <selection activeCell="AE13" sqref="AE13"/>
    </sheetView>
  </sheetViews>
  <sheetFormatPr defaultColWidth="9" defaultRowHeight="14"/>
  <cols>
    <col min="2" max="2" width="11.1875" customWidth="1"/>
    <col min="3" max="3" width="11.25"/>
    <col min="4" max="4" width="18.8828125" customWidth="1"/>
    <col min="5" max="5" width="16.65625" customWidth="1"/>
    <col min="6" max="6" width="11.25"/>
    <col min="7" max="7" width="19.40625" customWidth="1"/>
    <col min="8" max="8" width="11.25"/>
    <col min="9" max="9" width="14.1875" customWidth="1"/>
    <col min="10" max="10" width="16.015625" customWidth="1"/>
    <col min="11" max="11" width="15.875" customWidth="1"/>
    <col min="12" max="12" width="11.453125" customWidth="1"/>
    <col min="14" max="14" width="16.9296875" customWidth="1"/>
    <col min="16" max="16" width="14.3203125" customWidth="1"/>
    <col min="17" max="17" width="14.1953125" customWidth="1"/>
    <col min="18" max="18" width="16.796875" customWidth="1"/>
    <col min="19" max="19" width="14.0625" customWidth="1"/>
    <col min="20" max="20" width="13.671875" customWidth="1"/>
    <col min="21" max="21" width="20.4375" customWidth="1"/>
    <col min="22" max="22" width="12.3671875" customWidth="1"/>
    <col min="23" max="23" width="15.3671875" customWidth="1"/>
    <col min="24" max="24" width="16.5390625" customWidth="1"/>
    <col min="25" max="25" width="16.140625" customWidth="1"/>
    <col min="26" max="26" width="14.9765625" customWidth="1"/>
    <col min="27" max="27" width="12.765625" customWidth="1"/>
    <col min="28" max="28" width="20.046875" customWidth="1"/>
    <col min="29" max="29" width="15.625" customWidth="1"/>
    <col min="30" max="30" width="13.4140625" customWidth="1"/>
    <col min="31" max="31" width="16.015625" customWidth="1"/>
    <col min="32" max="32" width="19.140625" customWidth="1"/>
    <col min="33" max="33" width="16.7890625" customWidth="1"/>
    <col min="34" max="34" width="14.0625" customWidth="1"/>
    <col min="35" max="35" width="15.234375" customWidth="1"/>
    <col min="36" max="36" width="13.28125" customWidth="1"/>
    <col min="37" max="37" width="14.578125" customWidth="1"/>
    <col min="38" max="38" width="16.7890625" customWidth="1"/>
    <col min="39" max="39" width="14.578125" customWidth="1"/>
    <col min="40" max="40" width="14.5859375" customWidth="1"/>
    <col min="41" max="41" width="13.28125" customWidth="1"/>
    <col min="42" max="42" width="16.921875" customWidth="1"/>
    <col min="43" max="43" width="14.7109375" customWidth="1"/>
    <col min="44" max="44" width="15.625" customWidth="1"/>
    <col min="45" max="45" width="16.1484375" customWidth="1"/>
    <col min="46" max="46" width="18.6171875" customWidth="1"/>
    <col min="47" max="47" width="14.3125" customWidth="1"/>
    <col min="48" max="48" width="13.671875" customWidth="1"/>
    <col min="49" max="49" width="16.796875" customWidth="1"/>
    <col min="50" max="50" width="15.3671875" customWidth="1"/>
    <col min="51" max="51" width="13.8046875" customWidth="1"/>
    <col min="52" max="52" width="12.890625" customWidth="1"/>
    <col min="53" max="53" width="15.8828125" customWidth="1"/>
    <col min="54" max="54" width="12.6328125" customWidth="1"/>
    <col min="58" max="58" width="14.328125" customWidth="1"/>
    <col min="59" max="59" width="16.015625" customWidth="1"/>
    <col min="60" max="60" width="13.796875" customWidth="1"/>
    <col min="61" max="61" width="13.28125" customWidth="1"/>
    <col min="62" max="62" width="14.9765625" customWidth="1"/>
    <col min="66" max="66" width="13.28125" customWidth="1"/>
    <col min="70" max="70" width="16.796875" customWidth="1"/>
    <col min="71" max="71" width="10.9375" customWidth="1"/>
    <col min="72" max="72" width="12.6328125" customWidth="1"/>
    <col min="74" max="74" width="17.0546875" customWidth="1"/>
    <col min="75" max="75" width="12.5" customWidth="1"/>
    <col min="77" max="77" width="14.9765625" customWidth="1"/>
    <col min="79" max="79" width="17.0625" customWidth="1"/>
    <col min="81" max="81" width="14.7109375" customWidth="1"/>
    <col min="82" max="82" width="14.1953125" customWidth="1"/>
    <col min="83" max="83" width="13.4140625" customWidth="1"/>
    <col min="84" max="84" width="18.625" customWidth="1"/>
    <col min="88" max="88" width="19.265625" customWidth="1"/>
    <col min="89" max="89" width="23.5625" customWidth="1"/>
    <col min="90" max="90" width="16.2734375" customWidth="1"/>
    <col min="91" max="91" width="19.7890625" customWidth="1"/>
    <col min="92" max="92" width="13.015625" customWidth="1"/>
    <col min="93" max="93" width="15.1015625" customWidth="1"/>
    <col min="95" max="95" width="23.1796875" customWidth="1"/>
    <col min="96" max="96" width="27.8671875" customWidth="1"/>
  </cols>
  <sheetData>
    <row r="1" ht="15.55" spans="2:96">
      <c r="B1" s="1" t="s">
        <v>1</v>
      </c>
      <c r="C1" s="2"/>
      <c r="D1" s="2"/>
      <c r="E1" s="2"/>
      <c r="F1" s="2"/>
      <c r="G1" s="2"/>
      <c r="H1" s="19"/>
      <c r="J1" t="s">
        <v>137</v>
      </c>
      <c r="CJ1" s="32" t="s">
        <v>28</v>
      </c>
      <c r="CK1" s="37"/>
      <c r="CL1" s="37"/>
      <c r="CM1" s="38"/>
      <c r="CQ1" s="58" t="s">
        <v>32</v>
      </c>
      <c r="CR1" s="59" t="s">
        <v>33</v>
      </c>
    </row>
    <row r="2" ht="15.55" spans="1:96">
      <c r="A2" s="3" t="s">
        <v>16</v>
      </c>
      <c r="B2" s="4" t="s">
        <v>17</v>
      </c>
      <c r="C2" s="5">
        <v>0.6</v>
      </c>
      <c r="D2" s="6" t="s">
        <v>18</v>
      </c>
      <c r="E2" s="6" t="s">
        <v>17</v>
      </c>
      <c r="F2" s="20">
        <v>0.5</v>
      </c>
      <c r="G2" s="21" t="s">
        <v>18</v>
      </c>
      <c r="H2" s="22" t="s">
        <v>19</v>
      </c>
      <c r="I2" s="4" t="s">
        <v>17</v>
      </c>
      <c r="J2" s="5">
        <v>0.6</v>
      </c>
      <c r="K2" s="6" t="s">
        <v>18</v>
      </c>
      <c r="L2" s="6" t="s">
        <v>17</v>
      </c>
      <c r="M2" s="20">
        <v>0.5</v>
      </c>
      <c r="N2" s="21" t="s">
        <v>18</v>
      </c>
      <c r="O2" s="22" t="s">
        <v>19</v>
      </c>
      <c r="P2" s="4" t="s">
        <v>17</v>
      </c>
      <c r="Q2" s="5">
        <v>0.6</v>
      </c>
      <c r="R2" s="6" t="s">
        <v>18</v>
      </c>
      <c r="S2" s="6" t="s">
        <v>17</v>
      </c>
      <c r="T2" s="20">
        <v>0.5</v>
      </c>
      <c r="U2" s="21" t="s">
        <v>18</v>
      </c>
      <c r="V2" s="22" t="s">
        <v>19</v>
      </c>
      <c r="W2" s="4" t="s">
        <v>17</v>
      </c>
      <c r="X2" s="5">
        <v>0.6</v>
      </c>
      <c r="Y2" s="6" t="s">
        <v>18</v>
      </c>
      <c r="Z2" s="6" t="s">
        <v>17</v>
      </c>
      <c r="AA2" s="20">
        <v>0.5</v>
      </c>
      <c r="AB2" s="21" t="s">
        <v>18</v>
      </c>
      <c r="AC2" s="22" t="s">
        <v>19</v>
      </c>
      <c r="AD2" s="4" t="s">
        <v>17</v>
      </c>
      <c r="AE2" s="5">
        <v>0.6</v>
      </c>
      <c r="AF2" s="6" t="s">
        <v>18</v>
      </c>
      <c r="AG2" s="6" t="s">
        <v>17</v>
      </c>
      <c r="AH2" s="20">
        <v>0.5</v>
      </c>
      <c r="AI2" s="21" t="s">
        <v>18</v>
      </c>
      <c r="AJ2" s="22" t="s">
        <v>19</v>
      </c>
      <c r="AK2" s="4" t="s">
        <v>17</v>
      </c>
      <c r="AL2" s="5">
        <v>0.6</v>
      </c>
      <c r="AM2" s="6" t="s">
        <v>18</v>
      </c>
      <c r="AN2" s="6" t="s">
        <v>17</v>
      </c>
      <c r="AO2" s="20">
        <v>0.5</v>
      </c>
      <c r="AP2" s="21" t="s">
        <v>18</v>
      </c>
      <c r="AQ2" s="22" t="s">
        <v>19</v>
      </c>
      <c r="AR2" s="4" t="s">
        <v>17</v>
      </c>
      <c r="AS2" s="5">
        <v>0.6</v>
      </c>
      <c r="AT2" s="6" t="s">
        <v>18</v>
      </c>
      <c r="AU2" s="6" t="s">
        <v>17</v>
      </c>
      <c r="AV2" s="20">
        <v>0.5</v>
      </c>
      <c r="AW2" s="21" t="s">
        <v>18</v>
      </c>
      <c r="AX2" s="22" t="s">
        <v>19</v>
      </c>
      <c r="AY2" s="4" t="s">
        <v>17</v>
      </c>
      <c r="AZ2" s="5">
        <v>0.6</v>
      </c>
      <c r="BA2" s="6" t="s">
        <v>18</v>
      </c>
      <c r="BB2" s="6" t="s">
        <v>17</v>
      </c>
      <c r="BC2" s="20">
        <v>0.5</v>
      </c>
      <c r="BD2" s="21" t="s">
        <v>18</v>
      </c>
      <c r="BE2" s="22" t="s">
        <v>19</v>
      </c>
      <c r="BF2" s="4" t="s">
        <v>17</v>
      </c>
      <c r="BG2" s="5">
        <v>0.6</v>
      </c>
      <c r="BH2" s="6" t="s">
        <v>18</v>
      </c>
      <c r="BI2" s="6" t="s">
        <v>17</v>
      </c>
      <c r="BJ2" s="20">
        <v>0.5</v>
      </c>
      <c r="BK2" s="21" t="s">
        <v>18</v>
      </c>
      <c r="BL2" s="22" t="s">
        <v>19</v>
      </c>
      <c r="BM2" s="4" t="s">
        <v>17</v>
      </c>
      <c r="BN2" s="5">
        <v>0.6</v>
      </c>
      <c r="BO2" s="6" t="s">
        <v>18</v>
      </c>
      <c r="BP2" s="6" t="s">
        <v>17</v>
      </c>
      <c r="BQ2" s="20">
        <v>0.5</v>
      </c>
      <c r="BR2" s="21" t="s">
        <v>18</v>
      </c>
      <c r="BS2" s="22" t="s">
        <v>19</v>
      </c>
      <c r="BT2" s="4" t="s">
        <v>17</v>
      </c>
      <c r="BU2" s="5">
        <v>0.6</v>
      </c>
      <c r="BV2" s="6" t="s">
        <v>18</v>
      </c>
      <c r="BW2" s="6" t="s">
        <v>17</v>
      </c>
      <c r="BX2" s="20">
        <v>0.5</v>
      </c>
      <c r="BY2" s="21" t="s">
        <v>18</v>
      </c>
      <c r="BZ2" s="22" t="s">
        <v>19</v>
      </c>
      <c r="CA2" s="4" t="s">
        <v>17</v>
      </c>
      <c r="CB2" s="5">
        <v>0.6</v>
      </c>
      <c r="CC2" s="6" t="s">
        <v>18</v>
      </c>
      <c r="CD2" s="6" t="s">
        <v>17</v>
      </c>
      <c r="CE2" s="20">
        <v>0.5</v>
      </c>
      <c r="CF2" s="21" t="s">
        <v>18</v>
      </c>
      <c r="CG2" s="22" t="s">
        <v>19</v>
      </c>
      <c r="CJ2" s="33" t="s">
        <v>1</v>
      </c>
      <c r="CK2" s="39">
        <f>CT4+CU4</f>
        <v>0</v>
      </c>
      <c r="CL2" s="40" t="s">
        <v>42</v>
      </c>
      <c r="CM2" s="41">
        <f>SUM(CK2:CK13)</f>
        <v>0</v>
      </c>
      <c r="CQ2" s="60" t="e">
        <f>#REF!*60%</f>
        <v>#REF!</v>
      </c>
      <c r="CR2" s="61">
        <f ca="1">J17/2</f>
        <v>0</v>
      </c>
    </row>
    <row r="3" ht="16.4" spans="1:96">
      <c r="A3" s="7"/>
      <c r="B3" s="8" t="s">
        <v>43</v>
      </c>
      <c r="C3" s="9">
        <v>18000</v>
      </c>
      <c r="D3" s="9" t="s">
        <v>41</v>
      </c>
      <c r="E3" s="23"/>
      <c r="F3" s="24"/>
      <c r="G3" s="9"/>
      <c r="H3" s="25">
        <v>20000</v>
      </c>
      <c r="I3" s="8" t="s">
        <v>40</v>
      </c>
      <c r="J3" s="9"/>
      <c r="K3" s="9" t="s">
        <v>41</v>
      </c>
      <c r="L3" s="23"/>
      <c r="M3" s="24"/>
      <c r="N3" s="9"/>
      <c r="O3" s="25"/>
      <c r="P3" s="8" t="s">
        <v>40</v>
      </c>
      <c r="Q3" s="9"/>
      <c r="R3" s="9" t="s">
        <v>41</v>
      </c>
      <c r="S3" s="23"/>
      <c r="T3" s="24"/>
      <c r="U3" s="9"/>
      <c r="V3" s="25"/>
      <c r="W3" s="8" t="s">
        <v>43</v>
      </c>
      <c r="X3" s="9">
        <v>18000</v>
      </c>
      <c r="Y3" s="9" t="s">
        <v>41</v>
      </c>
      <c r="Z3" s="23"/>
      <c r="AA3" s="24"/>
      <c r="AB3" s="9"/>
      <c r="AC3" s="25">
        <v>20000</v>
      </c>
      <c r="AD3" s="8" t="s">
        <v>40</v>
      </c>
      <c r="AE3" s="9"/>
      <c r="AF3" s="9" t="s">
        <v>41</v>
      </c>
      <c r="AG3" s="23"/>
      <c r="AH3" s="24"/>
      <c r="AI3" s="9"/>
      <c r="AJ3" s="25"/>
      <c r="AK3" s="8" t="s">
        <v>40</v>
      </c>
      <c r="AL3" s="9"/>
      <c r="AM3" s="9" t="s">
        <v>41</v>
      </c>
      <c r="AN3" s="23"/>
      <c r="AO3" s="24"/>
      <c r="AP3" s="9"/>
      <c r="AQ3" s="25"/>
      <c r="AR3" s="8" t="s">
        <v>43</v>
      </c>
      <c r="AS3" s="9">
        <v>18000</v>
      </c>
      <c r="AT3" s="9" t="s">
        <v>41</v>
      </c>
      <c r="AU3" s="23"/>
      <c r="AV3" s="24"/>
      <c r="AW3" s="9"/>
      <c r="AX3" s="25">
        <v>20000</v>
      </c>
      <c r="AY3" s="8" t="s">
        <v>40</v>
      </c>
      <c r="AZ3" s="9"/>
      <c r="BA3" s="9" t="s">
        <v>41</v>
      </c>
      <c r="BB3" s="23"/>
      <c r="BC3" s="24"/>
      <c r="BD3" s="9"/>
      <c r="BE3" s="25"/>
      <c r="BF3" s="8" t="s">
        <v>40</v>
      </c>
      <c r="BG3" s="9"/>
      <c r="BH3" s="9" t="s">
        <v>41</v>
      </c>
      <c r="BI3" s="23"/>
      <c r="BJ3" s="24"/>
      <c r="BK3" s="9"/>
      <c r="BL3" s="25"/>
      <c r="BM3" s="8" t="s">
        <v>43</v>
      </c>
      <c r="BN3" s="9">
        <v>18000</v>
      </c>
      <c r="BO3" s="9" t="s">
        <v>41</v>
      </c>
      <c r="BP3" s="23"/>
      <c r="BQ3" s="24"/>
      <c r="BR3" s="9"/>
      <c r="BS3" s="25">
        <v>20000</v>
      </c>
      <c r="BT3" s="8" t="s">
        <v>40</v>
      </c>
      <c r="BU3" s="9"/>
      <c r="BV3" s="9" t="s">
        <v>41</v>
      </c>
      <c r="BW3" s="23"/>
      <c r="BX3" s="24"/>
      <c r="BY3" s="9"/>
      <c r="BZ3" s="25"/>
      <c r="CA3" s="8" t="s">
        <v>40</v>
      </c>
      <c r="CB3" s="9"/>
      <c r="CC3" s="9" t="s">
        <v>41</v>
      </c>
      <c r="CD3" s="23"/>
      <c r="CE3" s="24"/>
      <c r="CF3" s="9"/>
      <c r="CG3" s="25"/>
      <c r="CJ3" s="34" t="s">
        <v>45</v>
      </c>
      <c r="CK3" s="42">
        <f>D17*60%</f>
        <v>0</v>
      </c>
      <c r="CL3" s="40" t="s">
        <v>46</v>
      </c>
      <c r="CM3" s="41" t="e">
        <f ca="1">CJ15-CM2+CB17</f>
        <v>#REF!</v>
      </c>
      <c r="CQ3" s="62" t="s">
        <v>47</v>
      </c>
      <c r="CR3" s="25" t="s">
        <v>48</v>
      </c>
    </row>
    <row r="4" ht="15.55" spans="1:96">
      <c r="A4" s="7"/>
      <c r="B4" s="10" t="s">
        <v>43</v>
      </c>
      <c r="C4" s="11">
        <v>20000</v>
      </c>
      <c r="D4" s="11" t="s">
        <v>44</v>
      </c>
      <c r="E4" s="26"/>
      <c r="G4" s="11"/>
      <c r="H4" s="27"/>
      <c r="I4" s="10" t="s">
        <v>43</v>
      </c>
      <c r="J4" s="11"/>
      <c r="K4" s="11" t="s">
        <v>44</v>
      </c>
      <c r="L4" s="26"/>
      <c r="N4" s="11"/>
      <c r="O4" s="27"/>
      <c r="P4" s="10" t="s">
        <v>43</v>
      </c>
      <c r="Q4" s="11"/>
      <c r="R4" s="11" t="s">
        <v>44</v>
      </c>
      <c r="S4" s="26"/>
      <c r="U4" s="11"/>
      <c r="V4" s="27"/>
      <c r="W4" s="10" t="s">
        <v>43</v>
      </c>
      <c r="X4" s="11">
        <v>20000</v>
      </c>
      <c r="Y4" s="11" t="s">
        <v>44</v>
      </c>
      <c r="Z4" s="26"/>
      <c r="AB4" s="11"/>
      <c r="AC4" s="27"/>
      <c r="AD4" s="10" t="s">
        <v>43</v>
      </c>
      <c r="AE4" s="11"/>
      <c r="AF4" s="11" t="s">
        <v>44</v>
      </c>
      <c r="AG4" s="26"/>
      <c r="AI4" s="11"/>
      <c r="AJ4" s="27"/>
      <c r="AK4" s="10" t="s">
        <v>43</v>
      </c>
      <c r="AL4" s="11"/>
      <c r="AM4" s="11" t="s">
        <v>44</v>
      </c>
      <c r="AN4" s="26"/>
      <c r="AP4" s="11"/>
      <c r="AQ4" s="27"/>
      <c r="AR4" s="10" t="s">
        <v>43</v>
      </c>
      <c r="AS4" s="11">
        <v>20000</v>
      </c>
      <c r="AT4" s="11" t="s">
        <v>44</v>
      </c>
      <c r="AU4" s="26"/>
      <c r="AW4" s="11"/>
      <c r="AX4" s="27"/>
      <c r="AY4" s="10" t="s">
        <v>43</v>
      </c>
      <c r="AZ4" s="11"/>
      <c r="BA4" s="11" t="s">
        <v>44</v>
      </c>
      <c r="BB4" s="26"/>
      <c r="BD4" s="11"/>
      <c r="BE4" s="27"/>
      <c r="BF4" s="10" t="s">
        <v>43</v>
      </c>
      <c r="BG4" s="11"/>
      <c r="BH4" s="11" t="s">
        <v>44</v>
      </c>
      <c r="BI4" s="26"/>
      <c r="BK4" s="11"/>
      <c r="BL4" s="27"/>
      <c r="BM4" s="10" t="s">
        <v>43</v>
      </c>
      <c r="BN4" s="11">
        <v>20000</v>
      </c>
      <c r="BO4" s="11" t="s">
        <v>44</v>
      </c>
      <c r="BP4" s="26"/>
      <c r="BR4" s="11"/>
      <c r="BS4" s="27"/>
      <c r="BT4" s="10" t="s">
        <v>43</v>
      </c>
      <c r="BU4" s="11"/>
      <c r="BV4" s="11" t="s">
        <v>44</v>
      </c>
      <c r="BW4" s="26"/>
      <c r="BY4" s="11"/>
      <c r="BZ4" s="27"/>
      <c r="CA4" s="10" t="s">
        <v>43</v>
      </c>
      <c r="CB4" s="11"/>
      <c r="CC4" s="11" t="s">
        <v>44</v>
      </c>
      <c r="CD4" s="26"/>
      <c r="CF4" s="11"/>
      <c r="CG4" s="27"/>
      <c r="CJ4" s="34" t="s">
        <v>51</v>
      </c>
      <c r="CK4" s="42">
        <f>CT2+CU2</f>
        <v>0</v>
      </c>
      <c r="CL4" s="43"/>
      <c r="CM4" s="44">
        <f>W17*60%</f>
        <v>10800</v>
      </c>
      <c r="CQ4" s="14" t="e">
        <f>#REF!*60%</f>
        <v>#REF!</v>
      </c>
      <c r="CR4" s="28" t="e">
        <f>#REF!/2</f>
        <v>#REF!</v>
      </c>
    </row>
    <row r="5" ht="14.8" spans="1:96">
      <c r="A5" s="7"/>
      <c r="B5" s="10"/>
      <c r="C5" s="11"/>
      <c r="D5" s="11"/>
      <c r="E5" s="26" t="s">
        <v>138</v>
      </c>
      <c r="F5">
        <v>10000</v>
      </c>
      <c r="G5" s="11" t="s">
        <v>50</v>
      </c>
      <c r="H5" s="27"/>
      <c r="I5" s="10"/>
      <c r="J5" s="11"/>
      <c r="K5" s="11"/>
      <c r="L5" s="26" t="s">
        <v>43</v>
      </c>
      <c r="N5" s="11" t="s">
        <v>50</v>
      </c>
      <c r="O5" s="27"/>
      <c r="P5" s="10"/>
      <c r="Q5" s="11"/>
      <c r="R5" s="11"/>
      <c r="S5" s="26" t="s">
        <v>43</v>
      </c>
      <c r="T5">
        <v>10000</v>
      </c>
      <c r="U5" s="11" t="s">
        <v>50</v>
      </c>
      <c r="V5" s="27"/>
      <c r="W5" s="10"/>
      <c r="X5" s="11"/>
      <c r="Y5" s="11"/>
      <c r="Z5" s="26" t="s">
        <v>138</v>
      </c>
      <c r="AA5">
        <v>10000</v>
      </c>
      <c r="AB5" s="11" t="s">
        <v>50</v>
      </c>
      <c r="AC5" s="27"/>
      <c r="AD5" s="10"/>
      <c r="AE5" s="11"/>
      <c r="AF5" s="11"/>
      <c r="AG5" s="26" t="s">
        <v>43</v>
      </c>
      <c r="AI5" s="11" t="s">
        <v>50</v>
      </c>
      <c r="AJ5" s="27"/>
      <c r="AK5" s="10"/>
      <c r="AL5" s="11"/>
      <c r="AM5" s="11"/>
      <c r="AN5" s="26" t="s">
        <v>43</v>
      </c>
      <c r="AO5">
        <v>10000</v>
      </c>
      <c r="AP5" s="11" t="s">
        <v>50</v>
      </c>
      <c r="AQ5" s="27"/>
      <c r="AR5" s="10"/>
      <c r="AS5" s="11"/>
      <c r="AT5" s="11"/>
      <c r="AU5" s="26" t="s">
        <v>138</v>
      </c>
      <c r="AV5">
        <v>10000</v>
      </c>
      <c r="AW5" s="11" t="s">
        <v>50</v>
      </c>
      <c r="AX5" s="27"/>
      <c r="AY5" s="10"/>
      <c r="AZ5" s="11"/>
      <c r="BA5" s="11"/>
      <c r="BB5" s="26" t="s">
        <v>43</v>
      </c>
      <c r="BD5" s="11" t="s">
        <v>50</v>
      </c>
      <c r="BE5" s="27"/>
      <c r="BF5" s="10"/>
      <c r="BG5" s="11"/>
      <c r="BH5" s="11"/>
      <c r="BI5" s="26" t="s">
        <v>43</v>
      </c>
      <c r="BJ5">
        <v>10000</v>
      </c>
      <c r="BK5" s="11" t="s">
        <v>50</v>
      </c>
      <c r="BL5" s="27"/>
      <c r="BM5" s="10"/>
      <c r="BN5" s="11"/>
      <c r="BO5" s="11"/>
      <c r="BP5" s="26" t="s">
        <v>138</v>
      </c>
      <c r="BQ5">
        <v>10000</v>
      </c>
      <c r="BR5" s="11" t="s">
        <v>50</v>
      </c>
      <c r="BS5" s="27"/>
      <c r="BT5" s="10"/>
      <c r="BU5" s="11"/>
      <c r="BV5" s="11"/>
      <c r="BW5" s="26" t="s">
        <v>43</v>
      </c>
      <c r="BY5" s="11" t="s">
        <v>50</v>
      </c>
      <c r="BZ5" s="27"/>
      <c r="CA5" s="10"/>
      <c r="CB5" s="11"/>
      <c r="CC5" s="11"/>
      <c r="CD5" s="26" t="s">
        <v>43</v>
      </c>
      <c r="CE5">
        <v>10000</v>
      </c>
      <c r="CF5" s="11" t="s">
        <v>50</v>
      </c>
      <c r="CG5" s="27"/>
      <c r="CJ5" s="34" t="s">
        <v>53</v>
      </c>
      <c r="CK5" s="45">
        <f>R17/2</f>
        <v>0</v>
      </c>
      <c r="CL5" s="46"/>
      <c r="CM5" s="47"/>
      <c r="CQ5" s="62" t="s">
        <v>54</v>
      </c>
      <c r="CR5" s="25" t="s">
        <v>55</v>
      </c>
    </row>
    <row r="6" ht="15.55" spans="1:96">
      <c r="A6" s="7"/>
      <c r="B6" s="10"/>
      <c r="C6" s="11"/>
      <c r="D6" s="11"/>
      <c r="E6" s="26"/>
      <c r="G6" s="11"/>
      <c r="H6" s="27"/>
      <c r="I6" s="10"/>
      <c r="J6" s="11" t="s">
        <v>139</v>
      </c>
      <c r="K6" s="11"/>
      <c r="L6" s="26"/>
      <c r="N6" s="11"/>
      <c r="O6" s="27"/>
      <c r="P6" s="10"/>
      <c r="Q6" s="11"/>
      <c r="R6" s="11"/>
      <c r="S6" s="26"/>
      <c r="U6" s="11"/>
      <c r="V6" s="27"/>
      <c r="W6" s="10"/>
      <c r="X6" s="11"/>
      <c r="Y6" s="11"/>
      <c r="Z6" s="26"/>
      <c r="AB6" s="11"/>
      <c r="AC6" s="27"/>
      <c r="AD6" s="10"/>
      <c r="AE6" s="11"/>
      <c r="AF6" s="11"/>
      <c r="AG6" s="26"/>
      <c r="AI6" s="11"/>
      <c r="AJ6" s="27"/>
      <c r="AK6" s="10"/>
      <c r="AL6" s="11"/>
      <c r="AM6" s="11"/>
      <c r="AN6" s="26"/>
      <c r="AP6" s="11"/>
      <c r="AQ6" s="27"/>
      <c r="AR6" s="10"/>
      <c r="AS6" s="11"/>
      <c r="AT6" s="11"/>
      <c r="AU6" s="26"/>
      <c r="AW6" s="11"/>
      <c r="AX6" s="27"/>
      <c r="AY6" s="10"/>
      <c r="AZ6" s="11"/>
      <c r="BA6" s="11"/>
      <c r="BB6" s="26"/>
      <c r="BD6" s="11"/>
      <c r="BE6" s="27"/>
      <c r="BF6" s="10"/>
      <c r="BG6" s="11"/>
      <c r="BH6" s="11"/>
      <c r="BI6" s="26"/>
      <c r="BK6" s="11"/>
      <c r="BL6" s="27"/>
      <c r="BM6" s="10"/>
      <c r="BN6" s="11"/>
      <c r="BO6" s="11"/>
      <c r="BP6" s="26"/>
      <c r="BR6" s="11"/>
      <c r="BS6" s="27"/>
      <c r="BT6" s="10"/>
      <c r="BU6" s="11"/>
      <c r="BV6" s="11"/>
      <c r="BW6" s="26"/>
      <c r="BY6" s="11"/>
      <c r="BZ6" s="27"/>
      <c r="CA6" s="10"/>
      <c r="CB6" s="11"/>
      <c r="CC6" s="11"/>
      <c r="CD6" s="26"/>
      <c r="CF6" s="11"/>
      <c r="CG6" s="27"/>
      <c r="CJ6" s="34" t="s">
        <v>57</v>
      </c>
      <c r="CK6" s="45">
        <f>AI17/2</f>
        <v>0</v>
      </c>
      <c r="CL6" s="46"/>
      <c r="CM6" s="47"/>
      <c r="CQ6" s="14">
        <f>AQ17*60%</f>
        <v>0</v>
      </c>
      <c r="CR6" s="28">
        <f>AT17/2</f>
        <v>0</v>
      </c>
    </row>
    <row r="7" ht="14.8" spans="1:96">
      <c r="A7" s="7"/>
      <c r="B7" s="10"/>
      <c r="C7" s="11"/>
      <c r="D7" s="11"/>
      <c r="E7" s="26"/>
      <c r="G7" s="11"/>
      <c r="H7" s="27"/>
      <c r="I7" s="10"/>
      <c r="J7" s="11"/>
      <c r="K7" s="11"/>
      <c r="L7" s="26"/>
      <c r="N7" s="11"/>
      <c r="O7" s="27"/>
      <c r="P7" s="10"/>
      <c r="Q7" s="11"/>
      <c r="R7" s="11"/>
      <c r="S7" s="26"/>
      <c r="U7" s="11"/>
      <c r="V7" s="27"/>
      <c r="W7" s="10"/>
      <c r="X7" s="11"/>
      <c r="Y7" s="11"/>
      <c r="Z7" s="26"/>
      <c r="AB7" s="11"/>
      <c r="AC7" s="27"/>
      <c r="AD7" s="10"/>
      <c r="AE7" s="11"/>
      <c r="AF7" s="11"/>
      <c r="AG7" s="26"/>
      <c r="AI7" s="11"/>
      <c r="AJ7" s="27"/>
      <c r="AK7" s="10"/>
      <c r="AL7" s="11"/>
      <c r="AM7" s="11"/>
      <c r="AN7" s="26"/>
      <c r="AP7" s="11"/>
      <c r="AQ7" s="27"/>
      <c r="AR7" s="10"/>
      <c r="AS7" s="11"/>
      <c r="AT7" s="11"/>
      <c r="AU7" s="26"/>
      <c r="AW7" s="11"/>
      <c r="AX7" s="27"/>
      <c r="AY7" s="10"/>
      <c r="AZ7" s="11"/>
      <c r="BA7" s="11"/>
      <c r="BB7" s="26"/>
      <c r="BD7" s="11"/>
      <c r="BE7" s="27"/>
      <c r="BF7" s="10"/>
      <c r="BG7" s="11"/>
      <c r="BH7" s="11"/>
      <c r="BI7" s="26"/>
      <c r="BK7" s="11"/>
      <c r="BL7" s="27"/>
      <c r="BM7" s="10"/>
      <c r="BN7" s="11"/>
      <c r="BO7" s="11"/>
      <c r="BP7" s="26"/>
      <c r="BR7" s="11"/>
      <c r="BS7" s="27"/>
      <c r="BT7" s="10"/>
      <c r="BU7" s="11"/>
      <c r="BV7" s="11"/>
      <c r="BW7" s="26"/>
      <c r="BY7" s="11"/>
      <c r="BZ7" s="27"/>
      <c r="CA7" s="10"/>
      <c r="CB7" s="11"/>
      <c r="CC7" s="11"/>
      <c r="CD7" s="26"/>
      <c r="CF7" s="11"/>
      <c r="CG7" s="27"/>
      <c r="CJ7" s="34" t="s">
        <v>59</v>
      </c>
      <c r="CK7" s="45">
        <f>AO17/2</f>
        <v>0</v>
      </c>
      <c r="CL7" s="40"/>
      <c r="CM7" s="41"/>
      <c r="CQ7" s="62" t="s">
        <v>60</v>
      </c>
      <c r="CR7" s="25" t="s">
        <v>61</v>
      </c>
    </row>
    <row r="8" ht="15.55" spans="1:96">
      <c r="A8" s="7"/>
      <c r="B8" s="12"/>
      <c r="C8" s="11"/>
      <c r="D8" s="11"/>
      <c r="E8" s="11"/>
      <c r="F8" s="11"/>
      <c r="G8" s="11"/>
      <c r="H8" s="27"/>
      <c r="I8" s="12"/>
      <c r="J8" s="11"/>
      <c r="K8" s="11"/>
      <c r="L8" s="11"/>
      <c r="M8" s="11"/>
      <c r="N8" s="11"/>
      <c r="O8" s="27"/>
      <c r="P8" s="12"/>
      <c r="Q8" s="11"/>
      <c r="R8" s="11"/>
      <c r="S8" s="11"/>
      <c r="T8" s="11"/>
      <c r="U8" s="11"/>
      <c r="V8" s="27"/>
      <c r="W8" s="12"/>
      <c r="X8" s="11"/>
      <c r="Y8" s="11"/>
      <c r="Z8" s="11"/>
      <c r="AA8" s="11"/>
      <c r="AB8" s="11"/>
      <c r="AC8" s="27"/>
      <c r="AD8" s="12"/>
      <c r="AE8" s="11"/>
      <c r="AF8" s="11"/>
      <c r="AG8" s="11"/>
      <c r="AH8" s="11"/>
      <c r="AI8" s="11"/>
      <c r="AJ8" s="27"/>
      <c r="AK8" s="12"/>
      <c r="AL8" s="11"/>
      <c r="AM8" s="11"/>
      <c r="AN8" s="11"/>
      <c r="AO8" s="11"/>
      <c r="AP8" s="11"/>
      <c r="AQ8" s="27"/>
      <c r="AR8" s="12"/>
      <c r="AS8" s="11"/>
      <c r="AT8" s="11"/>
      <c r="AU8" s="11"/>
      <c r="AV8" s="11"/>
      <c r="AW8" s="11"/>
      <c r="AX8" s="27"/>
      <c r="AY8" s="12"/>
      <c r="AZ8" s="11"/>
      <c r="BA8" s="11"/>
      <c r="BB8" s="11"/>
      <c r="BC8" s="11"/>
      <c r="BD8" s="11"/>
      <c r="BE8" s="27"/>
      <c r="BF8" s="12"/>
      <c r="BG8" s="11"/>
      <c r="BH8" s="11"/>
      <c r="BI8" s="11"/>
      <c r="BJ8" s="11"/>
      <c r="BK8" s="11"/>
      <c r="BL8" s="27"/>
      <c r="BM8" s="12"/>
      <c r="BN8" s="11"/>
      <c r="BO8" s="11"/>
      <c r="BP8" s="11"/>
      <c r="BQ8" s="11"/>
      <c r="BR8" s="11"/>
      <c r="BS8" s="27"/>
      <c r="BT8" s="12"/>
      <c r="BU8" s="11"/>
      <c r="BV8" s="11"/>
      <c r="BW8" s="11"/>
      <c r="BX8" s="11"/>
      <c r="BY8" s="11"/>
      <c r="BZ8" s="27"/>
      <c r="CA8" s="12"/>
      <c r="CB8" s="11"/>
      <c r="CC8" s="11"/>
      <c r="CD8" s="11"/>
      <c r="CE8" s="11"/>
      <c r="CF8" s="11"/>
      <c r="CG8" s="27"/>
      <c r="CJ8" s="34" t="s">
        <v>63</v>
      </c>
      <c r="CK8" s="45">
        <f>CT6+CU6</f>
        <v>0</v>
      </c>
      <c r="CL8" s="40"/>
      <c r="CM8" s="41"/>
      <c r="CQ8" s="14">
        <f>AY17*60%</f>
        <v>0</v>
      </c>
      <c r="CR8" s="28">
        <f>BB17/2</f>
        <v>0</v>
      </c>
    </row>
    <row r="9" ht="14.8" spans="1:96">
      <c r="A9" s="7"/>
      <c r="B9" s="12"/>
      <c r="C9" s="11"/>
      <c r="D9" s="11"/>
      <c r="E9" s="11"/>
      <c r="F9" s="11"/>
      <c r="G9" s="11"/>
      <c r="H9" s="27"/>
      <c r="I9" s="12"/>
      <c r="J9" s="11"/>
      <c r="K9" s="11"/>
      <c r="L9" s="11"/>
      <c r="M9" s="11"/>
      <c r="N9" s="11"/>
      <c r="O9" s="27"/>
      <c r="P9" s="12"/>
      <c r="Q9" s="11"/>
      <c r="R9" s="11"/>
      <c r="S9" s="11"/>
      <c r="T9" s="11"/>
      <c r="U9" s="11"/>
      <c r="V9" s="27"/>
      <c r="W9" s="12"/>
      <c r="X9" s="11"/>
      <c r="Y9" s="11"/>
      <c r="Z9" s="11"/>
      <c r="AA9" s="11"/>
      <c r="AB9" s="11"/>
      <c r="AC9" s="27"/>
      <c r="AD9" s="12"/>
      <c r="AE9" s="11"/>
      <c r="AF9" s="11"/>
      <c r="AG9" s="11"/>
      <c r="AH9" s="11"/>
      <c r="AI9" s="11"/>
      <c r="AJ9" s="27"/>
      <c r="AK9" s="12"/>
      <c r="AL9" s="11"/>
      <c r="AM9" s="11"/>
      <c r="AN9" s="11"/>
      <c r="AO9" s="11"/>
      <c r="AP9" s="11"/>
      <c r="AQ9" s="27"/>
      <c r="AR9" s="12"/>
      <c r="AS9" s="11"/>
      <c r="AT9" s="11"/>
      <c r="AU9" s="11"/>
      <c r="AV9" s="11"/>
      <c r="AW9" s="11"/>
      <c r="AX9" s="27"/>
      <c r="AY9" s="12"/>
      <c r="AZ9" s="11"/>
      <c r="BA9" s="11"/>
      <c r="BB9" s="11"/>
      <c r="BC9" s="11"/>
      <c r="BD9" s="11"/>
      <c r="BE9" s="27"/>
      <c r="BF9" s="12"/>
      <c r="BG9" s="11"/>
      <c r="BH9" s="11"/>
      <c r="BI9" s="11"/>
      <c r="BJ9" s="11"/>
      <c r="BK9" s="11"/>
      <c r="BL9" s="27"/>
      <c r="BM9" s="12"/>
      <c r="BN9" s="11"/>
      <c r="BO9" s="11"/>
      <c r="BP9" s="11"/>
      <c r="BQ9" s="11"/>
      <c r="BR9" s="11"/>
      <c r="BS9" s="27"/>
      <c r="BT9" s="12"/>
      <c r="BU9" s="11"/>
      <c r="BV9" s="11"/>
      <c r="BW9" s="11"/>
      <c r="BX9" s="11"/>
      <c r="BY9" s="11"/>
      <c r="BZ9" s="27"/>
      <c r="CA9" s="12"/>
      <c r="CB9" s="11"/>
      <c r="CC9" s="11"/>
      <c r="CD9" s="11"/>
      <c r="CE9" s="11"/>
      <c r="CF9" s="11"/>
      <c r="CG9" s="27"/>
      <c r="CJ9" s="34" t="s">
        <v>65</v>
      </c>
      <c r="CK9" s="42">
        <f>CT8+CU8</f>
        <v>0</v>
      </c>
      <c r="CL9" s="48"/>
      <c r="CM9" s="49"/>
      <c r="CQ9" s="62" t="s">
        <v>66</v>
      </c>
      <c r="CR9" s="25" t="s">
        <v>67</v>
      </c>
    </row>
    <row r="10" ht="15.55" spans="1:96">
      <c r="A10" s="7"/>
      <c r="B10" s="12"/>
      <c r="C10" s="11"/>
      <c r="D10" s="11"/>
      <c r="E10" s="11"/>
      <c r="F10" s="11"/>
      <c r="G10" s="11"/>
      <c r="H10" s="27"/>
      <c r="I10" s="12"/>
      <c r="J10" s="11"/>
      <c r="K10" s="11"/>
      <c r="L10" s="11"/>
      <c r="M10" s="11"/>
      <c r="N10" s="11"/>
      <c r="O10" s="27"/>
      <c r="P10" s="12"/>
      <c r="Q10" s="11"/>
      <c r="R10" s="11"/>
      <c r="S10" s="11"/>
      <c r="T10" s="11"/>
      <c r="U10" s="11"/>
      <c r="V10" s="27"/>
      <c r="W10" s="12"/>
      <c r="X10" s="11"/>
      <c r="Y10" s="11"/>
      <c r="Z10" s="11"/>
      <c r="AA10" s="11"/>
      <c r="AB10" s="11"/>
      <c r="AC10" s="27"/>
      <c r="AD10" s="12"/>
      <c r="AE10" s="11"/>
      <c r="AF10" s="11"/>
      <c r="AG10" s="11"/>
      <c r="AH10" s="11"/>
      <c r="AI10" s="11"/>
      <c r="AJ10" s="27"/>
      <c r="AK10" s="12"/>
      <c r="AL10" s="11"/>
      <c r="AM10" s="11"/>
      <c r="AN10" s="11"/>
      <c r="AO10" s="11"/>
      <c r="AP10" s="11"/>
      <c r="AQ10" s="27"/>
      <c r="AR10" s="12"/>
      <c r="AS10" s="11"/>
      <c r="AT10" s="11"/>
      <c r="AU10" s="11"/>
      <c r="AV10" s="11"/>
      <c r="AW10" s="11"/>
      <c r="AX10" s="27"/>
      <c r="AY10" s="12"/>
      <c r="AZ10" s="11"/>
      <c r="BA10" s="11"/>
      <c r="BB10" s="11"/>
      <c r="BC10" s="11"/>
      <c r="BD10" s="11"/>
      <c r="BE10" s="27"/>
      <c r="BF10" s="12"/>
      <c r="BG10" s="11"/>
      <c r="BH10" s="11"/>
      <c r="BI10" s="11"/>
      <c r="BJ10" s="11"/>
      <c r="BK10" s="11"/>
      <c r="BL10" s="27"/>
      <c r="BM10" s="12"/>
      <c r="BN10" s="11"/>
      <c r="BO10" s="11"/>
      <c r="BP10" s="11"/>
      <c r="BQ10" s="11"/>
      <c r="BR10" s="11"/>
      <c r="BS10" s="27"/>
      <c r="BT10" s="12"/>
      <c r="BU10" s="11"/>
      <c r="BV10" s="11"/>
      <c r="BW10" s="11"/>
      <c r="BX10" s="11"/>
      <c r="BY10" s="11"/>
      <c r="BZ10" s="27"/>
      <c r="CA10" s="12"/>
      <c r="CB10" s="11"/>
      <c r="CC10" s="11"/>
      <c r="CD10" s="11"/>
      <c r="CE10" s="11"/>
      <c r="CF10" s="11"/>
      <c r="CG10" s="27"/>
      <c r="CJ10" s="34" t="s">
        <v>69</v>
      </c>
      <c r="CK10" s="42">
        <f>BJ17/2</f>
        <v>0</v>
      </c>
      <c r="CL10" s="40"/>
      <c r="CM10" s="41"/>
      <c r="CQ10" s="14">
        <f>BQ17*60%</f>
        <v>0</v>
      </c>
      <c r="CR10" s="28">
        <f>BT17/2</f>
        <v>0</v>
      </c>
    </row>
    <row r="11" ht="14.8" spans="1:96">
      <c r="A11" s="7"/>
      <c r="B11" s="12"/>
      <c r="C11" s="11"/>
      <c r="D11" s="11"/>
      <c r="E11" s="11"/>
      <c r="F11" s="11"/>
      <c r="G11" s="11"/>
      <c r="H11" s="27"/>
      <c r="I11" s="12"/>
      <c r="J11" s="11"/>
      <c r="K11" s="11"/>
      <c r="L11" s="11"/>
      <c r="M11" s="11"/>
      <c r="N11" s="11"/>
      <c r="O11" s="27"/>
      <c r="P11" s="12"/>
      <c r="Q11" s="11"/>
      <c r="R11" s="11"/>
      <c r="S11" s="11"/>
      <c r="T11" s="11"/>
      <c r="U11" s="11"/>
      <c r="V11" s="27"/>
      <c r="W11" s="12"/>
      <c r="X11" s="11"/>
      <c r="Y11" s="11"/>
      <c r="Z11" s="11"/>
      <c r="AA11" s="11"/>
      <c r="AB11" s="11"/>
      <c r="AC11" s="27"/>
      <c r="AD11" s="12"/>
      <c r="AE11" s="11"/>
      <c r="AF11" s="11"/>
      <c r="AG11" s="11"/>
      <c r="AH11" s="11"/>
      <c r="AI11" s="11"/>
      <c r="AJ11" s="27"/>
      <c r="AK11" s="12"/>
      <c r="AL11" s="11"/>
      <c r="AM11" s="11"/>
      <c r="AN11" s="11"/>
      <c r="AO11" s="11"/>
      <c r="AP11" s="11"/>
      <c r="AQ11" s="27"/>
      <c r="AR11" s="12"/>
      <c r="AS11" s="11"/>
      <c r="AT11" s="11"/>
      <c r="AU11" s="11"/>
      <c r="AV11" s="11"/>
      <c r="AW11" s="11"/>
      <c r="AX11" s="27"/>
      <c r="AY11" s="12"/>
      <c r="AZ11" s="11"/>
      <c r="BA11" s="11"/>
      <c r="BB11" s="11"/>
      <c r="BC11" s="11"/>
      <c r="BD11" s="11"/>
      <c r="BE11" s="27"/>
      <c r="BF11" s="12"/>
      <c r="BG11" s="11"/>
      <c r="BH11" s="11"/>
      <c r="BI11" s="11"/>
      <c r="BJ11" s="11"/>
      <c r="BK11" s="11"/>
      <c r="BL11" s="27"/>
      <c r="BM11" s="12"/>
      <c r="BN11" s="11"/>
      <c r="BO11" s="11"/>
      <c r="BP11" s="11"/>
      <c r="BQ11" s="11"/>
      <c r="BR11" s="11"/>
      <c r="BS11" s="27"/>
      <c r="BT11" s="12"/>
      <c r="BU11" s="11"/>
      <c r="BV11" s="11"/>
      <c r="BW11" s="11"/>
      <c r="BX11" s="11"/>
      <c r="BY11" s="11"/>
      <c r="BZ11" s="27"/>
      <c r="CA11" s="12"/>
      <c r="CB11" s="11"/>
      <c r="CC11" s="11"/>
      <c r="CD11" s="11"/>
      <c r="CE11" s="11"/>
      <c r="CF11" s="11"/>
      <c r="CG11" s="27"/>
      <c r="CJ11" s="34" t="s">
        <v>70</v>
      </c>
      <c r="CK11" s="42">
        <f>BO17/2</f>
        <v>0</v>
      </c>
      <c r="CL11" s="40"/>
      <c r="CM11" s="41"/>
      <c r="CQ11" s="58" t="s">
        <v>32</v>
      </c>
      <c r="CR11" s="59" t="s">
        <v>33</v>
      </c>
    </row>
    <row r="12" ht="15.55" spans="1:96">
      <c r="A12" s="7"/>
      <c r="B12" s="12"/>
      <c r="C12" s="11"/>
      <c r="D12" s="11"/>
      <c r="E12" s="11"/>
      <c r="F12" s="11"/>
      <c r="G12" s="11"/>
      <c r="H12" s="27"/>
      <c r="I12" s="12"/>
      <c r="J12" s="11"/>
      <c r="K12" s="11"/>
      <c r="L12" s="11"/>
      <c r="M12" s="11"/>
      <c r="N12" s="11"/>
      <c r="O12" s="27"/>
      <c r="P12" s="12"/>
      <c r="Q12" s="11"/>
      <c r="R12" s="11"/>
      <c r="S12" s="11"/>
      <c r="T12" s="11"/>
      <c r="U12" s="11"/>
      <c r="V12" s="27"/>
      <c r="W12" s="12"/>
      <c r="X12" s="11"/>
      <c r="Y12" s="11"/>
      <c r="Z12" s="11"/>
      <c r="AA12" s="11"/>
      <c r="AB12" s="11"/>
      <c r="AC12" s="27"/>
      <c r="AD12" s="12"/>
      <c r="AE12" s="11"/>
      <c r="AF12" s="11"/>
      <c r="AG12" s="11"/>
      <c r="AH12" s="11"/>
      <c r="AI12" s="11"/>
      <c r="AJ12" s="27"/>
      <c r="AK12" s="12"/>
      <c r="AL12" s="11"/>
      <c r="AM12" s="11"/>
      <c r="AN12" s="11"/>
      <c r="AO12" s="11"/>
      <c r="AP12" s="11"/>
      <c r="AQ12" s="27"/>
      <c r="AR12" s="12"/>
      <c r="AS12" s="11"/>
      <c r="AT12" s="11"/>
      <c r="AU12" s="11"/>
      <c r="AV12" s="11"/>
      <c r="AW12" s="11"/>
      <c r="AX12" s="27"/>
      <c r="AY12" s="12"/>
      <c r="AZ12" s="11"/>
      <c r="BA12" s="11"/>
      <c r="BB12" s="11"/>
      <c r="BC12" s="11"/>
      <c r="BD12" s="11"/>
      <c r="BE12" s="27"/>
      <c r="BF12" s="12"/>
      <c r="BG12" s="11"/>
      <c r="BH12" s="11"/>
      <c r="BI12" s="11"/>
      <c r="BJ12" s="11"/>
      <c r="BK12" s="11"/>
      <c r="BL12" s="27"/>
      <c r="BM12" s="12"/>
      <c r="BN12" s="11"/>
      <c r="BO12" s="11"/>
      <c r="BP12" s="11"/>
      <c r="BQ12" s="11"/>
      <c r="BR12" s="11"/>
      <c r="BS12" s="27"/>
      <c r="BT12" s="12"/>
      <c r="BU12" s="11"/>
      <c r="BV12" s="11"/>
      <c r="BW12" s="11"/>
      <c r="BX12" s="11"/>
      <c r="BY12" s="11"/>
      <c r="BZ12" s="27"/>
      <c r="CA12" s="12"/>
      <c r="CB12" s="11"/>
      <c r="CC12" s="11"/>
      <c r="CD12" s="11"/>
      <c r="CE12" s="11"/>
      <c r="CF12" s="11"/>
      <c r="CG12" s="27"/>
      <c r="CJ12" s="34" t="s">
        <v>72</v>
      </c>
      <c r="CK12" s="42">
        <f>CT10+CU10</f>
        <v>0</v>
      </c>
      <c r="CL12" s="40"/>
      <c r="CM12" s="41"/>
      <c r="CQ12" s="60" t="e">
        <f>#REF!*60%</f>
        <v>#REF!</v>
      </c>
      <c r="CR12" s="61">
        <f>J27/2</f>
        <v>0</v>
      </c>
    </row>
    <row r="13" ht="15.55" spans="1:96">
      <c r="A13" s="13"/>
      <c r="B13" s="12"/>
      <c r="C13" s="11"/>
      <c r="D13" s="11"/>
      <c r="E13" s="11"/>
      <c r="F13" s="11"/>
      <c r="G13" s="11"/>
      <c r="H13" s="27"/>
      <c r="I13" s="12"/>
      <c r="J13" s="11"/>
      <c r="K13" s="11"/>
      <c r="L13" s="11"/>
      <c r="M13" s="11"/>
      <c r="N13" s="11"/>
      <c r="O13" s="27"/>
      <c r="P13" s="12"/>
      <c r="Q13" s="11"/>
      <c r="R13" s="11"/>
      <c r="S13" s="11"/>
      <c r="T13" s="11"/>
      <c r="U13" s="11"/>
      <c r="V13" s="27"/>
      <c r="W13" s="12"/>
      <c r="X13" s="11"/>
      <c r="Y13" s="11"/>
      <c r="Z13" s="11"/>
      <c r="AA13" s="11"/>
      <c r="AB13" s="11"/>
      <c r="AC13" s="27"/>
      <c r="AD13" s="12"/>
      <c r="AE13" s="11"/>
      <c r="AF13" s="11"/>
      <c r="AG13" s="11"/>
      <c r="AH13" s="11"/>
      <c r="AI13" s="11"/>
      <c r="AJ13" s="27"/>
      <c r="AK13" s="12"/>
      <c r="AL13" s="11"/>
      <c r="AM13" s="11"/>
      <c r="AN13" s="11"/>
      <c r="AO13" s="11"/>
      <c r="AP13" s="11"/>
      <c r="AQ13" s="27"/>
      <c r="AR13" s="12"/>
      <c r="AS13" s="11"/>
      <c r="AT13" s="11"/>
      <c r="AU13" s="11"/>
      <c r="AV13" s="11"/>
      <c r="AW13" s="11"/>
      <c r="AX13" s="27"/>
      <c r="AY13" s="12"/>
      <c r="AZ13" s="11"/>
      <c r="BA13" s="11"/>
      <c r="BB13" s="11"/>
      <c r="BC13" s="11"/>
      <c r="BD13" s="11"/>
      <c r="BE13" s="27"/>
      <c r="BF13" s="12"/>
      <c r="BG13" s="11"/>
      <c r="BH13" s="11"/>
      <c r="BI13" s="11"/>
      <c r="BJ13" s="11"/>
      <c r="BK13" s="11"/>
      <c r="BL13" s="27"/>
      <c r="BM13" s="12"/>
      <c r="BN13" s="11"/>
      <c r="BO13" s="11"/>
      <c r="BP13" s="11"/>
      <c r="BQ13" s="11"/>
      <c r="BR13" s="11"/>
      <c r="BS13" s="27"/>
      <c r="BT13" s="12"/>
      <c r="BU13" s="11"/>
      <c r="BV13" s="11"/>
      <c r="BW13" s="11"/>
      <c r="BX13" s="11"/>
      <c r="BY13" s="11"/>
      <c r="BZ13" s="27"/>
      <c r="CA13" s="12"/>
      <c r="CB13" s="11"/>
      <c r="CC13" s="11"/>
      <c r="CD13" s="11"/>
      <c r="CE13" s="11"/>
      <c r="CF13" s="11"/>
      <c r="CG13" s="27"/>
      <c r="CJ13" s="34"/>
      <c r="CK13" s="42"/>
      <c r="CL13" s="40"/>
      <c r="CM13" s="41"/>
      <c r="CQ13" s="62" t="s">
        <v>47</v>
      </c>
      <c r="CR13" s="25" t="s">
        <v>48</v>
      </c>
    </row>
    <row r="14" ht="15.55" spans="1:96">
      <c r="A14" s="7"/>
      <c r="B14" s="12"/>
      <c r="C14" s="11"/>
      <c r="D14" s="11"/>
      <c r="E14" s="11"/>
      <c r="F14" s="11"/>
      <c r="G14" s="11"/>
      <c r="H14" s="27"/>
      <c r="I14" s="12"/>
      <c r="J14" s="11"/>
      <c r="K14" s="11"/>
      <c r="L14" s="11"/>
      <c r="M14" s="11"/>
      <c r="N14" s="11"/>
      <c r="O14" s="27"/>
      <c r="P14" s="12"/>
      <c r="Q14" s="11"/>
      <c r="R14" s="11"/>
      <c r="S14" s="11"/>
      <c r="T14" s="11"/>
      <c r="U14" s="11"/>
      <c r="V14" s="27"/>
      <c r="W14" s="12"/>
      <c r="X14" s="11"/>
      <c r="Y14" s="11"/>
      <c r="Z14" s="11"/>
      <c r="AA14" s="11"/>
      <c r="AB14" s="11"/>
      <c r="AC14" s="27"/>
      <c r="AD14" s="12"/>
      <c r="AE14" s="11"/>
      <c r="AF14" s="11"/>
      <c r="AG14" s="11"/>
      <c r="AH14" s="11"/>
      <c r="AI14" s="11"/>
      <c r="AJ14" s="27"/>
      <c r="AK14" s="12"/>
      <c r="AL14" s="11"/>
      <c r="AM14" s="11"/>
      <c r="AN14" s="11"/>
      <c r="AO14" s="11"/>
      <c r="AP14" s="11"/>
      <c r="AQ14" s="27"/>
      <c r="AR14" s="12"/>
      <c r="AS14" s="11"/>
      <c r="AT14" s="11"/>
      <c r="AU14" s="11"/>
      <c r="AV14" s="11"/>
      <c r="AW14" s="11"/>
      <c r="AX14" s="27"/>
      <c r="AY14" s="12"/>
      <c r="AZ14" s="11"/>
      <c r="BA14" s="11"/>
      <c r="BB14" s="11"/>
      <c r="BC14" s="11"/>
      <c r="BD14" s="11"/>
      <c r="BE14" s="27"/>
      <c r="BF14" s="12"/>
      <c r="BG14" s="11"/>
      <c r="BH14" s="11"/>
      <c r="BI14" s="11"/>
      <c r="BJ14" s="11"/>
      <c r="BK14" s="11"/>
      <c r="BL14" s="27"/>
      <c r="BM14" s="12"/>
      <c r="BN14" s="11"/>
      <c r="BO14" s="11"/>
      <c r="BP14" s="11"/>
      <c r="BQ14" s="11"/>
      <c r="BR14" s="11"/>
      <c r="BS14" s="27"/>
      <c r="BT14" s="12"/>
      <c r="BU14" s="11"/>
      <c r="BV14" s="11"/>
      <c r="BW14" s="11"/>
      <c r="BX14" s="11"/>
      <c r="BY14" s="11"/>
      <c r="BZ14" s="27"/>
      <c r="CA14" s="12"/>
      <c r="CB14" s="11"/>
      <c r="CC14" s="11"/>
      <c r="CD14" s="11"/>
      <c r="CE14" s="11"/>
      <c r="CF14" s="11"/>
      <c r="CG14" s="27"/>
      <c r="CJ14" s="35" t="s">
        <v>76</v>
      </c>
      <c r="CK14" s="50" t="s">
        <v>77</v>
      </c>
      <c r="CL14" s="51" t="s">
        <v>78</v>
      </c>
      <c r="CM14" s="52" t="s">
        <v>79</v>
      </c>
      <c r="CN14" s="53" t="s">
        <v>41</v>
      </c>
      <c r="CO14" s="63" t="s">
        <v>80</v>
      </c>
      <c r="CQ14" s="14" t="e">
        <f>#REF!*60%</f>
        <v>#REF!</v>
      </c>
      <c r="CR14" s="28" t="e">
        <f>#REF!/2</f>
        <v>#REF!</v>
      </c>
    </row>
    <row r="15" ht="17.15" spans="1:96">
      <c r="A15" s="7"/>
      <c r="B15" s="12"/>
      <c r="C15" s="11"/>
      <c r="D15" s="11"/>
      <c r="E15" s="11"/>
      <c r="F15" s="11"/>
      <c r="G15" s="11"/>
      <c r="H15" s="27"/>
      <c r="I15" s="12"/>
      <c r="J15" s="11"/>
      <c r="K15" s="11"/>
      <c r="L15" s="11"/>
      <c r="M15" s="11"/>
      <c r="N15" s="11"/>
      <c r="O15" s="27"/>
      <c r="P15" s="12"/>
      <c r="Q15" s="11"/>
      <c r="R15" s="11"/>
      <c r="S15" s="11"/>
      <c r="T15" s="11"/>
      <c r="U15" s="11"/>
      <c r="V15" s="27"/>
      <c r="W15" s="12"/>
      <c r="X15" s="11"/>
      <c r="Y15" s="11"/>
      <c r="Z15" s="11"/>
      <c r="AA15" s="11"/>
      <c r="AB15" s="11"/>
      <c r="AC15" s="27"/>
      <c r="AD15" s="12"/>
      <c r="AE15" s="11"/>
      <c r="AF15" s="11"/>
      <c r="AG15" s="11"/>
      <c r="AH15" s="11"/>
      <c r="AI15" s="11"/>
      <c r="AJ15" s="27"/>
      <c r="AK15" s="12"/>
      <c r="AL15" s="11"/>
      <c r="AM15" s="11"/>
      <c r="AN15" s="11"/>
      <c r="AO15" s="11"/>
      <c r="AP15" s="11"/>
      <c r="AQ15" s="27"/>
      <c r="AR15" s="12"/>
      <c r="AS15" s="11"/>
      <c r="AT15" s="11"/>
      <c r="AU15" s="11"/>
      <c r="AV15" s="11"/>
      <c r="AW15" s="11"/>
      <c r="AX15" s="27"/>
      <c r="AY15" s="12"/>
      <c r="AZ15" s="11"/>
      <c r="BA15" s="11"/>
      <c r="BB15" s="11"/>
      <c r="BC15" s="11"/>
      <c r="BD15" s="11"/>
      <c r="BE15" s="27"/>
      <c r="BF15" s="12"/>
      <c r="BG15" s="11"/>
      <c r="BH15" s="11"/>
      <c r="BI15" s="11"/>
      <c r="BJ15" s="11"/>
      <c r="BK15" s="11"/>
      <c r="BL15" s="27"/>
      <c r="BM15" s="12"/>
      <c r="BN15" s="11"/>
      <c r="BO15" s="11"/>
      <c r="BP15" s="11"/>
      <c r="BQ15" s="11"/>
      <c r="BR15" s="11"/>
      <c r="BS15" s="27"/>
      <c r="BT15" s="12"/>
      <c r="BU15" s="11"/>
      <c r="BV15" s="11"/>
      <c r="BW15" s="11"/>
      <c r="BX15" s="11"/>
      <c r="BY15" s="11"/>
      <c r="BZ15" s="27"/>
      <c r="CA15" s="12"/>
      <c r="CB15" s="11"/>
      <c r="CC15" s="11"/>
      <c r="CD15" s="11"/>
      <c r="CE15" s="11"/>
      <c r="CF15" s="11"/>
      <c r="CG15" s="27"/>
      <c r="CJ15" s="36" t="e">
        <f ca="1">SUM(#REF!+D17+J17+O17+R17+W17+Z17+AC17+AF17+AI17+AL17+CB17+AO17+#REF!+M17+AT17+AW17+BB17+BE17+BJ17+BO17+BT17+BW17)</f>
        <v>#REF!</v>
      </c>
      <c r="CK15" s="54">
        <f ca="1">SUM(F17+H17+P17+Y17+AA17+AE17+AG17+AK17+B17+CD17+CF17+T17+AQ17+BZ17+BQ17+BH17+AZ17+BL17)</f>
        <v>28000</v>
      </c>
      <c r="CL15" s="55">
        <f>CH14+CH15+CH17+CH13</f>
        <v>0</v>
      </c>
      <c r="CM15" s="56" t="e">
        <f ca="1">CJ15-CK15-CL15</f>
        <v>#REF!</v>
      </c>
      <c r="CN15" s="57"/>
      <c r="CO15" s="64" t="e">
        <f ca="1">CN15-CM15</f>
        <v>#REF!</v>
      </c>
      <c r="CQ15" s="62" t="s">
        <v>54</v>
      </c>
      <c r="CR15" s="25" t="s">
        <v>55</v>
      </c>
    </row>
    <row r="16" ht="15.55" spans="1:96">
      <c r="A16" s="7"/>
      <c r="B16" s="14"/>
      <c r="C16" s="15"/>
      <c r="D16" s="15"/>
      <c r="E16" s="15"/>
      <c r="F16" s="15"/>
      <c r="G16" s="15"/>
      <c r="H16" s="28"/>
      <c r="I16" s="14"/>
      <c r="J16" s="15"/>
      <c r="K16" s="15"/>
      <c r="L16" s="15"/>
      <c r="M16" s="15"/>
      <c r="N16" s="15"/>
      <c r="O16" s="28"/>
      <c r="P16" s="14"/>
      <c r="Q16" s="15"/>
      <c r="R16" s="15"/>
      <c r="S16" s="15"/>
      <c r="T16" s="15"/>
      <c r="U16" s="15"/>
      <c r="V16" s="28"/>
      <c r="W16" s="14"/>
      <c r="X16" s="15"/>
      <c r="Y16" s="15"/>
      <c r="Z16" s="15"/>
      <c r="AA16" s="15"/>
      <c r="AB16" s="15"/>
      <c r="AC16" s="28"/>
      <c r="AD16" s="14"/>
      <c r="AE16" s="15"/>
      <c r="AF16" s="15"/>
      <c r="AG16" s="15"/>
      <c r="AH16" s="15"/>
      <c r="AI16" s="15"/>
      <c r="AJ16" s="28"/>
      <c r="AK16" s="14"/>
      <c r="AL16" s="15"/>
      <c r="AM16" s="15"/>
      <c r="AN16" s="15"/>
      <c r="AO16" s="15"/>
      <c r="AP16" s="15"/>
      <c r="AQ16" s="28"/>
      <c r="AR16" s="14"/>
      <c r="AS16" s="15"/>
      <c r="AT16" s="15"/>
      <c r="AU16" s="15"/>
      <c r="AV16" s="15"/>
      <c r="AW16" s="15"/>
      <c r="AX16" s="28"/>
      <c r="AY16" s="14"/>
      <c r="AZ16" s="15"/>
      <c r="BA16" s="15"/>
      <c r="BB16" s="15"/>
      <c r="BC16" s="15"/>
      <c r="BD16" s="15"/>
      <c r="BE16" s="28"/>
      <c r="BF16" s="14"/>
      <c r="BG16" s="15"/>
      <c r="BH16" s="15"/>
      <c r="BI16" s="15"/>
      <c r="BJ16" s="15"/>
      <c r="BK16" s="15"/>
      <c r="BL16" s="28"/>
      <c r="BM16" s="14"/>
      <c r="BN16" s="15"/>
      <c r="BO16" s="15"/>
      <c r="BP16" s="15"/>
      <c r="BQ16" s="15"/>
      <c r="BR16" s="15"/>
      <c r="BS16" s="28"/>
      <c r="BT16" s="14"/>
      <c r="BU16" s="15"/>
      <c r="BV16" s="15"/>
      <c r="BW16" s="15"/>
      <c r="BX16" s="15"/>
      <c r="BY16" s="15"/>
      <c r="BZ16" s="28"/>
      <c r="CA16" s="14"/>
      <c r="CB16" s="15"/>
      <c r="CC16" s="15"/>
      <c r="CD16" s="15"/>
      <c r="CE16" s="15"/>
      <c r="CF16" s="15"/>
      <c r="CG16" s="28"/>
      <c r="CQ16" s="14">
        <f>AQ27*60%</f>
        <v>0</v>
      </c>
      <c r="CR16" s="28">
        <f>AT27/2</f>
        <v>0</v>
      </c>
    </row>
    <row r="17" ht="14.8" spans="1:96">
      <c r="A17" s="7"/>
      <c r="B17" s="12">
        <f>SUMIF(D3:D16,"EFECTIVO",C3:C16)+SUMIF(G3:G16,"EFECTIVO",F3:F16)</f>
        <v>18000</v>
      </c>
      <c r="C17" s="12">
        <f ca="1">SUMIF(G3:G17,"NEQUI",F3:F16)+SUMIF(D3:D16,"NEQUI",C3:C16)</f>
        <v>20000</v>
      </c>
      <c r="D17" s="11">
        <f>SUMIF(D3:D16,"BANCOLOMBIA",C3:C16)+SUMIF(G3:G16,"BANCOLOMBIA",F3:F16)</f>
        <v>0</v>
      </c>
      <c r="E17" s="11">
        <f>SUMIF(G3:G16,"DAVIPLATA",F3:F16)+SUMIF(D3:D16,"DAVIPLATA",C3:C16)</f>
        <v>10000</v>
      </c>
      <c r="F17" s="27">
        <f>SUMIF(G3:G16,"TARJETA DE CREDITO",F3:F16)+SUMIF(D3:D16,"TARJETA DE CREDITO",C3:C16)</f>
        <v>0</v>
      </c>
      <c r="H17" s="29"/>
      <c r="I17" s="12">
        <f>SUMIF(K3:K16,"EFECTIVO",J3:J16)+SUMIF(N3:N16,"EFECTIVO",M3:M16)</f>
        <v>0</v>
      </c>
      <c r="J17" s="12">
        <f ca="1">SUMIF(N3:N17,"NEQUI",M3:M16)+SUMIF(K3:K16,"NEQUI",J3:J16)</f>
        <v>0</v>
      </c>
      <c r="K17" s="11">
        <f>SUMIF(K3:K16,"BANCOLOMBIA",J3:J16)+SUMIF(N3:N16,"BANCOLOMBIA",M3:M16)</f>
        <v>0</v>
      </c>
      <c r="L17" s="11">
        <f>SUMIF(N3:N16,"DAVIPLATA",M3:M16)+SUMIF(K3:K16,"DAVIPLATA",J3:J16)</f>
        <v>0</v>
      </c>
      <c r="M17" s="27">
        <f>SUMIF(N3:N16,"TARJETA DE CREDITO",M3:M16)+SUMIF(K3:K16,"TARJETA DE CREDITO",J3:J16)</f>
        <v>0</v>
      </c>
      <c r="O17" s="29"/>
      <c r="P17" s="12">
        <f>SUMIF(R3:R16,"EFECTIVO",Q3:Q16)+SUMIF(U3:U16,"EFECTIVO",T3:T16)</f>
        <v>0</v>
      </c>
      <c r="Q17" s="12">
        <f ca="1">SUMIF(U3:U17,"NEQUI",T3:T16)+SUMIF(R3:R16,"NEQUI",Q3:Q16)</f>
        <v>0</v>
      </c>
      <c r="R17" s="11">
        <f>SUMIF(R3:R16,"BANCOLOMBIA",Q3:Q16)+SUMIF(U3:U16,"BANCOLOMBIA",T3:T16)</f>
        <v>0</v>
      </c>
      <c r="S17" s="11">
        <f>SUMIF(U3:U16,"DAVIPLATA",T3:T16)+SUMIF(R3:R16,"DAVIPLATA",Q3:Q16)</f>
        <v>10000</v>
      </c>
      <c r="T17" s="27">
        <f>SUMIF(U3:U16,"TARJETA DE CREDITO",T3:T16)+SUMIF(R3:R16,"TARJETA DE CREDITO",Q3:Q16)</f>
        <v>0</v>
      </c>
      <c r="V17" s="29"/>
      <c r="W17" s="12">
        <f>SUMIF(Y3:Y16,"EFECTIVO",X3:X16)+SUMIF(AB3:AB16,"EFECTIVO",AA3:AA16)</f>
        <v>18000</v>
      </c>
      <c r="X17" s="12">
        <f ca="1">SUMIF(AB3:AB17,"NEQUI",AA3:AA16)+SUMIF(Y3:Y16,"NEQUI",X3:X16)</f>
        <v>20000</v>
      </c>
      <c r="Y17" s="11">
        <f>SUMIF(Y3:Y16,"BANCOLOMBIA",X3:X16)+SUMIF(AB3:AB16,"BANCOLOMBIA",AA3:AA16)</f>
        <v>0</v>
      </c>
      <c r="Z17" s="11">
        <f>SUMIF(AB3:AB16,"DAVIPLATA",AA3:AA16)+SUMIF(Y3:Y16,"DAVIPLATA",X3:X16)</f>
        <v>10000</v>
      </c>
      <c r="AA17" s="27">
        <f>SUMIF(AB3:AB16,"TARJETA DE CREDITO",AA3:AA16)+SUMIF(Y3:Y16,"TARJETA DE CREDITO",X3:X16)</f>
        <v>0</v>
      </c>
      <c r="AC17" s="29"/>
      <c r="AD17" s="12">
        <f>SUMIF(AF3:AF16,"EFECTIVO",AE3:AE16)+SUMIF(AI3:AI16,"EFECTIVO",AH3:AH16)</f>
        <v>0</v>
      </c>
      <c r="AE17" s="12">
        <f ca="1">SUMIF(AI3:AI17,"NEQUI",AH3:AH16)+SUMIF(AF3:AF16,"NEQUI",AE3:AE16)</f>
        <v>0</v>
      </c>
      <c r="AF17" s="11">
        <f>SUMIF(AF3:AF16,"BANCOLOMBIA",AE3:AE16)+SUMIF(AI3:AI16,"BANCOLOMBIA",AH3:AH16)</f>
        <v>0</v>
      </c>
      <c r="AG17" s="11">
        <f>SUMIF(AI3:AI16,"DAVIPLATA",AH3:AH16)+SUMIF(AF3:AF16,"DAVIPLATA",AE3:AE16)</f>
        <v>0</v>
      </c>
      <c r="AH17" s="27">
        <f>SUMIF(AI3:AI16,"TARJETA DE CREDITO",AH3:AH16)+SUMIF(AF3:AF16,"TARJETA DE CREDITO",AE3:AE16)</f>
        <v>0</v>
      </c>
      <c r="AJ17" s="29"/>
      <c r="AK17" s="12">
        <f>SUMIF(AM3:AM16,"EFECTIVO",AL3:AL16)+SUMIF(AP3:AP16,"EFECTIVO",AO3:AO16)</f>
        <v>0</v>
      </c>
      <c r="AL17" s="12">
        <f ca="1">SUMIF(AP3:AP17,"NEQUI",AO3:AO16)+SUMIF(AM3:AM16,"NEQUI",AL3:AL16)</f>
        <v>0</v>
      </c>
      <c r="AM17" s="11">
        <f>SUMIF(AM3:AM16,"BANCOLOMBIA",AL3:AL16)+SUMIF(AP3:AP16,"BANCOLOMBIA",AO3:AO16)</f>
        <v>0</v>
      </c>
      <c r="AN17" s="11">
        <f>SUMIF(AP3:AP16,"DAVIPLATA",AO3:AO16)+SUMIF(AM3:AM16,"DAVIPLATA",AL3:AL16)</f>
        <v>10000</v>
      </c>
      <c r="AO17" s="27">
        <f>SUMIF(AP3:AP16,"TARJETA DE CREDITO",AO3:AO16)+SUMIF(AM3:AM16,"TARJETA DE CREDITO",AL3:AL16)</f>
        <v>0</v>
      </c>
      <c r="AQ17" s="29"/>
      <c r="AR17" s="12">
        <f>SUMIF(AT3:AT16,"EFECTIVO",AS3:AS16)+SUMIF(AW3:AW16,"EFECTIVO",AV3:AV16)</f>
        <v>18000</v>
      </c>
      <c r="AS17" s="12">
        <f ca="1">SUMIF(AW3:AW17,"NEQUI",AV3:AV16)+SUMIF(AT3:AT16,"NEQUI",AS3:AS16)</f>
        <v>20000</v>
      </c>
      <c r="AT17" s="11">
        <f>SUMIF(AT3:AT16,"BANCOLOMBIA",AS3:AS16)+SUMIF(AW3:AW16,"BANCOLOMBIA",AV3:AV16)</f>
        <v>0</v>
      </c>
      <c r="AU17" s="11">
        <f>SUMIF(AW3:AW16,"DAVIPLATA",AV3:AV16)+SUMIF(AT3:AT16,"DAVIPLATA",AS3:AS16)</f>
        <v>10000</v>
      </c>
      <c r="AV17" s="27">
        <f>SUMIF(AW3:AW16,"TARJETA DE CREDITO",AV3:AV16)+SUMIF(AT3:AT16,"TARJETA DE CREDITO",AS3:AS16)</f>
        <v>0</v>
      </c>
      <c r="AX17" s="29"/>
      <c r="AY17" s="12">
        <f>SUMIF(BA3:BA16,"EFECTIVO",AZ3:AZ16)+SUMIF(BD3:BD16,"EFECTIVO",BC3:BC16)</f>
        <v>0</v>
      </c>
      <c r="AZ17" s="12">
        <f ca="1">SUMIF(BD3:BD17,"NEQUI",BC3:BC16)+SUMIF(BA3:BA16,"NEQUI",AZ3:AZ16)</f>
        <v>0</v>
      </c>
      <c r="BA17" s="11">
        <f>SUMIF(BA3:BA16,"BANCOLOMBIA",AZ3:AZ16)+SUMIF(BD3:BD16,"BANCOLOMBIA",BC3:BC16)</f>
        <v>0</v>
      </c>
      <c r="BB17" s="11">
        <f>SUMIF(BD3:BD16,"DAVIPLATA",BC3:BC16)+SUMIF(BA3:BA16,"DAVIPLATA",AZ3:AZ16)</f>
        <v>0</v>
      </c>
      <c r="BC17" s="27">
        <f>SUMIF(BD3:BD16,"TARJETA DE CREDITO",BC3:BC16)+SUMIF(BA3:BA16,"TARJETA DE CREDITO",AZ3:AZ16)</f>
        <v>0</v>
      </c>
      <c r="BE17" s="29"/>
      <c r="BF17" s="12">
        <f>SUMIF(BH3:BH16,"EFECTIVO",BG3:BG16)+SUMIF(BK3:BK16,"EFECTIVO",BJ3:BJ16)</f>
        <v>0</v>
      </c>
      <c r="BG17" s="12">
        <f ca="1">SUMIF(BK3:BK17,"NEQUI",BJ3:BJ16)+SUMIF(BH3:BH16,"NEQUI",BG3:BG16)</f>
        <v>0</v>
      </c>
      <c r="BH17" s="11">
        <f>SUMIF(BH3:BH16,"BANCOLOMBIA",BG3:BG16)+SUMIF(BK3:BK16,"BANCOLOMBIA",BJ3:BJ16)</f>
        <v>0</v>
      </c>
      <c r="BI17" s="11">
        <f>SUMIF(BK3:BK16,"DAVIPLATA",BJ3:BJ16)+SUMIF(BH3:BH16,"DAVIPLATA",BG3:BG16)</f>
        <v>10000</v>
      </c>
      <c r="BJ17" s="27">
        <f>SUMIF(BK3:BK16,"TARJETA DE CREDITO",BJ3:BJ16)+SUMIF(BH3:BH16,"TARJETA DE CREDITO",BG3:BG16)</f>
        <v>0</v>
      </c>
      <c r="BL17" s="29"/>
      <c r="BM17" s="12">
        <f>SUMIF(BO3:BO16,"EFECTIVO",BN3:BN16)+SUMIF(BR3:BR16,"EFECTIVO",BQ3:BQ16)</f>
        <v>18000</v>
      </c>
      <c r="BN17" s="12">
        <f ca="1">SUMIF(BR3:BR17,"NEQUI",BQ3:BQ16)+SUMIF(BO3:BO16,"NEQUI",BN3:BN16)</f>
        <v>20000</v>
      </c>
      <c r="BO17" s="11">
        <f>SUMIF(BO3:BO16,"BANCOLOMBIA",BN3:BN16)+SUMIF(BR3:BR16,"BANCOLOMBIA",BQ3:BQ16)</f>
        <v>0</v>
      </c>
      <c r="BP17" s="11">
        <f>SUMIF(BR3:BR16,"DAVIPLATA",BQ3:BQ16)+SUMIF(BO3:BO16,"DAVIPLATA",BN3:BN16)</f>
        <v>10000</v>
      </c>
      <c r="BQ17" s="27">
        <f>SUMIF(BR3:BR16,"TARJETA DE CREDITO",BQ3:BQ16)+SUMIF(BO3:BO16,"TARJETA DE CREDITO",BN3:BN16)</f>
        <v>0</v>
      </c>
      <c r="BS17" s="29"/>
      <c r="BT17" s="12">
        <f>SUMIF(BV3:BV16,"EFECTIVO",BU3:BU16)+SUMIF(BY3:BY16,"EFECTIVO",BX3:BX16)</f>
        <v>0</v>
      </c>
      <c r="BU17" s="12">
        <f ca="1">SUMIF(BY3:BY17,"NEQUI",BX3:BX16)+SUMIF(BV3:BV16,"NEQUI",BU3:BU16)</f>
        <v>0</v>
      </c>
      <c r="BV17" s="11">
        <f>SUMIF(BV3:BV16,"BANCOLOMBIA",BU3:BU16)+SUMIF(BY3:BY16,"BANCOLOMBIA",BX3:BX16)</f>
        <v>0</v>
      </c>
      <c r="BW17" s="11">
        <f>SUMIF(BY3:BY16,"DAVIPLATA",BX3:BX16)+SUMIF(BV3:BV16,"DAVIPLATA",BU3:BU16)</f>
        <v>0</v>
      </c>
      <c r="BX17" s="27">
        <f>SUMIF(BY3:BY16,"TARJETA DE CREDITO",BX3:BX16)+SUMIF(BV3:BV16,"TARJETA DE CREDITO",BU3:BU16)</f>
        <v>0</v>
      </c>
      <c r="BZ17" s="29"/>
      <c r="CA17" s="12">
        <f>SUMIF(CC3:CC16,"EFECTIVO",CB3:CB16)+SUMIF(CF3:CF16,"EFECTIVO",CE3:CE16)</f>
        <v>0</v>
      </c>
      <c r="CB17" s="12">
        <f ca="1">SUMIF(CF3:CF17,"NEQUI",CE3:CE16)+SUMIF(CC3:CC16,"NEQUI",CB3:CB16)</f>
        <v>0</v>
      </c>
      <c r="CC17" s="11">
        <f>SUMIF(CC3:CC16,"BANCOLOMBIA",CB3:CB16)+SUMIF(CF3:CF16,"BANCOLOMBIA",CE3:CE16)</f>
        <v>0</v>
      </c>
      <c r="CD17" s="11">
        <f>SUMIF(CF3:CF16,"DAVIPLATA",CE3:CE16)+SUMIF(CC3:CC16,"DAVIPLATA",CB3:CB16)</f>
        <v>10000</v>
      </c>
      <c r="CE17" s="27">
        <f>SUMIF(CF3:CF16,"TARJETA DE CREDITO",CE3:CE16)+SUMIF(CC3:CC16,"TARJETA DE CREDITO",CB3:CB16)</f>
        <v>0</v>
      </c>
      <c r="CG17" s="29"/>
      <c r="CQ17" s="62" t="s">
        <v>60</v>
      </c>
      <c r="CR17" s="25" t="s">
        <v>61</v>
      </c>
    </row>
    <row r="18" ht="15.55" spans="1:96">
      <c r="A18" s="16"/>
      <c r="B18" s="17" t="s">
        <v>68</v>
      </c>
      <c r="C18" s="18">
        <f t="shared" ref="C18:H18" si="0">SUM(C3:C16)</f>
        <v>38000</v>
      </c>
      <c r="D18" s="18"/>
      <c r="E18" s="18"/>
      <c r="F18" s="30">
        <f t="shared" si="0"/>
        <v>10000</v>
      </c>
      <c r="G18" s="30"/>
      <c r="H18" s="31">
        <f t="shared" si="0"/>
        <v>20000</v>
      </c>
      <c r="I18" s="17" t="s">
        <v>68</v>
      </c>
      <c r="J18" s="18">
        <f t="shared" ref="J18:O18" si="1">SUM(J3:J16)</f>
        <v>0</v>
      </c>
      <c r="K18" s="18"/>
      <c r="L18" s="18"/>
      <c r="M18" s="30">
        <f t="shared" si="1"/>
        <v>0</v>
      </c>
      <c r="N18" s="30"/>
      <c r="O18" s="31">
        <f t="shared" si="1"/>
        <v>0</v>
      </c>
      <c r="P18" s="17" t="s">
        <v>68</v>
      </c>
      <c r="Q18" s="18">
        <f t="shared" ref="Q18:V18" si="2">SUM(Q3:Q16)</f>
        <v>0</v>
      </c>
      <c r="R18" s="18"/>
      <c r="S18" s="18"/>
      <c r="T18" s="30">
        <f t="shared" si="2"/>
        <v>10000</v>
      </c>
      <c r="U18" s="30"/>
      <c r="V18" s="31">
        <f t="shared" si="2"/>
        <v>0</v>
      </c>
      <c r="W18" s="17" t="s">
        <v>68</v>
      </c>
      <c r="X18" s="18">
        <f t="shared" ref="X18:AC18" si="3">SUM(X3:X16)</f>
        <v>38000</v>
      </c>
      <c r="Y18" s="18"/>
      <c r="Z18" s="18"/>
      <c r="AA18" s="30">
        <f t="shared" si="3"/>
        <v>10000</v>
      </c>
      <c r="AB18" s="30"/>
      <c r="AC18" s="31">
        <f t="shared" si="3"/>
        <v>20000</v>
      </c>
      <c r="AD18" s="17" t="s">
        <v>68</v>
      </c>
      <c r="AE18" s="18">
        <f t="shared" ref="AE18:AJ18" si="4">SUM(AE3:AE16)</f>
        <v>0</v>
      </c>
      <c r="AF18" s="18"/>
      <c r="AG18" s="18"/>
      <c r="AH18" s="30">
        <f t="shared" si="4"/>
        <v>0</v>
      </c>
      <c r="AI18" s="30"/>
      <c r="AJ18" s="31">
        <f t="shared" si="4"/>
        <v>0</v>
      </c>
      <c r="AK18" s="17" t="s">
        <v>68</v>
      </c>
      <c r="AL18" s="18">
        <f t="shared" ref="AL18:AQ18" si="5">SUM(AL3:AL16)</f>
        <v>0</v>
      </c>
      <c r="AM18" s="18"/>
      <c r="AN18" s="18"/>
      <c r="AO18" s="30">
        <f t="shared" si="5"/>
        <v>10000</v>
      </c>
      <c r="AP18" s="30"/>
      <c r="AQ18" s="31">
        <f t="shared" si="5"/>
        <v>0</v>
      </c>
      <c r="AR18" s="17" t="s">
        <v>68</v>
      </c>
      <c r="AS18" s="18">
        <f t="shared" ref="AS18:AX18" si="6">SUM(AS3:AS16)</f>
        <v>38000</v>
      </c>
      <c r="AT18" s="18"/>
      <c r="AU18" s="18"/>
      <c r="AV18" s="30">
        <f t="shared" si="6"/>
        <v>10000</v>
      </c>
      <c r="AW18" s="30"/>
      <c r="AX18" s="31">
        <f t="shared" si="6"/>
        <v>20000</v>
      </c>
      <c r="AY18" s="17" t="s">
        <v>68</v>
      </c>
      <c r="AZ18" s="18">
        <f t="shared" ref="AZ18:BE18" si="7">SUM(AZ3:AZ16)</f>
        <v>0</v>
      </c>
      <c r="BA18" s="18"/>
      <c r="BB18" s="18"/>
      <c r="BC18" s="30">
        <f t="shared" si="7"/>
        <v>0</v>
      </c>
      <c r="BD18" s="30"/>
      <c r="BE18" s="31">
        <f t="shared" si="7"/>
        <v>0</v>
      </c>
      <c r="BF18" s="17" t="s">
        <v>68</v>
      </c>
      <c r="BG18" s="18">
        <f t="shared" ref="BG18:BL18" si="8">SUM(BG3:BG16)</f>
        <v>0</v>
      </c>
      <c r="BH18" s="18"/>
      <c r="BI18" s="18"/>
      <c r="BJ18" s="30">
        <f t="shared" si="8"/>
        <v>10000</v>
      </c>
      <c r="BK18" s="30"/>
      <c r="BL18" s="31">
        <f t="shared" si="8"/>
        <v>0</v>
      </c>
      <c r="BM18" s="17" t="s">
        <v>68</v>
      </c>
      <c r="BN18" s="18">
        <f t="shared" ref="BN18:BS18" si="9">SUM(BN3:BN16)</f>
        <v>38000</v>
      </c>
      <c r="BO18" s="18"/>
      <c r="BP18" s="18"/>
      <c r="BQ18" s="30">
        <f t="shared" si="9"/>
        <v>10000</v>
      </c>
      <c r="BR18" s="30"/>
      <c r="BS18" s="31">
        <f t="shared" si="9"/>
        <v>20000</v>
      </c>
      <c r="BT18" s="17" t="s">
        <v>68</v>
      </c>
      <c r="BU18" s="18">
        <f t="shared" ref="BU18:BZ18" si="10">SUM(BU3:BU16)</f>
        <v>0</v>
      </c>
      <c r="BV18" s="18"/>
      <c r="BW18" s="18"/>
      <c r="BX18" s="30">
        <f t="shared" si="10"/>
        <v>0</v>
      </c>
      <c r="BY18" s="30"/>
      <c r="BZ18" s="31">
        <f t="shared" si="10"/>
        <v>0</v>
      </c>
      <c r="CA18" s="17" t="s">
        <v>68</v>
      </c>
      <c r="CB18" s="18">
        <f t="shared" ref="CB18:CG18" si="11">SUM(CB3:CB16)</f>
        <v>0</v>
      </c>
      <c r="CC18" s="18"/>
      <c r="CD18" s="18"/>
      <c r="CE18" s="30">
        <f t="shared" si="11"/>
        <v>10000</v>
      </c>
      <c r="CF18" s="30"/>
      <c r="CG18" s="31">
        <f t="shared" si="11"/>
        <v>0</v>
      </c>
      <c r="CQ18" s="14">
        <f>AY27*60%</f>
        <v>0</v>
      </c>
      <c r="CR18" s="28">
        <f>BB27/2</f>
        <v>0</v>
      </c>
    </row>
    <row r="19" ht="15.55" spans="95:96">
      <c r="CQ19" s="62" t="s">
        <v>66</v>
      </c>
      <c r="CR19" s="25" t="s">
        <v>67</v>
      </c>
    </row>
    <row r="20" ht="15.55" spans="1:96">
      <c r="A20" s="3" t="s">
        <v>49</v>
      </c>
      <c r="B20" s="4" t="s">
        <v>17</v>
      </c>
      <c r="C20" s="5">
        <v>0.6</v>
      </c>
      <c r="D20" s="6" t="s">
        <v>18</v>
      </c>
      <c r="E20" s="6" t="s">
        <v>17</v>
      </c>
      <c r="F20" s="20">
        <v>0.5</v>
      </c>
      <c r="G20" s="21" t="s">
        <v>18</v>
      </c>
      <c r="H20" s="22" t="s">
        <v>19</v>
      </c>
      <c r="I20" s="4" t="s">
        <v>17</v>
      </c>
      <c r="J20" s="5">
        <v>0.6</v>
      </c>
      <c r="K20" s="6" t="s">
        <v>18</v>
      </c>
      <c r="L20" s="6" t="s">
        <v>17</v>
      </c>
      <c r="M20" s="20">
        <v>0.5</v>
      </c>
      <c r="N20" s="21" t="s">
        <v>18</v>
      </c>
      <c r="O20" s="22" t="s">
        <v>19</v>
      </c>
      <c r="P20" s="4" t="s">
        <v>17</v>
      </c>
      <c r="Q20" s="5">
        <v>0.6</v>
      </c>
      <c r="R20" s="6" t="s">
        <v>18</v>
      </c>
      <c r="S20" s="6" t="s">
        <v>17</v>
      </c>
      <c r="T20" s="20">
        <v>0.5</v>
      </c>
      <c r="U20" s="21" t="s">
        <v>18</v>
      </c>
      <c r="V20" s="22" t="s">
        <v>19</v>
      </c>
      <c r="W20" s="4" t="s">
        <v>17</v>
      </c>
      <c r="X20" s="5">
        <v>0.6</v>
      </c>
      <c r="Y20" s="6" t="s">
        <v>18</v>
      </c>
      <c r="Z20" s="6" t="s">
        <v>17</v>
      </c>
      <c r="AA20" s="20">
        <v>0.5</v>
      </c>
      <c r="AB20" s="21" t="s">
        <v>18</v>
      </c>
      <c r="AC20" s="22" t="s">
        <v>19</v>
      </c>
      <c r="AD20" s="4" t="s">
        <v>17</v>
      </c>
      <c r="AE20" s="5">
        <v>0.6</v>
      </c>
      <c r="AF20" s="6" t="s">
        <v>18</v>
      </c>
      <c r="AG20" s="6" t="s">
        <v>17</v>
      </c>
      <c r="AH20" s="20">
        <v>0.5</v>
      </c>
      <c r="AI20" s="21" t="s">
        <v>18</v>
      </c>
      <c r="AJ20" s="22" t="s">
        <v>19</v>
      </c>
      <c r="AK20" s="4" t="s">
        <v>17</v>
      </c>
      <c r="AL20" s="5">
        <v>0.6</v>
      </c>
      <c r="AM20" s="6" t="s">
        <v>18</v>
      </c>
      <c r="AN20" s="6" t="s">
        <v>17</v>
      </c>
      <c r="AO20" s="20">
        <v>0.5</v>
      </c>
      <c r="AP20" s="21" t="s">
        <v>18</v>
      </c>
      <c r="AQ20" s="22" t="s">
        <v>19</v>
      </c>
      <c r="AR20" s="4" t="s">
        <v>17</v>
      </c>
      <c r="AS20" s="5">
        <v>0.6</v>
      </c>
      <c r="AT20" s="6" t="s">
        <v>18</v>
      </c>
      <c r="AU20" s="6" t="s">
        <v>17</v>
      </c>
      <c r="AV20" s="20">
        <v>0.5</v>
      </c>
      <c r="AW20" s="21" t="s">
        <v>18</v>
      </c>
      <c r="AX20" s="22" t="s">
        <v>19</v>
      </c>
      <c r="AY20" s="4" t="s">
        <v>17</v>
      </c>
      <c r="AZ20" s="5">
        <v>0.6</v>
      </c>
      <c r="BA20" s="6" t="s">
        <v>18</v>
      </c>
      <c r="BB20" s="6" t="s">
        <v>17</v>
      </c>
      <c r="BC20" s="20">
        <v>0.5</v>
      </c>
      <c r="BD20" s="21" t="s">
        <v>18</v>
      </c>
      <c r="BE20" s="22" t="s">
        <v>19</v>
      </c>
      <c r="BF20" s="4" t="s">
        <v>17</v>
      </c>
      <c r="BG20" s="5">
        <v>0.6</v>
      </c>
      <c r="BH20" s="6" t="s">
        <v>18</v>
      </c>
      <c r="BI20" s="6" t="s">
        <v>17</v>
      </c>
      <c r="BJ20" s="20">
        <v>0.5</v>
      </c>
      <c r="BK20" s="21" t="s">
        <v>18</v>
      </c>
      <c r="BL20" s="22" t="s">
        <v>19</v>
      </c>
      <c r="BM20" s="4" t="s">
        <v>17</v>
      </c>
      <c r="BN20" s="5">
        <v>0.6</v>
      </c>
      <c r="BO20" s="6" t="s">
        <v>18</v>
      </c>
      <c r="BP20" s="6" t="s">
        <v>17</v>
      </c>
      <c r="BQ20" s="20">
        <v>0.5</v>
      </c>
      <c r="BR20" s="21" t="s">
        <v>18</v>
      </c>
      <c r="BS20" s="22" t="s">
        <v>19</v>
      </c>
      <c r="BT20" s="4" t="s">
        <v>17</v>
      </c>
      <c r="BU20" s="5">
        <v>0.6</v>
      </c>
      <c r="BV20" s="6" t="s">
        <v>18</v>
      </c>
      <c r="BW20" s="6" t="s">
        <v>17</v>
      </c>
      <c r="BX20" s="20">
        <v>0.5</v>
      </c>
      <c r="BY20" s="21" t="s">
        <v>18</v>
      </c>
      <c r="BZ20" s="22" t="s">
        <v>19</v>
      </c>
      <c r="CA20" s="4" t="s">
        <v>17</v>
      </c>
      <c r="CB20" s="5">
        <v>0.6</v>
      </c>
      <c r="CC20" s="6" t="s">
        <v>18</v>
      </c>
      <c r="CD20" s="6" t="s">
        <v>17</v>
      </c>
      <c r="CE20" s="20">
        <v>0.5</v>
      </c>
      <c r="CF20" s="21" t="s">
        <v>18</v>
      </c>
      <c r="CG20" s="22" t="s">
        <v>19</v>
      </c>
      <c r="CJ20" s="32" t="s">
        <v>140</v>
      </c>
      <c r="CK20" s="37"/>
      <c r="CL20" s="37"/>
      <c r="CM20" s="38"/>
      <c r="CQ20" s="14">
        <f>BQ27*60%</f>
        <v>0</v>
      </c>
      <c r="CR20" s="28">
        <f>BT27/2</f>
        <v>0</v>
      </c>
    </row>
    <row r="21" ht="16.4" spans="1:91">
      <c r="A21" s="7"/>
      <c r="B21" s="8" t="s">
        <v>43</v>
      </c>
      <c r="C21" s="9">
        <v>18000</v>
      </c>
      <c r="D21" s="9" t="s">
        <v>41</v>
      </c>
      <c r="E21" s="23"/>
      <c r="F21" s="24"/>
      <c r="G21" s="9"/>
      <c r="H21" s="25">
        <v>20000</v>
      </c>
      <c r="I21" s="8" t="s">
        <v>40</v>
      </c>
      <c r="J21" s="9"/>
      <c r="K21" s="9" t="s">
        <v>41</v>
      </c>
      <c r="L21" s="23"/>
      <c r="M21" s="24"/>
      <c r="N21" s="9"/>
      <c r="O21" s="25"/>
      <c r="P21" s="8" t="s">
        <v>40</v>
      </c>
      <c r="Q21" s="9"/>
      <c r="R21" s="9" t="s">
        <v>41</v>
      </c>
      <c r="S21" s="23"/>
      <c r="T21" s="24"/>
      <c r="U21" s="9"/>
      <c r="V21" s="25"/>
      <c r="W21" s="8" t="s">
        <v>43</v>
      </c>
      <c r="X21" s="9">
        <v>18000</v>
      </c>
      <c r="Y21" s="9" t="s">
        <v>41</v>
      </c>
      <c r="Z21" s="23"/>
      <c r="AA21" s="24"/>
      <c r="AB21" s="9"/>
      <c r="AC21" s="25">
        <v>20000</v>
      </c>
      <c r="AD21" s="8" t="s">
        <v>40</v>
      </c>
      <c r="AE21" s="9"/>
      <c r="AF21" s="9" t="s">
        <v>41</v>
      </c>
      <c r="AG21" s="23"/>
      <c r="AH21" s="24"/>
      <c r="AI21" s="9"/>
      <c r="AJ21" s="25"/>
      <c r="AK21" s="8" t="s">
        <v>40</v>
      </c>
      <c r="AL21" s="9"/>
      <c r="AM21" s="9" t="s">
        <v>41</v>
      </c>
      <c r="AN21" s="23"/>
      <c r="AO21" s="24"/>
      <c r="AP21" s="9"/>
      <c r="AQ21" s="25"/>
      <c r="AR21" s="8" t="s">
        <v>43</v>
      </c>
      <c r="AS21" s="9">
        <v>18000</v>
      </c>
      <c r="AT21" s="9" t="s">
        <v>41</v>
      </c>
      <c r="AU21" s="23"/>
      <c r="AV21" s="24"/>
      <c r="AW21" s="9"/>
      <c r="AX21" s="25">
        <v>20000</v>
      </c>
      <c r="AY21" s="8" t="s">
        <v>40</v>
      </c>
      <c r="AZ21" s="9"/>
      <c r="BA21" s="9" t="s">
        <v>41</v>
      </c>
      <c r="BB21" s="23"/>
      <c r="BC21" s="24"/>
      <c r="BD21" s="9"/>
      <c r="BE21" s="25"/>
      <c r="BF21" s="8" t="s">
        <v>40</v>
      </c>
      <c r="BG21" s="9"/>
      <c r="BH21" s="9" t="s">
        <v>41</v>
      </c>
      <c r="BI21" s="23"/>
      <c r="BJ21" s="24"/>
      <c r="BK21" s="9"/>
      <c r="BL21" s="25"/>
      <c r="BM21" s="8" t="s">
        <v>43</v>
      </c>
      <c r="BN21" s="9">
        <v>18000</v>
      </c>
      <c r="BO21" s="9" t="s">
        <v>41</v>
      </c>
      <c r="BP21" s="23"/>
      <c r="BQ21" s="24"/>
      <c r="BR21" s="9"/>
      <c r="BS21" s="25">
        <v>20000</v>
      </c>
      <c r="BT21" s="8" t="s">
        <v>40</v>
      </c>
      <c r="BU21" s="9"/>
      <c r="BV21" s="9" t="s">
        <v>41</v>
      </c>
      <c r="BW21" s="23"/>
      <c r="BX21" s="24"/>
      <c r="BY21" s="9"/>
      <c r="BZ21" s="25"/>
      <c r="CA21" s="8" t="s">
        <v>40</v>
      </c>
      <c r="CB21" s="9"/>
      <c r="CC21" s="9" t="s">
        <v>41</v>
      </c>
      <c r="CD21" s="23"/>
      <c r="CE21" s="24"/>
      <c r="CF21" s="9"/>
      <c r="CG21" s="25"/>
      <c r="CJ21" s="33" t="s">
        <v>1</v>
      </c>
      <c r="CK21" s="39">
        <f>CT23+CU23</f>
        <v>0</v>
      </c>
      <c r="CL21" s="40" t="s">
        <v>42</v>
      </c>
      <c r="CM21" s="41">
        <f>SUM(CK21:CK32)</f>
        <v>10000</v>
      </c>
    </row>
    <row r="22" ht="15.55" spans="1:95">
      <c r="A22" s="7"/>
      <c r="B22" s="10" t="s">
        <v>43</v>
      </c>
      <c r="C22" s="11">
        <v>20000</v>
      </c>
      <c r="D22" s="11" t="s">
        <v>44</v>
      </c>
      <c r="E22" s="26"/>
      <c r="G22" s="11"/>
      <c r="H22" s="27"/>
      <c r="I22" s="10" t="s">
        <v>43</v>
      </c>
      <c r="J22" s="11"/>
      <c r="K22" s="11" t="s">
        <v>44</v>
      </c>
      <c r="L22" s="26"/>
      <c r="N22" s="11"/>
      <c r="O22" s="27"/>
      <c r="P22" s="10" t="s">
        <v>43</v>
      </c>
      <c r="Q22" s="11"/>
      <c r="R22" s="11" t="s">
        <v>44</v>
      </c>
      <c r="S22" s="26"/>
      <c r="U22" s="11"/>
      <c r="V22" s="27"/>
      <c r="W22" s="10" t="s">
        <v>43</v>
      </c>
      <c r="X22" s="11">
        <v>20000</v>
      </c>
      <c r="Y22" s="11" t="s">
        <v>44</v>
      </c>
      <c r="Z22" s="26"/>
      <c r="AB22" s="11"/>
      <c r="AC22" s="27"/>
      <c r="AD22" s="10" t="s">
        <v>43</v>
      </c>
      <c r="AE22" s="11"/>
      <c r="AF22" s="11" t="s">
        <v>44</v>
      </c>
      <c r="AG22" s="26"/>
      <c r="AI22" s="11"/>
      <c r="AJ22" s="27"/>
      <c r="AK22" s="10" t="s">
        <v>43</v>
      </c>
      <c r="AL22" s="11"/>
      <c r="AM22" s="11" t="s">
        <v>44</v>
      </c>
      <c r="AN22" s="26"/>
      <c r="AP22" s="11"/>
      <c r="AQ22" s="27"/>
      <c r="AR22" s="10" t="s">
        <v>43</v>
      </c>
      <c r="AS22" s="11">
        <v>20000</v>
      </c>
      <c r="AT22" s="11" t="s">
        <v>44</v>
      </c>
      <c r="AU22" s="26"/>
      <c r="AW22" s="11"/>
      <c r="AX22" s="27"/>
      <c r="AY22" s="10" t="s">
        <v>43</v>
      </c>
      <c r="AZ22" s="11"/>
      <c r="BA22" s="11" t="s">
        <v>44</v>
      </c>
      <c r="BB22" s="26"/>
      <c r="BD22" s="11"/>
      <c r="BE22" s="27"/>
      <c r="BF22" s="10" t="s">
        <v>43</v>
      </c>
      <c r="BG22" s="11"/>
      <c r="BH22" s="11" t="s">
        <v>44</v>
      </c>
      <c r="BI22" s="26"/>
      <c r="BK22" s="11"/>
      <c r="BL22" s="27"/>
      <c r="BM22" s="10" t="s">
        <v>43</v>
      </c>
      <c r="BN22" s="11">
        <v>20000</v>
      </c>
      <c r="BO22" s="11" t="s">
        <v>44</v>
      </c>
      <c r="BP22" s="26"/>
      <c r="BR22" s="11"/>
      <c r="BS22" s="27"/>
      <c r="BT22" s="10" t="s">
        <v>43</v>
      </c>
      <c r="BU22" s="11"/>
      <c r="BV22" s="11" t="s">
        <v>44</v>
      </c>
      <c r="BW22" s="26"/>
      <c r="BY22" s="11"/>
      <c r="BZ22" s="27"/>
      <c r="CA22" s="10" t="s">
        <v>43</v>
      </c>
      <c r="CB22" s="11"/>
      <c r="CC22" s="11" t="s">
        <v>44</v>
      </c>
      <c r="CD22" s="26"/>
      <c r="CF22" s="11"/>
      <c r="CG22" s="27"/>
      <c r="CJ22" s="34" t="s">
        <v>45</v>
      </c>
      <c r="CK22" s="42">
        <f>D36*60%</f>
        <v>0</v>
      </c>
      <c r="CL22" s="40" t="s">
        <v>46</v>
      </c>
      <c r="CM22" s="41" t="e">
        <f>CJ34-CM21+CB36</f>
        <v>#REF!</v>
      </c>
      <c r="CQ22" t="s">
        <v>49</v>
      </c>
    </row>
    <row r="23" ht="14.8" spans="1:96">
      <c r="A23" s="7"/>
      <c r="B23" s="10"/>
      <c r="C23" s="11"/>
      <c r="D23" s="11"/>
      <c r="E23" s="26" t="s">
        <v>138</v>
      </c>
      <c r="F23">
        <v>10000</v>
      </c>
      <c r="G23" s="11" t="s">
        <v>50</v>
      </c>
      <c r="H23" s="27"/>
      <c r="I23" s="10"/>
      <c r="J23" s="11"/>
      <c r="K23" s="11"/>
      <c r="L23" s="26" t="s">
        <v>43</v>
      </c>
      <c r="N23" s="11" t="s">
        <v>50</v>
      </c>
      <c r="O23" s="27"/>
      <c r="P23" s="10"/>
      <c r="Q23" s="11"/>
      <c r="R23" s="11"/>
      <c r="S23" s="26" t="s">
        <v>43</v>
      </c>
      <c r="T23">
        <v>10000</v>
      </c>
      <c r="U23" s="11" t="s">
        <v>50</v>
      </c>
      <c r="V23" s="27"/>
      <c r="W23" s="10"/>
      <c r="X23" s="11"/>
      <c r="Y23" s="11"/>
      <c r="Z23" s="26" t="s">
        <v>138</v>
      </c>
      <c r="AA23">
        <v>10000</v>
      </c>
      <c r="AB23" s="11" t="s">
        <v>50</v>
      </c>
      <c r="AC23" s="27"/>
      <c r="AD23" s="10"/>
      <c r="AE23" s="11"/>
      <c r="AF23" s="11"/>
      <c r="AG23" s="26" t="s">
        <v>43</v>
      </c>
      <c r="AI23" s="11" t="s">
        <v>50</v>
      </c>
      <c r="AJ23" s="27"/>
      <c r="AK23" s="10"/>
      <c r="AL23" s="11"/>
      <c r="AM23" s="11"/>
      <c r="AN23" s="26" t="s">
        <v>43</v>
      </c>
      <c r="AO23">
        <v>10000</v>
      </c>
      <c r="AP23" s="11" t="s">
        <v>50</v>
      </c>
      <c r="AQ23" s="27"/>
      <c r="AR23" s="10"/>
      <c r="AS23" s="11"/>
      <c r="AT23" s="11"/>
      <c r="AU23" s="26" t="s">
        <v>138</v>
      </c>
      <c r="AV23">
        <v>10000</v>
      </c>
      <c r="AW23" s="11" t="s">
        <v>50</v>
      </c>
      <c r="AX23" s="27"/>
      <c r="AY23" s="10"/>
      <c r="AZ23" s="11"/>
      <c r="BA23" s="11"/>
      <c r="BB23" s="26" t="s">
        <v>43</v>
      </c>
      <c r="BD23" s="11" t="s">
        <v>50</v>
      </c>
      <c r="BE23" s="27"/>
      <c r="BF23" s="10"/>
      <c r="BG23" s="11"/>
      <c r="BH23" s="11"/>
      <c r="BI23" s="26" t="s">
        <v>43</v>
      </c>
      <c r="BJ23">
        <v>10000</v>
      </c>
      <c r="BK23" s="11" t="s">
        <v>50</v>
      </c>
      <c r="BL23" s="27"/>
      <c r="BM23" s="10"/>
      <c r="BN23" s="11"/>
      <c r="BO23" s="11"/>
      <c r="BP23" s="26" t="s">
        <v>138</v>
      </c>
      <c r="BQ23">
        <v>10000</v>
      </c>
      <c r="BR23" s="11" t="s">
        <v>50</v>
      </c>
      <c r="BS23" s="27"/>
      <c r="BT23" s="10"/>
      <c r="BU23" s="11"/>
      <c r="BV23" s="11"/>
      <c r="BW23" s="26" t="s">
        <v>43</v>
      </c>
      <c r="BY23" s="11" t="s">
        <v>50</v>
      </c>
      <c r="BZ23" s="27"/>
      <c r="CA23" s="10"/>
      <c r="CB23" s="11"/>
      <c r="CC23" s="11"/>
      <c r="CD23" s="26" t="s">
        <v>43</v>
      </c>
      <c r="CE23">
        <v>10000</v>
      </c>
      <c r="CF23" s="11" t="s">
        <v>50</v>
      </c>
      <c r="CG23" s="27"/>
      <c r="CJ23" s="34" t="s">
        <v>51</v>
      </c>
      <c r="CK23" s="42">
        <f>CT21+CU21</f>
        <v>0</v>
      </c>
      <c r="CL23" s="43"/>
      <c r="CM23" s="44" t="e">
        <f>W36*60%</f>
        <v>#VALUE!</v>
      </c>
      <c r="CQ23" s="58" t="s">
        <v>32</v>
      </c>
      <c r="CR23" s="59" t="s">
        <v>33</v>
      </c>
    </row>
    <row r="24" ht="15.55" spans="1:96">
      <c r="A24" s="7"/>
      <c r="B24" s="10"/>
      <c r="C24" s="11"/>
      <c r="D24" s="11"/>
      <c r="E24" s="26"/>
      <c r="G24" s="11"/>
      <c r="H24" s="27"/>
      <c r="I24" s="10"/>
      <c r="J24" s="11"/>
      <c r="K24" s="11"/>
      <c r="L24" s="26"/>
      <c r="N24" s="11"/>
      <c r="O24" s="27"/>
      <c r="P24" s="10"/>
      <c r="Q24" s="11"/>
      <c r="R24" s="11"/>
      <c r="S24" s="26"/>
      <c r="U24" s="11"/>
      <c r="V24" s="27"/>
      <c r="W24" s="10"/>
      <c r="X24" s="11"/>
      <c r="Y24" s="11"/>
      <c r="Z24" s="26"/>
      <c r="AB24" s="11"/>
      <c r="AC24" s="27"/>
      <c r="AD24" s="10"/>
      <c r="AE24" s="11"/>
      <c r="AF24" s="11"/>
      <c r="AG24" s="26"/>
      <c r="AI24" s="11"/>
      <c r="AJ24" s="27"/>
      <c r="AK24" s="10"/>
      <c r="AL24" s="11"/>
      <c r="AM24" s="11"/>
      <c r="AN24" s="26"/>
      <c r="AP24" s="11"/>
      <c r="AQ24" s="27"/>
      <c r="AR24" s="10"/>
      <c r="AS24" s="11"/>
      <c r="AT24" s="11"/>
      <c r="AU24" s="26"/>
      <c r="AW24" s="11"/>
      <c r="AX24" s="27"/>
      <c r="AY24" s="10"/>
      <c r="AZ24" s="11"/>
      <c r="BA24" s="11"/>
      <c r="BB24" s="26"/>
      <c r="BD24" s="11"/>
      <c r="BE24" s="27"/>
      <c r="BF24" s="10"/>
      <c r="BG24" s="11"/>
      <c r="BH24" s="11"/>
      <c r="BI24" s="26"/>
      <c r="BK24" s="11"/>
      <c r="BL24" s="27"/>
      <c r="BM24" s="10"/>
      <c r="BN24" s="11"/>
      <c r="BO24" s="11"/>
      <c r="BP24" s="26"/>
      <c r="BR24" s="11"/>
      <c r="BS24" s="27"/>
      <c r="BT24" s="10"/>
      <c r="BU24" s="11"/>
      <c r="BV24" s="11"/>
      <c r="BW24" s="26"/>
      <c r="BY24" s="11"/>
      <c r="BZ24" s="27"/>
      <c r="CA24" s="10"/>
      <c r="CB24" s="11"/>
      <c r="CC24" s="11"/>
      <c r="CD24" s="26"/>
      <c r="CF24" s="11"/>
      <c r="CG24" s="27"/>
      <c r="CJ24" s="34" t="s">
        <v>53</v>
      </c>
      <c r="CK24" s="45">
        <f>R36/2</f>
        <v>0</v>
      </c>
      <c r="CL24" s="46"/>
      <c r="CM24" s="47"/>
      <c r="CQ24" s="60" t="e">
        <f>#REF!*60%</f>
        <v>#REF!</v>
      </c>
      <c r="CR24" s="61">
        <f>J39/2</f>
        <v>0</v>
      </c>
    </row>
    <row r="25" ht="14.8" spans="1:96">
      <c r="A25" s="7"/>
      <c r="B25" s="10"/>
      <c r="C25" s="11"/>
      <c r="D25" s="11"/>
      <c r="E25" s="26"/>
      <c r="G25" s="11"/>
      <c r="H25" s="27"/>
      <c r="I25" s="10"/>
      <c r="J25" s="11"/>
      <c r="K25" s="11"/>
      <c r="L25" s="26"/>
      <c r="N25" s="11"/>
      <c r="O25" s="27"/>
      <c r="P25" s="10"/>
      <c r="Q25" s="11"/>
      <c r="R25" s="11"/>
      <c r="S25" s="26"/>
      <c r="U25" s="11"/>
      <c r="V25" s="27"/>
      <c r="W25" s="10"/>
      <c r="X25" s="11"/>
      <c r="Y25" s="11"/>
      <c r="Z25" s="26"/>
      <c r="AB25" s="11"/>
      <c r="AC25" s="27"/>
      <c r="AD25" s="10"/>
      <c r="AE25" s="11"/>
      <c r="AF25" s="11"/>
      <c r="AG25" s="26"/>
      <c r="AI25" s="11"/>
      <c r="AJ25" s="27"/>
      <c r="AK25" s="10"/>
      <c r="AL25" s="11"/>
      <c r="AM25" s="11"/>
      <c r="AN25" s="26"/>
      <c r="AP25" s="11"/>
      <c r="AQ25" s="27"/>
      <c r="AR25" s="10"/>
      <c r="AS25" s="11"/>
      <c r="AT25" s="11"/>
      <c r="AU25" s="26"/>
      <c r="AW25" s="11"/>
      <c r="AX25" s="27"/>
      <c r="AY25" s="10"/>
      <c r="AZ25" s="11"/>
      <c r="BA25" s="11"/>
      <c r="BB25" s="26"/>
      <c r="BD25" s="11"/>
      <c r="BE25" s="27"/>
      <c r="BF25" s="10"/>
      <c r="BG25" s="11"/>
      <c r="BH25" s="11"/>
      <c r="BI25" s="26"/>
      <c r="BK25" s="11"/>
      <c r="BL25" s="27"/>
      <c r="BM25" s="10"/>
      <c r="BN25" s="11"/>
      <c r="BO25" s="11"/>
      <c r="BP25" s="26"/>
      <c r="BR25" s="11"/>
      <c r="BS25" s="27"/>
      <c r="BT25" s="10"/>
      <c r="BU25" s="11"/>
      <c r="BV25" s="11"/>
      <c r="BW25" s="26"/>
      <c r="BY25" s="11"/>
      <c r="BZ25" s="27"/>
      <c r="CA25" s="10"/>
      <c r="CB25" s="11"/>
      <c r="CC25" s="11"/>
      <c r="CD25" s="26"/>
      <c r="CF25" s="11"/>
      <c r="CG25" s="27"/>
      <c r="CJ25" s="34" t="s">
        <v>57</v>
      </c>
      <c r="CK25" s="45">
        <f>AI36/2</f>
        <v>0</v>
      </c>
      <c r="CL25" s="46"/>
      <c r="CM25" s="47"/>
      <c r="CQ25" s="62" t="s">
        <v>47</v>
      </c>
      <c r="CR25" s="25" t="s">
        <v>48</v>
      </c>
    </row>
    <row r="26" ht="15.55" spans="1:96">
      <c r="A26" s="7"/>
      <c r="B26" s="12"/>
      <c r="C26" s="11"/>
      <c r="D26" s="11"/>
      <c r="E26" s="11"/>
      <c r="F26" s="11"/>
      <c r="G26" s="11"/>
      <c r="H26" s="27"/>
      <c r="I26" s="12"/>
      <c r="J26" s="11"/>
      <c r="K26" s="11"/>
      <c r="L26" s="11"/>
      <c r="M26" s="11"/>
      <c r="N26" s="11"/>
      <c r="O26" s="27"/>
      <c r="P26" s="12"/>
      <c r="Q26" s="11"/>
      <c r="R26" s="11"/>
      <c r="S26" s="11"/>
      <c r="T26" s="11"/>
      <c r="U26" s="11"/>
      <c r="V26" s="27"/>
      <c r="W26" s="12"/>
      <c r="X26" s="11"/>
      <c r="Y26" s="11"/>
      <c r="Z26" s="11"/>
      <c r="AA26" s="11"/>
      <c r="AB26" s="11"/>
      <c r="AC26" s="27"/>
      <c r="AD26" s="12"/>
      <c r="AE26" s="11"/>
      <c r="AF26" s="11"/>
      <c r="AG26" s="11"/>
      <c r="AH26" s="11"/>
      <c r="AI26" s="11"/>
      <c r="AJ26" s="27"/>
      <c r="AK26" s="12"/>
      <c r="AL26" s="11"/>
      <c r="AM26" s="11"/>
      <c r="AN26" s="11"/>
      <c r="AO26" s="11"/>
      <c r="AP26" s="11"/>
      <c r="AQ26" s="27"/>
      <c r="AR26" s="12"/>
      <c r="AS26" s="11"/>
      <c r="AT26" s="11"/>
      <c r="AU26" s="11"/>
      <c r="AV26" s="11"/>
      <c r="AW26" s="11"/>
      <c r="AX26" s="27"/>
      <c r="AY26" s="12"/>
      <c r="AZ26" s="11"/>
      <c r="BA26" s="11"/>
      <c r="BB26" s="11"/>
      <c r="BC26" s="11"/>
      <c r="BD26" s="11"/>
      <c r="BE26" s="27"/>
      <c r="BF26" s="12"/>
      <c r="BG26" s="11"/>
      <c r="BH26" s="11"/>
      <c r="BI26" s="11"/>
      <c r="BJ26" s="11"/>
      <c r="BK26" s="11"/>
      <c r="BL26" s="27"/>
      <c r="BM26" s="12"/>
      <c r="BN26" s="11"/>
      <c r="BO26" s="11"/>
      <c r="BP26" s="11"/>
      <c r="BQ26" s="11"/>
      <c r="BR26" s="11"/>
      <c r="BS26" s="27"/>
      <c r="BT26" s="12"/>
      <c r="BU26" s="11"/>
      <c r="BV26" s="11"/>
      <c r="BW26" s="11"/>
      <c r="BX26" s="11"/>
      <c r="BY26" s="11"/>
      <c r="BZ26" s="27"/>
      <c r="CA26" s="12"/>
      <c r="CB26" s="11"/>
      <c r="CC26" s="11"/>
      <c r="CD26" s="11"/>
      <c r="CE26" s="11"/>
      <c r="CF26" s="11"/>
      <c r="CG26" s="27"/>
      <c r="CJ26" s="34" t="s">
        <v>59</v>
      </c>
      <c r="CK26" s="45">
        <f>AO36/2</f>
        <v>5000</v>
      </c>
      <c r="CL26" s="40"/>
      <c r="CM26" s="41"/>
      <c r="CQ26" s="14" t="e">
        <f>#REF!*60%</f>
        <v>#REF!</v>
      </c>
      <c r="CR26" s="28" t="e">
        <f>#REF!/2</f>
        <v>#REF!</v>
      </c>
    </row>
    <row r="27" ht="14.8" spans="1:96">
      <c r="A27" s="7"/>
      <c r="B27" s="12"/>
      <c r="C27" s="11"/>
      <c r="D27" s="11"/>
      <c r="E27" s="11"/>
      <c r="F27" s="11"/>
      <c r="G27" s="11"/>
      <c r="H27" s="27"/>
      <c r="I27" s="12"/>
      <c r="J27" s="11"/>
      <c r="K27" s="11"/>
      <c r="L27" s="11"/>
      <c r="M27" s="11"/>
      <c r="N27" s="11"/>
      <c r="O27" s="27"/>
      <c r="P27" s="12"/>
      <c r="Q27" s="11"/>
      <c r="R27" s="11"/>
      <c r="S27" s="11"/>
      <c r="T27" s="11"/>
      <c r="U27" s="11"/>
      <c r="V27" s="27"/>
      <c r="W27" s="12"/>
      <c r="X27" s="11"/>
      <c r="Y27" s="11"/>
      <c r="Z27" s="11"/>
      <c r="AA27" s="11"/>
      <c r="AB27" s="11"/>
      <c r="AC27" s="27"/>
      <c r="AD27" s="12"/>
      <c r="AE27" s="11"/>
      <c r="AF27" s="11"/>
      <c r="AG27" s="11"/>
      <c r="AH27" s="11"/>
      <c r="AI27" s="11"/>
      <c r="AJ27" s="27"/>
      <c r="AK27" s="12"/>
      <c r="AL27" s="11"/>
      <c r="AM27" s="11"/>
      <c r="AN27" s="11"/>
      <c r="AO27" s="11"/>
      <c r="AP27" s="11"/>
      <c r="AQ27" s="27"/>
      <c r="AR27" s="12"/>
      <c r="AS27" s="11"/>
      <c r="AT27" s="11"/>
      <c r="AU27" s="11"/>
      <c r="AV27" s="11"/>
      <c r="AW27" s="11"/>
      <c r="AX27" s="27"/>
      <c r="AY27" s="12"/>
      <c r="AZ27" s="11"/>
      <c r="BA27" s="11"/>
      <c r="BB27" s="11"/>
      <c r="BC27" s="11"/>
      <c r="BD27" s="11"/>
      <c r="BE27" s="27"/>
      <c r="BF27" s="12"/>
      <c r="BG27" s="11"/>
      <c r="BH27" s="11"/>
      <c r="BI27" s="11"/>
      <c r="BJ27" s="11"/>
      <c r="BK27" s="11"/>
      <c r="BL27" s="27"/>
      <c r="BM27" s="12"/>
      <c r="BN27" s="11"/>
      <c r="BO27" s="11"/>
      <c r="BP27" s="11"/>
      <c r="BQ27" s="11"/>
      <c r="BR27" s="11"/>
      <c r="BS27" s="27"/>
      <c r="BT27" s="12"/>
      <c r="BU27" s="11"/>
      <c r="BV27" s="11"/>
      <c r="BW27" s="11"/>
      <c r="BX27" s="11"/>
      <c r="BY27" s="11"/>
      <c r="BZ27" s="27"/>
      <c r="CA27" s="12"/>
      <c r="CB27" s="11"/>
      <c r="CC27" s="11"/>
      <c r="CD27" s="11"/>
      <c r="CE27" s="11"/>
      <c r="CF27" s="11"/>
      <c r="CG27" s="27"/>
      <c r="CJ27" s="34" t="s">
        <v>63</v>
      </c>
      <c r="CK27" s="45">
        <f>CT25+CU25</f>
        <v>0</v>
      </c>
      <c r="CL27" s="40"/>
      <c r="CM27" s="41"/>
      <c r="CQ27" s="62" t="s">
        <v>54</v>
      </c>
      <c r="CR27" s="25" t="s">
        <v>55</v>
      </c>
    </row>
    <row r="28" ht="15.55" spans="1:96">
      <c r="A28" s="7"/>
      <c r="B28" s="12"/>
      <c r="C28" s="11"/>
      <c r="D28" s="11"/>
      <c r="E28" s="11"/>
      <c r="F28" s="11"/>
      <c r="G28" s="11"/>
      <c r="H28" s="27"/>
      <c r="I28" s="12"/>
      <c r="J28" s="11"/>
      <c r="K28" s="11"/>
      <c r="L28" s="11"/>
      <c r="M28" s="11"/>
      <c r="N28" s="11"/>
      <c r="O28" s="27"/>
      <c r="P28" s="12"/>
      <c r="Q28" s="11"/>
      <c r="R28" s="11"/>
      <c r="S28" s="11"/>
      <c r="T28" s="11"/>
      <c r="U28" s="11"/>
      <c r="V28" s="27"/>
      <c r="W28" s="12"/>
      <c r="X28" s="11"/>
      <c r="Y28" s="11"/>
      <c r="Z28" s="11"/>
      <c r="AA28" s="11"/>
      <c r="AB28" s="11"/>
      <c r="AC28" s="27"/>
      <c r="AD28" s="12"/>
      <c r="AE28" s="11"/>
      <c r="AF28" s="11"/>
      <c r="AG28" s="11"/>
      <c r="AH28" s="11"/>
      <c r="AI28" s="11"/>
      <c r="AJ28" s="27"/>
      <c r="AK28" s="12"/>
      <c r="AL28" s="11"/>
      <c r="AM28" s="11"/>
      <c r="AN28" s="11"/>
      <c r="AO28" s="11"/>
      <c r="AP28" s="11"/>
      <c r="AQ28" s="27"/>
      <c r="AR28" s="12"/>
      <c r="AS28" s="11"/>
      <c r="AT28" s="11"/>
      <c r="AU28" s="11"/>
      <c r="AV28" s="11"/>
      <c r="AW28" s="11"/>
      <c r="AX28" s="27"/>
      <c r="AY28" s="12"/>
      <c r="AZ28" s="11"/>
      <c r="BA28" s="11"/>
      <c r="BB28" s="11"/>
      <c r="BC28" s="11"/>
      <c r="BD28" s="11"/>
      <c r="BE28" s="27"/>
      <c r="BF28" s="12"/>
      <c r="BG28" s="11"/>
      <c r="BH28" s="11"/>
      <c r="BI28" s="11"/>
      <c r="BJ28" s="11"/>
      <c r="BK28" s="11"/>
      <c r="BL28" s="27"/>
      <c r="BM28" s="12"/>
      <c r="BN28" s="11"/>
      <c r="BO28" s="11"/>
      <c r="BP28" s="11"/>
      <c r="BQ28" s="11"/>
      <c r="BR28" s="11"/>
      <c r="BS28" s="27"/>
      <c r="BT28" s="12"/>
      <c r="BU28" s="11"/>
      <c r="BV28" s="11"/>
      <c r="BW28" s="11"/>
      <c r="BX28" s="11"/>
      <c r="BY28" s="11"/>
      <c r="BZ28" s="27"/>
      <c r="CA28" s="12"/>
      <c r="CB28" s="11"/>
      <c r="CC28" s="11"/>
      <c r="CD28" s="11"/>
      <c r="CE28" s="11"/>
      <c r="CF28" s="11"/>
      <c r="CG28" s="27"/>
      <c r="CJ28" s="34" t="s">
        <v>65</v>
      </c>
      <c r="CK28" s="42">
        <f>CT27+CU27</f>
        <v>0</v>
      </c>
      <c r="CL28" s="48"/>
      <c r="CM28" s="49"/>
      <c r="CQ28" s="14">
        <f>AQ39*60%</f>
        <v>0</v>
      </c>
      <c r="CR28" s="28" t="e">
        <f>AT39/2</f>
        <v>#VALUE!</v>
      </c>
    </row>
    <row r="29" ht="14.8" spans="1:96">
      <c r="A29" s="7"/>
      <c r="B29" s="12"/>
      <c r="C29" s="11"/>
      <c r="D29" s="11"/>
      <c r="E29" s="11"/>
      <c r="F29" s="11"/>
      <c r="G29" s="11"/>
      <c r="H29" s="27"/>
      <c r="I29" s="12"/>
      <c r="J29" s="11"/>
      <c r="K29" s="11"/>
      <c r="L29" s="11"/>
      <c r="M29" s="11"/>
      <c r="N29" s="11"/>
      <c r="O29" s="27"/>
      <c r="P29" s="12"/>
      <c r="Q29" s="11"/>
      <c r="R29" s="11"/>
      <c r="S29" s="11"/>
      <c r="T29" s="11"/>
      <c r="U29" s="11"/>
      <c r="V29" s="27"/>
      <c r="W29" s="12"/>
      <c r="X29" s="11"/>
      <c r="Y29" s="11"/>
      <c r="Z29" s="11"/>
      <c r="AA29" s="11"/>
      <c r="AB29" s="11"/>
      <c r="AC29" s="27"/>
      <c r="AD29" s="12"/>
      <c r="AE29" s="11"/>
      <c r="AF29" s="11"/>
      <c r="AG29" s="11"/>
      <c r="AH29" s="11"/>
      <c r="AI29" s="11"/>
      <c r="AJ29" s="27"/>
      <c r="AK29" s="12"/>
      <c r="AL29" s="11"/>
      <c r="AM29" s="11"/>
      <c r="AN29" s="11"/>
      <c r="AO29" s="11"/>
      <c r="AP29" s="11"/>
      <c r="AQ29" s="27"/>
      <c r="AR29" s="12"/>
      <c r="AS29" s="11"/>
      <c r="AT29" s="11"/>
      <c r="AU29" s="11"/>
      <c r="AV29" s="11"/>
      <c r="AW29" s="11"/>
      <c r="AX29" s="27"/>
      <c r="AY29" s="12"/>
      <c r="AZ29" s="11"/>
      <c r="BA29" s="11"/>
      <c r="BB29" s="11"/>
      <c r="BC29" s="11"/>
      <c r="BD29" s="11"/>
      <c r="BE29" s="27"/>
      <c r="BF29" s="12"/>
      <c r="BG29" s="11"/>
      <c r="BH29" s="11"/>
      <c r="BI29" s="11"/>
      <c r="BJ29" s="11"/>
      <c r="BK29" s="11"/>
      <c r="BL29" s="27"/>
      <c r="BM29" s="12"/>
      <c r="BN29" s="11"/>
      <c r="BO29" s="11"/>
      <c r="BP29" s="11"/>
      <c r="BQ29" s="11"/>
      <c r="BR29" s="11"/>
      <c r="BS29" s="27"/>
      <c r="BT29" s="12"/>
      <c r="BU29" s="11"/>
      <c r="BV29" s="11"/>
      <c r="BW29" s="11"/>
      <c r="BX29" s="11"/>
      <c r="BY29" s="11"/>
      <c r="BZ29" s="27"/>
      <c r="CA29" s="12"/>
      <c r="CB29" s="11"/>
      <c r="CC29" s="11"/>
      <c r="CD29" s="11"/>
      <c r="CE29" s="11"/>
      <c r="CF29" s="11"/>
      <c r="CG29" s="27"/>
      <c r="CJ29" s="34" t="s">
        <v>69</v>
      </c>
      <c r="CK29" s="42">
        <f>BJ36/2</f>
        <v>5000</v>
      </c>
      <c r="CL29" s="40"/>
      <c r="CM29" s="41"/>
      <c r="CQ29" s="62" t="s">
        <v>60</v>
      </c>
      <c r="CR29" s="25" t="s">
        <v>61</v>
      </c>
    </row>
    <row r="30" ht="15.55" spans="1:96">
      <c r="A30" s="7"/>
      <c r="B30" s="12"/>
      <c r="C30" s="11"/>
      <c r="D30" s="11"/>
      <c r="E30" s="11"/>
      <c r="F30" s="11"/>
      <c r="G30" s="11"/>
      <c r="H30" s="27"/>
      <c r="I30" s="12"/>
      <c r="J30" s="11"/>
      <c r="K30" s="11"/>
      <c r="L30" s="11"/>
      <c r="M30" s="11"/>
      <c r="N30" s="11"/>
      <c r="O30" s="27"/>
      <c r="P30" s="12"/>
      <c r="Q30" s="11"/>
      <c r="R30" s="11"/>
      <c r="S30" s="11"/>
      <c r="T30" s="11"/>
      <c r="U30" s="11"/>
      <c r="V30" s="27"/>
      <c r="W30" s="12"/>
      <c r="X30" s="11"/>
      <c r="Y30" s="11"/>
      <c r="Z30" s="11"/>
      <c r="AA30" s="11"/>
      <c r="AB30" s="11"/>
      <c r="AC30" s="27"/>
      <c r="AD30" s="12"/>
      <c r="AE30" s="11"/>
      <c r="AF30" s="11"/>
      <c r="AG30" s="11"/>
      <c r="AH30" s="11"/>
      <c r="AI30" s="11"/>
      <c r="AJ30" s="27"/>
      <c r="AK30" s="12"/>
      <c r="AL30" s="11"/>
      <c r="AM30" s="11"/>
      <c r="AN30" s="11"/>
      <c r="AO30" s="11"/>
      <c r="AP30" s="11"/>
      <c r="AQ30" s="27"/>
      <c r="AR30" s="12"/>
      <c r="AS30" s="11"/>
      <c r="AT30" s="11"/>
      <c r="AU30" s="11"/>
      <c r="AV30" s="11"/>
      <c r="AW30" s="11"/>
      <c r="AX30" s="27"/>
      <c r="AY30" s="12"/>
      <c r="AZ30" s="11"/>
      <c r="BA30" s="11"/>
      <c r="BB30" s="11"/>
      <c r="BC30" s="11"/>
      <c r="BD30" s="11"/>
      <c r="BE30" s="27"/>
      <c r="BF30" s="12"/>
      <c r="BG30" s="11"/>
      <c r="BH30" s="11"/>
      <c r="BI30" s="11"/>
      <c r="BJ30" s="11"/>
      <c r="BK30" s="11"/>
      <c r="BL30" s="27"/>
      <c r="BM30" s="12"/>
      <c r="BN30" s="11"/>
      <c r="BO30" s="11"/>
      <c r="BP30" s="11"/>
      <c r="BQ30" s="11"/>
      <c r="BR30" s="11"/>
      <c r="BS30" s="27"/>
      <c r="BT30" s="12"/>
      <c r="BU30" s="11"/>
      <c r="BV30" s="11"/>
      <c r="BW30" s="11"/>
      <c r="BX30" s="11"/>
      <c r="BY30" s="11"/>
      <c r="BZ30" s="27"/>
      <c r="CA30" s="12"/>
      <c r="CB30" s="11"/>
      <c r="CC30" s="11"/>
      <c r="CD30" s="11"/>
      <c r="CE30" s="11"/>
      <c r="CF30" s="11"/>
      <c r="CG30" s="27"/>
      <c r="CJ30" s="34" t="s">
        <v>70</v>
      </c>
      <c r="CK30" s="42">
        <f>BO36/2</f>
        <v>0</v>
      </c>
      <c r="CL30" s="40"/>
      <c r="CM30" s="41"/>
      <c r="CQ30" s="14" t="e">
        <f>AY39*60%</f>
        <v>#VALUE!</v>
      </c>
      <c r="CR30" s="28">
        <f>BB39/2</f>
        <v>0</v>
      </c>
    </row>
    <row r="31" ht="14.8" spans="1:96">
      <c r="A31" s="13"/>
      <c r="B31" s="12"/>
      <c r="C31" s="11"/>
      <c r="D31" s="11"/>
      <c r="E31" s="11"/>
      <c r="F31" s="11"/>
      <c r="G31" s="11"/>
      <c r="H31" s="27"/>
      <c r="I31" s="12"/>
      <c r="J31" s="11"/>
      <c r="K31" s="11"/>
      <c r="L31" s="11"/>
      <c r="M31" s="11"/>
      <c r="N31" s="11"/>
      <c r="O31" s="27"/>
      <c r="P31" s="12"/>
      <c r="Q31" s="11"/>
      <c r="R31" s="11"/>
      <c r="S31" s="11"/>
      <c r="T31" s="11"/>
      <c r="U31" s="11"/>
      <c r="V31" s="27"/>
      <c r="W31" s="12"/>
      <c r="X31" s="11"/>
      <c r="Y31" s="11"/>
      <c r="Z31" s="11"/>
      <c r="AA31" s="11"/>
      <c r="AB31" s="11"/>
      <c r="AC31" s="27"/>
      <c r="AD31" s="12"/>
      <c r="AE31" s="11"/>
      <c r="AF31" s="11"/>
      <c r="AG31" s="11"/>
      <c r="AH31" s="11"/>
      <c r="AI31" s="11"/>
      <c r="AJ31" s="27"/>
      <c r="AK31" s="12"/>
      <c r="AL31" s="11"/>
      <c r="AM31" s="11"/>
      <c r="AN31" s="11"/>
      <c r="AO31" s="11"/>
      <c r="AP31" s="11"/>
      <c r="AQ31" s="27"/>
      <c r="AR31" s="12"/>
      <c r="AS31" s="11"/>
      <c r="AT31" s="11"/>
      <c r="AU31" s="11"/>
      <c r="AV31" s="11"/>
      <c r="AW31" s="11"/>
      <c r="AX31" s="27"/>
      <c r="AY31" s="12"/>
      <c r="AZ31" s="11"/>
      <c r="BA31" s="11"/>
      <c r="BB31" s="11"/>
      <c r="BC31" s="11"/>
      <c r="BD31" s="11"/>
      <c r="BE31" s="27"/>
      <c r="BF31" s="12"/>
      <c r="BG31" s="11"/>
      <c r="BH31" s="11"/>
      <c r="BI31" s="11"/>
      <c r="BJ31" s="11"/>
      <c r="BK31" s="11"/>
      <c r="BL31" s="27"/>
      <c r="BM31" s="12"/>
      <c r="BN31" s="11"/>
      <c r="BO31" s="11"/>
      <c r="BP31" s="11"/>
      <c r="BQ31" s="11"/>
      <c r="BR31" s="11"/>
      <c r="BS31" s="27"/>
      <c r="BT31" s="12"/>
      <c r="BU31" s="11"/>
      <c r="BV31" s="11"/>
      <c r="BW31" s="11"/>
      <c r="BX31" s="11"/>
      <c r="BY31" s="11"/>
      <c r="BZ31" s="27"/>
      <c r="CA31" s="12"/>
      <c r="CB31" s="11"/>
      <c r="CC31" s="11"/>
      <c r="CD31" s="11"/>
      <c r="CE31" s="11"/>
      <c r="CF31" s="11"/>
      <c r="CG31" s="27"/>
      <c r="CJ31" s="34" t="s">
        <v>72</v>
      </c>
      <c r="CK31" s="42">
        <f>CT29+CU29</f>
        <v>0</v>
      </c>
      <c r="CL31" s="40"/>
      <c r="CM31" s="41"/>
      <c r="CQ31" s="62" t="s">
        <v>66</v>
      </c>
      <c r="CR31" s="25" t="s">
        <v>67</v>
      </c>
    </row>
    <row r="32" ht="15.55" spans="1:96">
      <c r="A32" s="7"/>
      <c r="B32" s="12"/>
      <c r="C32" s="11"/>
      <c r="D32" s="11"/>
      <c r="E32" s="11"/>
      <c r="F32" s="11"/>
      <c r="G32" s="11"/>
      <c r="H32" s="27"/>
      <c r="I32" s="12"/>
      <c r="J32" s="11"/>
      <c r="K32" s="11"/>
      <c r="L32" s="11"/>
      <c r="M32" s="11"/>
      <c r="N32" s="11"/>
      <c r="O32" s="27"/>
      <c r="P32" s="12"/>
      <c r="Q32" s="11"/>
      <c r="R32" s="11"/>
      <c r="S32" s="11"/>
      <c r="T32" s="11"/>
      <c r="U32" s="11"/>
      <c r="V32" s="27"/>
      <c r="W32" s="12"/>
      <c r="X32" s="11"/>
      <c r="Y32" s="11"/>
      <c r="Z32" s="11"/>
      <c r="AA32" s="11"/>
      <c r="AB32" s="11"/>
      <c r="AC32" s="27"/>
      <c r="AD32" s="12"/>
      <c r="AE32" s="11"/>
      <c r="AF32" s="11"/>
      <c r="AG32" s="11"/>
      <c r="AH32" s="11"/>
      <c r="AI32" s="11"/>
      <c r="AJ32" s="27"/>
      <c r="AK32" s="12"/>
      <c r="AL32" s="11"/>
      <c r="AM32" s="11"/>
      <c r="AN32" s="11"/>
      <c r="AO32" s="11"/>
      <c r="AP32" s="11"/>
      <c r="AQ32" s="27"/>
      <c r="AR32" s="12"/>
      <c r="AS32" s="11"/>
      <c r="AT32" s="11"/>
      <c r="AU32" s="11"/>
      <c r="AV32" s="11"/>
      <c r="AW32" s="11"/>
      <c r="AX32" s="27"/>
      <c r="AY32" s="12"/>
      <c r="AZ32" s="11"/>
      <c r="BA32" s="11"/>
      <c r="BB32" s="11"/>
      <c r="BC32" s="11"/>
      <c r="BD32" s="11"/>
      <c r="BE32" s="27"/>
      <c r="BF32" s="12"/>
      <c r="BG32" s="11"/>
      <c r="BH32" s="11"/>
      <c r="BI32" s="11"/>
      <c r="BJ32" s="11"/>
      <c r="BK32" s="11"/>
      <c r="BL32" s="27"/>
      <c r="BM32" s="12"/>
      <c r="BN32" s="11"/>
      <c r="BO32" s="11"/>
      <c r="BP32" s="11"/>
      <c r="BQ32" s="11"/>
      <c r="BR32" s="11"/>
      <c r="BS32" s="27"/>
      <c r="BT32" s="12"/>
      <c r="BU32" s="11"/>
      <c r="BV32" s="11"/>
      <c r="BW32" s="11"/>
      <c r="BX32" s="11"/>
      <c r="BY32" s="11"/>
      <c r="BZ32" s="27"/>
      <c r="CA32" s="12"/>
      <c r="CB32" s="11"/>
      <c r="CC32" s="11"/>
      <c r="CD32" s="11"/>
      <c r="CE32" s="11"/>
      <c r="CF32" s="11"/>
      <c r="CG32" s="27"/>
      <c r="CJ32" s="34"/>
      <c r="CK32" s="42"/>
      <c r="CL32" s="40"/>
      <c r="CM32" s="41"/>
      <c r="CQ32" s="14">
        <f>BQ39*60%</f>
        <v>0</v>
      </c>
      <c r="CR32" s="28" t="e">
        <f>BT39/2</f>
        <v>#VALUE!</v>
      </c>
    </row>
    <row r="33" ht="15.55" spans="1:96">
      <c r="A33" s="7"/>
      <c r="B33" s="12"/>
      <c r="C33" s="11"/>
      <c r="D33" s="11"/>
      <c r="E33" s="11"/>
      <c r="F33" s="11"/>
      <c r="G33" s="11"/>
      <c r="H33" s="27"/>
      <c r="I33" s="12"/>
      <c r="J33" s="11"/>
      <c r="K33" s="11"/>
      <c r="L33" s="11"/>
      <c r="M33" s="11"/>
      <c r="N33" s="11"/>
      <c r="O33" s="27"/>
      <c r="P33" s="12"/>
      <c r="Q33" s="11"/>
      <c r="R33" s="11"/>
      <c r="S33" s="11"/>
      <c r="T33" s="11"/>
      <c r="U33" s="11"/>
      <c r="V33" s="27"/>
      <c r="W33" s="12"/>
      <c r="X33" s="11"/>
      <c r="Y33" s="11"/>
      <c r="Z33" s="11"/>
      <c r="AA33" s="11"/>
      <c r="AB33" s="11"/>
      <c r="AC33" s="27"/>
      <c r="AD33" s="12"/>
      <c r="AE33" s="11"/>
      <c r="AF33" s="11"/>
      <c r="AG33" s="11"/>
      <c r="AH33" s="11"/>
      <c r="AI33" s="11"/>
      <c r="AJ33" s="27"/>
      <c r="AK33" s="12"/>
      <c r="AL33" s="11"/>
      <c r="AM33" s="11"/>
      <c r="AN33" s="11"/>
      <c r="AO33" s="11"/>
      <c r="AP33" s="11"/>
      <c r="AQ33" s="27"/>
      <c r="AR33" s="12"/>
      <c r="AS33" s="11"/>
      <c r="AT33" s="11"/>
      <c r="AU33" s="11"/>
      <c r="AV33" s="11"/>
      <c r="AW33" s="11"/>
      <c r="AX33" s="27"/>
      <c r="AY33" s="12"/>
      <c r="AZ33" s="11"/>
      <c r="BA33" s="11"/>
      <c r="BB33" s="11"/>
      <c r="BC33" s="11"/>
      <c r="BD33" s="11"/>
      <c r="BE33" s="27"/>
      <c r="BF33" s="12"/>
      <c r="BG33" s="11"/>
      <c r="BH33" s="11"/>
      <c r="BI33" s="11"/>
      <c r="BJ33" s="11"/>
      <c r="BK33" s="11"/>
      <c r="BL33" s="27"/>
      <c r="BM33" s="12"/>
      <c r="BN33" s="11"/>
      <c r="BO33" s="11"/>
      <c r="BP33" s="11"/>
      <c r="BQ33" s="11"/>
      <c r="BR33" s="11"/>
      <c r="BS33" s="27"/>
      <c r="BT33" s="12"/>
      <c r="BU33" s="11"/>
      <c r="BV33" s="11"/>
      <c r="BW33" s="11"/>
      <c r="BX33" s="11"/>
      <c r="BY33" s="11"/>
      <c r="BZ33" s="27"/>
      <c r="CA33" s="12"/>
      <c r="CB33" s="11"/>
      <c r="CC33" s="11"/>
      <c r="CD33" s="11"/>
      <c r="CE33" s="11"/>
      <c r="CF33" s="11"/>
      <c r="CG33" s="27"/>
      <c r="CJ33" s="35" t="s">
        <v>76</v>
      </c>
      <c r="CK33" s="50" t="s">
        <v>77</v>
      </c>
      <c r="CL33" s="51" t="s">
        <v>78</v>
      </c>
      <c r="CM33" s="52" t="s">
        <v>79</v>
      </c>
      <c r="CN33" s="53" t="s">
        <v>41</v>
      </c>
      <c r="CO33" s="63" t="s">
        <v>80</v>
      </c>
      <c r="CQ33" s="58" t="s">
        <v>32</v>
      </c>
      <c r="CR33" s="59" t="s">
        <v>33</v>
      </c>
    </row>
    <row r="34" ht="17.15" spans="1:96">
      <c r="A34" s="7"/>
      <c r="B34" s="14"/>
      <c r="C34" s="15"/>
      <c r="D34" s="15"/>
      <c r="E34" s="15"/>
      <c r="F34" s="15"/>
      <c r="G34" s="15"/>
      <c r="H34" s="28"/>
      <c r="I34" s="14"/>
      <c r="J34" s="15"/>
      <c r="K34" s="15"/>
      <c r="L34" s="15"/>
      <c r="M34" s="15"/>
      <c r="N34" s="15"/>
      <c r="O34" s="28"/>
      <c r="P34" s="14"/>
      <c r="Q34" s="15"/>
      <c r="R34" s="15"/>
      <c r="S34" s="15"/>
      <c r="T34" s="15"/>
      <c r="U34" s="15"/>
      <c r="V34" s="28"/>
      <c r="W34" s="14"/>
      <c r="X34" s="15"/>
      <c r="Y34" s="15"/>
      <c r="Z34" s="15"/>
      <c r="AA34" s="15"/>
      <c r="AB34" s="15"/>
      <c r="AC34" s="28"/>
      <c r="AD34" s="14"/>
      <c r="AE34" s="15"/>
      <c r="AF34" s="15"/>
      <c r="AG34" s="15"/>
      <c r="AH34" s="15"/>
      <c r="AI34" s="15"/>
      <c r="AJ34" s="28"/>
      <c r="AK34" s="14"/>
      <c r="AL34" s="15"/>
      <c r="AM34" s="15"/>
      <c r="AN34" s="15"/>
      <c r="AO34" s="15"/>
      <c r="AP34" s="15"/>
      <c r="AQ34" s="28"/>
      <c r="AR34" s="14"/>
      <c r="AS34" s="15"/>
      <c r="AT34" s="15"/>
      <c r="AU34" s="15"/>
      <c r="AV34" s="15"/>
      <c r="AW34" s="15"/>
      <c r="AX34" s="28"/>
      <c r="AY34" s="14"/>
      <c r="AZ34" s="15"/>
      <c r="BA34" s="15"/>
      <c r="BB34" s="15"/>
      <c r="BC34" s="15"/>
      <c r="BD34" s="15"/>
      <c r="BE34" s="28"/>
      <c r="BF34" s="14"/>
      <c r="BG34" s="15"/>
      <c r="BH34" s="15"/>
      <c r="BI34" s="15"/>
      <c r="BJ34" s="15"/>
      <c r="BK34" s="15"/>
      <c r="BL34" s="28"/>
      <c r="BM34" s="14"/>
      <c r="BN34" s="15"/>
      <c r="BO34" s="15"/>
      <c r="BP34" s="15"/>
      <c r="BQ34" s="15"/>
      <c r="BR34" s="15"/>
      <c r="BS34" s="28"/>
      <c r="BT34" s="14"/>
      <c r="BU34" s="15"/>
      <c r="BV34" s="15"/>
      <c r="BW34" s="15"/>
      <c r="BX34" s="15"/>
      <c r="BY34" s="15"/>
      <c r="BZ34" s="28"/>
      <c r="CA34" s="14"/>
      <c r="CB34" s="15"/>
      <c r="CC34" s="15"/>
      <c r="CD34" s="15"/>
      <c r="CE34" s="15"/>
      <c r="CF34" s="15"/>
      <c r="CG34" s="28"/>
      <c r="CJ34" s="36" t="e">
        <f>SUM(#REF!+D36+J36+O36+R36+W36+Z36+AC36+AF36+AI36+AL36+CB36+AO36+#REF!+M36+AT36+AW36+BB36+BE36+BJ36+BO36+BT36+BW36)</f>
        <v>#REF!</v>
      </c>
      <c r="CK34" s="54" t="e">
        <f>SUM(F36+H36+P36+Y36+AA36+AE36+AG36+AK36+B36+CD36+CF36+T36+AQ36+BZ36+BQ36+BH36+AZ36+BL36)</f>
        <v>#VALUE!</v>
      </c>
      <c r="CL34" s="55">
        <f>CH33+CH34+CH36+CH32</f>
        <v>0</v>
      </c>
      <c r="CM34" s="56" t="e">
        <f>CJ34-CK34-CL34</f>
        <v>#REF!</v>
      </c>
      <c r="CN34" s="57"/>
      <c r="CO34" s="64" t="e">
        <f>CN34-CM34</f>
        <v>#REF!</v>
      </c>
      <c r="CQ34" s="60" t="e">
        <f>#REF!*60%</f>
        <v>#REF!</v>
      </c>
      <c r="CR34" s="61">
        <f>J49/2</f>
        <v>0</v>
      </c>
    </row>
    <row r="35" ht="14.8" spans="1:96">
      <c r="A35" s="7"/>
      <c r="B35" s="12">
        <f>SUMIF(D21:D34,"EFECTIVO",C21:C34)+SUMIF(G21:G34,"EFECTIVO",F21:F34)</f>
        <v>18000</v>
      </c>
      <c r="C35" s="12">
        <f ca="1">SUMIF(G21:G35,"NEQUI",F21:F34)+SUMIF(D21:D34,"NEQUI",C21:C34)</f>
        <v>20000</v>
      </c>
      <c r="D35" s="11">
        <f>SUMIF(D21:D34,"BANCOLOMBIA",C21:C34)+SUMIF(G21:G34,"BANCOLOMBIA",F21:F34)</f>
        <v>0</v>
      </c>
      <c r="E35" s="11">
        <f>SUMIF(G21:G34,"DAVIPLATA",F21:F34)+SUMIF(D21:D34,"DAVIPLATA",C21:C34)</f>
        <v>10000</v>
      </c>
      <c r="F35" s="27">
        <f>SUMIF(G21:G34,"TARJETA DE CREDITO",F21:F34)+SUMIF(D21:D34,"TARJETA DE CREDITO",C21:C34)</f>
        <v>0</v>
      </c>
      <c r="H35" s="29"/>
      <c r="I35" s="12">
        <f>SUMIF(K21:K34,"EFECTIVO",J21:J34)+SUMIF(N21:N34,"EFECTIVO",M21:M34)</f>
        <v>0</v>
      </c>
      <c r="J35" s="12">
        <f ca="1">SUMIF(N21:N35,"NEQUI",M21:M34)+SUMIF(K21:K34,"NEQUI",J21:J34)</f>
        <v>0</v>
      </c>
      <c r="K35" s="11">
        <f>SUMIF(K21:K34,"BANCOLOMBIA",J21:J34)+SUMIF(N21:N34,"BANCOLOMBIA",M21:M34)</f>
        <v>0</v>
      </c>
      <c r="L35" s="11">
        <f>SUMIF(N21:N34,"DAVIPLATA",M21:M34)+SUMIF(K21:K34,"DAVIPLATA",J21:J34)</f>
        <v>0</v>
      </c>
      <c r="M35" s="27">
        <f>SUMIF(N21:N34,"TARJETA DE CREDITO",M21:M34)+SUMIF(K21:K34,"TARJETA DE CREDITO",J21:J34)</f>
        <v>0</v>
      </c>
      <c r="O35" s="29"/>
      <c r="P35" s="12">
        <f>SUMIF(R21:R34,"EFECTIVO",Q21:Q34)+SUMIF(U21:U34,"EFECTIVO",T21:T34)</f>
        <v>0</v>
      </c>
      <c r="Q35" s="12">
        <f ca="1">SUMIF(U21:U35,"NEQUI",T21:T34)+SUMIF(R21:R34,"NEQUI",Q21:Q34)</f>
        <v>0</v>
      </c>
      <c r="R35" s="11">
        <f>SUMIF(R21:R34,"BANCOLOMBIA",Q21:Q34)+SUMIF(U21:U34,"BANCOLOMBIA",T21:T34)</f>
        <v>0</v>
      </c>
      <c r="S35" s="11">
        <f>SUMIF(U21:U34,"DAVIPLATA",T21:T34)+SUMIF(R21:R34,"DAVIPLATA",Q21:Q34)</f>
        <v>10000</v>
      </c>
      <c r="T35" s="27">
        <f>SUMIF(U21:U34,"TARJETA DE CREDITO",T21:T34)+SUMIF(R21:R34,"TARJETA DE CREDITO",Q21:Q34)</f>
        <v>0</v>
      </c>
      <c r="V35" s="29"/>
      <c r="W35" s="12">
        <f>SUMIF(Y21:Y34,"EFECTIVO",X21:X34)+SUMIF(AB21:AB34,"EFECTIVO",AA21:AA34)</f>
        <v>18000</v>
      </c>
      <c r="X35" s="12">
        <f ca="1">SUMIF(AB21:AB35,"NEQUI",AA21:AA34)+SUMIF(Y21:Y34,"NEQUI",X21:X34)</f>
        <v>20000</v>
      </c>
      <c r="Y35" s="11">
        <f>SUMIF(Y21:Y34,"BANCOLOMBIA",X21:X34)+SUMIF(AB21:AB34,"BANCOLOMBIA",AA21:AA34)</f>
        <v>0</v>
      </c>
      <c r="Z35" s="11">
        <f>SUMIF(AB21:AB34,"DAVIPLATA",AA21:AA34)+SUMIF(Y21:Y34,"DAVIPLATA",X21:X34)</f>
        <v>10000</v>
      </c>
      <c r="AA35" s="27">
        <f>SUMIF(AB21:AB34,"TARJETA DE CREDITO",AA21:AA34)+SUMIF(Y21:Y34,"TARJETA DE CREDITO",X21:X34)</f>
        <v>0</v>
      </c>
      <c r="AC35" s="29"/>
      <c r="AD35" s="12">
        <f>SUMIF(AF21:AF34,"EFECTIVO",AE21:AE34)+SUMIF(AI21:AI34,"EFECTIVO",AH21:AH34)</f>
        <v>0</v>
      </c>
      <c r="AE35" s="12">
        <f ca="1">SUMIF(AI21:AI35,"NEQUI",AH21:AH34)+SUMIF(AF21:AF34,"NEQUI",AE21:AE34)</f>
        <v>0</v>
      </c>
      <c r="AF35" s="11">
        <f>SUMIF(AF21:AF34,"BANCOLOMBIA",AE21:AE34)+SUMIF(AI21:AI34,"BANCOLOMBIA",AH21:AH34)</f>
        <v>0</v>
      </c>
      <c r="AG35" s="11">
        <f>SUMIF(AI21:AI34,"DAVIPLATA",AH21:AH34)+SUMIF(AF21:AF34,"DAVIPLATA",AE21:AE34)</f>
        <v>0</v>
      </c>
      <c r="AH35" s="27">
        <f>SUMIF(AI21:AI34,"TARJETA DE CREDITO",AH21:AH34)+SUMIF(AF21:AF34,"TARJETA DE CREDITO",AE21:AE34)</f>
        <v>0</v>
      </c>
      <c r="AJ35" s="29"/>
      <c r="AK35" s="12">
        <f>SUMIF(AM21:AM34,"EFECTIVO",AL21:AL34)+SUMIF(AP21:AP34,"EFECTIVO",AO21:AO34)</f>
        <v>0</v>
      </c>
      <c r="AL35" s="12">
        <f ca="1">SUMIF(AP21:AP35,"NEQUI",AO21:AO34)+SUMIF(AM21:AM34,"NEQUI",AL21:AL34)</f>
        <v>0</v>
      </c>
      <c r="AM35" s="11">
        <f>SUMIF(AM21:AM34,"BANCOLOMBIA",AL21:AL34)+SUMIF(AP21:AP34,"BANCOLOMBIA",AO21:AO34)</f>
        <v>0</v>
      </c>
      <c r="AN35" s="11">
        <f>SUMIF(AP21:AP34,"DAVIPLATA",AO21:AO34)+SUMIF(AM21:AM34,"DAVIPLATA",AL21:AL34)</f>
        <v>10000</v>
      </c>
      <c r="AO35" s="27">
        <f>SUMIF(AP21:AP34,"TARJETA DE CREDITO",AO21:AO34)+SUMIF(AM21:AM34,"TARJETA DE CREDITO",AL21:AL34)</f>
        <v>0</v>
      </c>
      <c r="AQ35" s="29"/>
      <c r="AR35" s="12">
        <f>SUMIF(AT21:AT34,"EFECTIVO",AS21:AS34)+SUMIF(AW21:AW34,"EFECTIVO",AV21:AV34)</f>
        <v>18000</v>
      </c>
      <c r="AS35" s="12">
        <f ca="1">SUMIF(AW21:AW35,"NEQUI",AV21:AV34)+SUMIF(AT21:AT34,"NEQUI",AS21:AS34)</f>
        <v>20000</v>
      </c>
      <c r="AT35" s="11">
        <f>SUMIF(AT21:AT34,"BANCOLOMBIA",AS21:AS34)+SUMIF(AW21:AW34,"BANCOLOMBIA",AV21:AV34)</f>
        <v>0</v>
      </c>
      <c r="AU35" s="11">
        <f>SUMIF(AW21:AW34,"DAVIPLATA",AV21:AV34)+SUMIF(AT21:AT34,"DAVIPLATA",AS21:AS34)</f>
        <v>10000</v>
      </c>
      <c r="AV35" s="27">
        <f>SUMIF(AW21:AW34,"TARJETA DE CREDITO",AV21:AV34)+SUMIF(AT21:AT34,"TARJETA DE CREDITO",AS21:AS34)</f>
        <v>0</v>
      </c>
      <c r="AX35" s="29"/>
      <c r="AY35" s="12">
        <f>SUMIF(BA21:BA34,"EFECTIVO",AZ21:AZ34)+SUMIF(BD21:BD34,"EFECTIVO",BC21:BC34)</f>
        <v>0</v>
      </c>
      <c r="AZ35" s="12">
        <f ca="1">SUMIF(BD21:BD35,"NEQUI",BC21:BC34)+SUMIF(BA21:BA34,"NEQUI",AZ21:AZ34)</f>
        <v>0</v>
      </c>
      <c r="BA35" s="11">
        <f>SUMIF(BA21:BA34,"BANCOLOMBIA",AZ21:AZ34)+SUMIF(BD21:BD34,"BANCOLOMBIA",BC21:BC34)</f>
        <v>0</v>
      </c>
      <c r="BB35" s="11">
        <f>SUMIF(BD21:BD34,"DAVIPLATA",BC21:BC34)+SUMIF(BA21:BA34,"DAVIPLATA",AZ21:AZ34)</f>
        <v>0</v>
      </c>
      <c r="BC35" s="27">
        <f>SUMIF(BD21:BD34,"TARJETA DE CREDITO",BC21:BC34)+SUMIF(BA21:BA34,"TARJETA DE CREDITO",AZ21:AZ34)</f>
        <v>0</v>
      </c>
      <c r="BE35" s="29"/>
      <c r="BF35" s="12">
        <f>SUMIF(BH21:BH34,"EFECTIVO",BG21:BG34)+SUMIF(BK21:BK34,"EFECTIVO",BJ21:BJ34)</f>
        <v>0</v>
      </c>
      <c r="BG35" s="12">
        <f ca="1">SUMIF(BK21:BK35,"NEQUI",BJ21:BJ34)+SUMIF(BH21:BH34,"NEQUI",BG21:BG34)</f>
        <v>0</v>
      </c>
      <c r="BH35" s="11">
        <f>SUMIF(BH21:BH34,"BANCOLOMBIA",BG21:BG34)+SUMIF(BK21:BK34,"BANCOLOMBIA",BJ21:BJ34)</f>
        <v>0</v>
      </c>
      <c r="BI35" s="11">
        <f>SUMIF(BK21:BK34,"DAVIPLATA",BJ21:BJ34)+SUMIF(BH21:BH34,"DAVIPLATA",BG21:BG34)</f>
        <v>10000</v>
      </c>
      <c r="BJ35" s="27">
        <f>SUMIF(BK21:BK34,"TARJETA DE CREDITO",BJ21:BJ34)+SUMIF(BH21:BH34,"TARJETA DE CREDITO",BG21:BG34)</f>
        <v>0</v>
      </c>
      <c r="BL35" s="29"/>
      <c r="BM35" s="12">
        <f>SUMIF(BO21:BO34,"EFECTIVO",BN21:BN34)+SUMIF(BR21:BR34,"EFECTIVO",BQ21:BQ34)</f>
        <v>18000</v>
      </c>
      <c r="BN35" s="12">
        <f ca="1">SUMIF(BR21:BR35,"NEQUI",BQ21:BQ34)+SUMIF(BO21:BO34,"NEQUI",BN21:BN34)</f>
        <v>20000</v>
      </c>
      <c r="BO35" s="11">
        <f>SUMIF(BO21:BO34,"BANCOLOMBIA",BN21:BN34)+SUMIF(BR21:BR34,"BANCOLOMBIA",BQ21:BQ34)</f>
        <v>0</v>
      </c>
      <c r="BP35" s="11">
        <f>SUMIF(BR21:BR34,"DAVIPLATA",BQ21:BQ34)+SUMIF(BO21:BO34,"DAVIPLATA",BN21:BN34)</f>
        <v>10000</v>
      </c>
      <c r="BQ35" s="27">
        <f>SUMIF(BR21:BR34,"TARJETA DE CREDITO",BQ21:BQ34)+SUMIF(BO21:BO34,"TARJETA DE CREDITO",BN21:BN34)</f>
        <v>0</v>
      </c>
      <c r="BS35" s="29"/>
      <c r="BT35" s="12">
        <f>SUMIF(BV21:BV34,"EFECTIVO",BU21:BU34)+SUMIF(BY21:BY34,"EFECTIVO",BX21:BX34)</f>
        <v>0</v>
      </c>
      <c r="BU35" s="12">
        <f ca="1">SUMIF(BY21:BY35,"NEQUI",BX21:BX34)+SUMIF(BV21:BV34,"NEQUI",BU21:BU34)</f>
        <v>0</v>
      </c>
      <c r="BV35" s="11">
        <f>SUMIF(BV21:BV34,"BANCOLOMBIA",BU21:BU34)+SUMIF(BY21:BY34,"BANCOLOMBIA",BX21:BX34)</f>
        <v>0</v>
      </c>
      <c r="BW35" s="11">
        <f>SUMIF(BY21:BY34,"DAVIPLATA",BX21:BX34)+SUMIF(BV21:BV34,"DAVIPLATA",BU21:BU34)</f>
        <v>0</v>
      </c>
      <c r="BX35" s="27">
        <f>SUMIF(BY21:BY34,"TARJETA DE CREDITO",BX21:BX34)+SUMIF(BV21:BV34,"TARJETA DE CREDITO",BU21:BU34)</f>
        <v>0</v>
      </c>
      <c r="BZ35" s="29"/>
      <c r="CA35" s="12">
        <f>SUMIF(CC21:CC34,"EFECTIVO",CB21:CB34)+SUMIF(CF21:CF34,"EFECTIVO",CE21:CE34)</f>
        <v>0</v>
      </c>
      <c r="CB35" s="12">
        <f ca="1">SUMIF(CF21:CF35,"NEQUI",CE21:CE34)+SUMIF(CC21:CC34,"NEQUI",CB21:CB34)</f>
        <v>0</v>
      </c>
      <c r="CC35" s="11">
        <f>SUMIF(CC21:CC34,"BANCOLOMBIA",CB21:CB34)+SUMIF(CF21:CF34,"BANCOLOMBIA",CE21:CE34)</f>
        <v>0</v>
      </c>
      <c r="CD35" s="11">
        <f>SUMIF(CF21:CF34,"DAVIPLATA",CE21:CE34)+SUMIF(CC21:CC34,"DAVIPLATA",CB21:CB34)</f>
        <v>10000</v>
      </c>
      <c r="CE35" s="27">
        <f>SUMIF(CF21:CF34,"TARJETA DE CREDITO",CE21:CE34)+SUMIF(CC21:CC34,"TARJETA DE CREDITO",CB21:CB34)</f>
        <v>0</v>
      </c>
      <c r="CG35" s="29"/>
      <c r="CQ35" s="62" t="s">
        <v>47</v>
      </c>
      <c r="CR35" s="25" t="s">
        <v>48</v>
      </c>
    </row>
    <row r="36" ht="15.55" spans="1:96">
      <c r="A36" s="16"/>
      <c r="B36" s="17" t="s">
        <v>68</v>
      </c>
      <c r="C36" s="18">
        <f t="shared" ref="C36:H36" si="12">SUM(C21:C34)</f>
        <v>38000</v>
      </c>
      <c r="D36" s="18"/>
      <c r="E36" s="18"/>
      <c r="F36" s="30">
        <f t="shared" si="12"/>
        <v>10000</v>
      </c>
      <c r="G36" s="30"/>
      <c r="H36" s="31">
        <f t="shared" si="12"/>
        <v>20000</v>
      </c>
      <c r="I36" s="17" t="s">
        <v>68</v>
      </c>
      <c r="J36" s="18">
        <f t="shared" ref="J36:O36" si="13">SUM(J21:J34)</f>
        <v>0</v>
      </c>
      <c r="K36" s="18"/>
      <c r="L36" s="18"/>
      <c r="M36" s="30">
        <f t="shared" si="13"/>
        <v>0</v>
      </c>
      <c r="N36" s="30"/>
      <c r="O36" s="31">
        <f t="shared" si="13"/>
        <v>0</v>
      </c>
      <c r="P36" s="17" t="s">
        <v>68</v>
      </c>
      <c r="Q36" s="18">
        <f t="shared" ref="Q36:V36" si="14">SUM(Q21:Q34)</f>
        <v>0</v>
      </c>
      <c r="R36" s="18"/>
      <c r="S36" s="18"/>
      <c r="T36" s="30">
        <f t="shared" si="14"/>
        <v>10000</v>
      </c>
      <c r="U36" s="30"/>
      <c r="V36" s="31">
        <f t="shared" si="14"/>
        <v>0</v>
      </c>
      <c r="W36" s="17" t="s">
        <v>68</v>
      </c>
      <c r="X36" s="18">
        <f t="shared" ref="X36:AC36" si="15">SUM(X21:X34)</f>
        <v>38000</v>
      </c>
      <c r="Y36" s="18"/>
      <c r="Z36" s="18"/>
      <c r="AA36" s="30">
        <f t="shared" si="15"/>
        <v>10000</v>
      </c>
      <c r="AB36" s="30"/>
      <c r="AC36" s="31">
        <f t="shared" si="15"/>
        <v>20000</v>
      </c>
      <c r="AD36" s="17" t="s">
        <v>68</v>
      </c>
      <c r="AE36" s="18">
        <f t="shared" ref="AE36:AJ36" si="16">SUM(AE21:AE34)</f>
        <v>0</v>
      </c>
      <c r="AF36" s="18"/>
      <c r="AG36" s="18"/>
      <c r="AH36" s="30">
        <f t="shared" si="16"/>
        <v>0</v>
      </c>
      <c r="AI36" s="30"/>
      <c r="AJ36" s="31">
        <f t="shared" si="16"/>
        <v>0</v>
      </c>
      <c r="AK36" s="17" t="s">
        <v>68</v>
      </c>
      <c r="AL36" s="18">
        <f t="shared" ref="AL36:AQ36" si="17">SUM(AL21:AL34)</f>
        <v>0</v>
      </c>
      <c r="AM36" s="18"/>
      <c r="AN36" s="18"/>
      <c r="AO36" s="30">
        <f t="shared" si="17"/>
        <v>10000</v>
      </c>
      <c r="AP36" s="30"/>
      <c r="AQ36" s="31">
        <f t="shared" si="17"/>
        <v>0</v>
      </c>
      <c r="AR36" s="17" t="s">
        <v>68</v>
      </c>
      <c r="AS36" s="18">
        <f t="shared" ref="AS36:AX36" si="18">SUM(AS21:AS34)</f>
        <v>38000</v>
      </c>
      <c r="AT36" s="18"/>
      <c r="AU36" s="18"/>
      <c r="AV36" s="30">
        <f t="shared" si="18"/>
        <v>10000</v>
      </c>
      <c r="AW36" s="30"/>
      <c r="AX36" s="31">
        <f t="shared" si="18"/>
        <v>20000</v>
      </c>
      <c r="AY36" s="17" t="s">
        <v>68</v>
      </c>
      <c r="AZ36" s="18">
        <f t="shared" ref="AZ36:BE36" si="19">SUM(AZ21:AZ34)</f>
        <v>0</v>
      </c>
      <c r="BA36" s="18"/>
      <c r="BB36" s="18"/>
      <c r="BC36" s="30">
        <f t="shared" si="19"/>
        <v>0</v>
      </c>
      <c r="BD36" s="30"/>
      <c r="BE36" s="31">
        <f t="shared" si="19"/>
        <v>0</v>
      </c>
      <c r="BF36" s="17" t="s">
        <v>68</v>
      </c>
      <c r="BG36" s="18">
        <f t="shared" ref="BG36:BL36" si="20">SUM(BG21:BG34)</f>
        <v>0</v>
      </c>
      <c r="BH36" s="18"/>
      <c r="BI36" s="18"/>
      <c r="BJ36" s="30">
        <f t="shared" si="20"/>
        <v>10000</v>
      </c>
      <c r="BK36" s="30"/>
      <c r="BL36" s="31">
        <f t="shared" si="20"/>
        <v>0</v>
      </c>
      <c r="BM36" s="17" t="s">
        <v>68</v>
      </c>
      <c r="BN36" s="18">
        <f t="shared" ref="BN36:BS36" si="21">SUM(BN21:BN34)</f>
        <v>38000</v>
      </c>
      <c r="BO36" s="18"/>
      <c r="BP36" s="18"/>
      <c r="BQ36" s="30">
        <f t="shared" si="21"/>
        <v>10000</v>
      </c>
      <c r="BR36" s="30"/>
      <c r="BS36" s="31">
        <f t="shared" si="21"/>
        <v>20000</v>
      </c>
      <c r="BT36" s="17" t="s">
        <v>68</v>
      </c>
      <c r="BU36" s="18">
        <f t="shared" ref="BU36:BZ36" si="22">SUM(BU21:BU34)</f>
        <v>0</v>
      </c>
      <c r="BV36" s="18"/>
      <c r="BW36" s="18"/>
      <c r="BX36" s="30">
        <f t="shared" si="22"/>
        <v>0</v>
      </c>
      <c r="BY36" s="30"/>
      <c r="BZ36" s="31">
        <f t="shared" si="22"/>
        <v>0</v>
      </c>
      <c r="CA36" s="17" t="s">
        <v>68</v>
      </c>
      <c r="CB36" s="18">
        <f t="shared" ref="CB36:CG36" si="23">SUM(CB21:CB34)</f>
        <v>0</v>
      </c>
      <c r="CC36" s="18"/>
      <c r="CD36" s="18"/>
      <c r="CE36" s="30">
        <f t="shared" si="23"/>
        <v>10000</v>
      </c>
      <c r="CF36" s="30"/>
      <c r="CG36" s="31">
        <f t="shared" si="23"/>
        <v>0</v>
      </c>
      <c r="CQ36" s="14" t="e">
        <f>#REF!*60%</f>
        <v>#REF!</v>
      </c>
      <c r="CR36" s="28" t="e">
        <f>#REF!/2</f>
        <v>#REF!</v>
      </c>
    </row>
    <row r="37" ht="15.55" spans="2:96">
      <c r="B37" s="1" t="s">
        <v>1</v>
      </c>
      <c r="C37" s="2"/>
      <c r="D37" s="2"/>
      <c r="E37" s="2"/>
      <c r="F37" s="2"/>
      <c r="G37" s="2"/>
      <c r="H37" s="19"/>
      <c r="CQ37" s="62" t="s">
        <v>54</v>
      </c>
      <c r="CR37" s="25" t="s">
        <v>55</v>
      </c>
    </row>
    <row r="38" ht="15.55" spans="1:96">
      <c r="A38" s="3" t="s">
        <v>52</v>
      </c>
      <c r="B38" s="4" t="s">
        <v>17</v>
      </c>
      <c r="C38" s="5">
        <v>0.6</v>
      </c>
      <c r="D38" s="6" t="s">
        <v>18</v>
      </c>
      <c r="E38" s="6" t="s">
        <v>17</v>
      </c>
      <c r="F38" s="20">
        <v>0.5</v>
      </c>
      <c r="G38" s="21" t="s">
        <v>18</v>
      </c>
      <c r="H38" s="22" t="s">
        <v>19</v>
      </c>
      <c r="I38" s="4" t="s">
        <v>17</v>
      </c>
      <c r="J38" s="5">
        <v>0.6</v>
      </c>
      <c r="K38" s="6" t="s">
        <v>18</v>
      </c>
      <c r="L38" s="6" t="s">
        <v>17</v>
      </c>
      <c r="M38" s="20">
        <v>0.5</v>
      </c>
      <c r="N38" s="21" t="s">
        <v>18</v>
      </c>
      <c r="O38" s="22" t="s">
        <v>19</v>
      </c>
      <c r="P38" s="4" t="s">
        <v>17</v>
      </c>
      <c r="Q38" s="5">
        <v>0.6</v>
      </c>
      <c r="R38" s="6" t="s">
        <v>18</v>
      </c>
      <c r="S38" s="6" t="s">
        <v>17</v>
      </c>
      <c r="T38" s="20">
        <v>0.5</v>
      </c>
      <c r="U38" s="21" t="s">
        <v>18</v>
      </c>
      <c r="V38" s="22" t="s">
        <v>19</v>
      </c>
      <c r="W38" s="4" t="s">
        <v>17</v>
      </c>
      <c r="X38" s="5">
        <v>0.6</v>
      </c>
      <c r="Y38" s="6" t="s">
        <v>18</v>
      </c>
      <c r="Z38" s="6" t="s">
        <v>17</v>
      </c>
      <c r="AA38" s="20">
        <v>0.5</v>
      </c>
      <c r="AB38" s="21" t="s">
        <v>18</v>
      </c>
      <c r="AC38" s="22" t="s">
        <v>19</v>
      </c>
      <c r="AD38" s="4" t="s">
        <v>17</v>
      </c>
      <c r="AE38" s="5">
        <v>0.6</v>
      </c>
      <c r="AF38" s="6" t="s">
        <v>18</v>
      </c>
      <c r="AG38" s="6" t="s">
        <v>17</v>
      </c>
      <c r="AH38" s="20">
        <v>0.5</v>
      </c>
      <c r="AI38" s="21" t="s">
        <v>18</v>
      </c>
      <c r="AJ38" s="22" t="s">
        <v>19</v>
      </c>
      <c r="AK38" s="4" t="s">
        <v>17</v>
      </c>
      <c r="AL38" s="5">
        <v>0.6</v>
      </c>
      <c r="AM38" s="6" t="s">
        <v>18</v>
      </c>
      <c r="AN38" s="6" t="s">
        <v>17</v>
      </c>
      <c r="AO38" s="20">
        <v>0.5</v>
      </c>
      <c r="AP38" s="21" t="s">
        <v>18</v>
      </c>
      <c r="AQ38" s="22" t="s">
        <v>19</v>
      </c>
      <c r="AR38" s="4" t="s">
        <v>17</v>
      </c>
      <c r="AS38" s="5">
        <v>0.6</v>
      </c>
      <c r="AT38" s="6" t="s">
        <v>18</v>
      </c>
      <c r="AU38" s="6" t="s">
        <v>17</v>
      </c>
      <c r="AV38" s="20">
        <v>0.5</v>
      </c>
      <c r="AW38" s="21" t="s">
        <v>18</v>
      </c>
      <c r="AX38" s="22" t="s">
        <v>19</v>
      </c>
      <c r="AY38" s="4" t="s">
        <v>17</v>
      </c>
      <c r="AZ38" s="5">
        <v>0.6</v>
      </c>
      <c r="BA38" s="6" t="s">
        <v>18</v>
      </c>
      <c r="BB38" s="6" t="s">
        <v>17</v>
      </c>
      <c r="BC38" s="20">
        <v>0.5</v>
      </c>
      <c r="BD38" s="21" t="s">
        <v>18</v>
      </c>
      <c r="BE38" s="22" t="s">
        <v>19</v>
      </c>
      <c r="BF38" s="4" t="s">
        <v>17</v>
      </c>
      <c r="BG38" s="5">
        <v>0.6</v>
      </c>
      <c r="BH38" s="6" t="s">
        <v>18</v>
      </c>
      <c r="BI38" s="6" t="s">
        <v>17</v>
      </c>
      <c r="BJ38" s="20">
        <v>0.5</v>
      </c>
      <c r="BK38" s="21" t="s">
        <v>18</v>
      </c>
      <c r="BL38" s="22" t="s">
        <v>19</v>
      </c>
      <c r="BM38" s="4" t="s">
        <v>17</v>
      </c>
      <c r="BN38" s="5">
        <v>0.6</v>
      </c>
      <c r="BO38" s="6" t="s">
        <v>18</v>
      </c>
      <c r="BP38" s="6" t="s">
        <v>17</v>
      </c>
      <c r="BQ38" s="20">
        <v>0.5</v>
      </c>
      <c r="BR38" s="21" t="s">
        <v>18</v>
      </c>
      <c r="BS38" s="22" t="s">
        <v>19</v>
      </c>
      <c r="BT38" s="4" t="s">
        <v>17</v>
      </c>
      <c r="BU38" s="5">
        <v>0.6</v>
      </c>
      <c r="BV38" s="6" t="s">
        <v>18</v>
      </c>
      <c r="BW38" s="6" t="s">
        <v>17</v>
      </c>
      <c r="BX38" s="20">
        <v>0.5</v>
      </c>
      <c r="BY38" s="21" t="s">
        <v>18</v>
      </c>
      <c r="BZ38" s="22" t="s">
        <v>19</v>
      </c>
      <c r="CA38" s="4" t="s">
        <v>17</v>
      </c>
      <c r="CB38" s="5">
        <v>0.6</v>
      </c>
      <c r="CC38" s="6" t="s">
        <v>18</v>
      </c>
      <c r="CD38" s="6" t="s">
        <v>17</v>
      </c>
      <c r="CE38" s="20">
        <v>0.5</v>
      </c>
      <c r="CF38" s="21" t="s">
        <v>18</v>
      </c>
      <c r="CG38" s="22" t="s">
        <v>19</v>
      </c>
      <c r="CJ38" s="32" t="s">
        <v>141</v>
      </c>
      <c r="CK38" s="37"/>
      <c r="CL38" s="37"/>
      <c r="CM38" s="38"/>
      <c r="CQ38" s="14">
        <f>AQ49*60%</f>
        <v>0</v>
      </c>
      <c r="CR38" s="28">
        <f>AT49/2</f>
        <v>0</v>
      </c>
    </row>
    <row r="39" ht="16.4" spans="1:96">
      <c r="A39" s="7"/>
      <c r="B39" s="8" t="s">
        <v>43</v>
      </c>
      <c r="C39" s="9">
        <v>18000</v>
      </c>
      <c r="D39" s="9" t="s">
        <v>41</v>
      </c>
      <c r="E39" s="23"/>
      <c r="F39" s="24"/>
      <c r="G39" s="9"/>
      <c r="H39" s="25">
        <v>20000</v>
      </c>
      <c r="I39" s="8" t="s">
        <v>40</v>
      </c>
      <c r="J39" s="9"/>
      <c r="K39" s="9" t="s">
        <v>41</v>
      </c>
      <c r="L39" s="23"/>
      <c r="M39" s="24"/>
      <c r="N39" s="9"/>
      <c r="O39" s="25"/>
      <c r="P39" s="8" t="s">
        <v>40</v>
      </c>
      <c r="Q39" s="9"/>
      <c r="R39" s="9" t="s">
        <v>41</v>
      </c>
      <c r="S39" s="23"/>
      <c r="T39" s="24"/>
      <c r="U39" s="9"/>
      <c r="V39" s="25"/>
      <c r="W39" s="8" t="s">
        <v>43</v>
      </c>
      <c r="X39" s="9">
        <v>18000</v>
      </c>
      <c r="Y39" s="9" t="s">
        <v>41</v>
      </c>
      <c r="Z39" s="23"/>
      <c r="AA39" s="24"/>
      <c r="AB39" s="9"/>
      <c r="AC39" s="25">
        <v>20000</v>
      </c>
      <c r="AD39" s="8" t="s">
        <v>40</v>
      </c>
      <c r="AE39" s="9"/>
      <c r="AF39" s="9" t="s">
        <v>41</v>
      </c>
      <c r="AG39" s="23"/>
      <c r="AH39" s="24"/>
      <c r="AI39" s="9"/>
      <c r="AJ39" s="25"/>
      <c r="AK39" s="8" t="s">
        <v>40</v>
      </c>
      <c r="AL39" s="9"/>
      <c r="AM39" s="9" t="s">
        <v>41</v>
      </c>
      <c r="AN39" s="23"/>
      <c r="AO39" s="24"/>
      <c r="AP39" s="9"/>
      <c r="AQ39" s="25"/>
      <c r="AR39" s="8" t="s">
        <v>43</v>
      </c>
      <c r="AS39" s="9">
        <v>18000</v>
      </c>
      <c r="AT39" s="9" t="s">
        <v>41</v>
      </c>
      <c r="AU39" s="23"/>
      <c r="AV39" s="24"/>
      <c r="AW39" s="9"/>
      <c r="AX39" s="25">
        <v>20000</v>
      </c>
      <c r="AY39" s="8" t="s">
        <v>40</v>
      </c>
      <c r="AZ39" s="9"/>
      <c r="BA39" s="9" t="s">
        <v>41</v>
      </c>
      <c r="BB39" s="23"/>
      <c r="BC39" s="24"/>
      <c r="BD39" s="9"/>
      <c r="BE39" s="25"/>
      <c r="BF39" s="8" t="s">
        <v>40</v>
      </c>
      <c r="BG39" s="9"/>
      <c r="BH39" s="9" t="s">
        <v>41</v>
      </c>
      <c r="BI39" s="23"/>
      <c r="BJ39" s="24"/>
      <c r="BK39" s="9"/>
      <c r="BL39" s="25"/>
      <c r="BM39" s="8" t="s">
        <v>43</v>
      </c>
      <c r="BN39" s="9">
        <v>18000</v>
      </c>
      <c r="BO39" s="9" t="s">
        <v>41</v>
      </c>
      <c r="BP39" s="23"/>
      <c r="BQ39" s="24"/>
      <c r="BR39" s="9"/>
      <c r="BS39" s="25">
        <v>20000</v>
      </c>
      <c r="BT39" s="8" t="s">
        <v>40</v>
      </c>
      <c r="BU39" s="9"/>
      <c r="BV39" s="9" t="s">
        <v>41</v>
      </c>
      <c r="BW39" s="23"/>
      <c r="BX39" s="24"/>
      <c r="BY39" s="9"/>
      <c r="BZ39" s="25"/>
      <c r="CA39" s="8" t="s">
        <v>40</v>
      </c>
      <c r="CB39" s="9"/>
      <c r="CC39" s="9" t="s">
        <v>41</v>
      </c>
      <c r="CD39" s="23"/>
      <c r="CE39" s="24"/>
      <c r="CF39" s="9"/>
      <c r="CG39" s="25"/>
      <c r="CJ39" s="33" t="s">
        <v>1</v>
      </c>
      <c r="CK39" s="39">
        <f>CT41+CU41</f>
        <v>0</v>
      </c>
      <c r="CL39" s="40" t="s">
        <v>42</v>
      </c>
      <c r="CM39" s="41">
        <f>SUM(CK39:CK50)</f>
        <v>10000</v>
      </c>
      <c r="CQ39" s="62" t="s">
        <v>60</v>
      </c>
      <c r="CR39" s="25" t="s">
        <v>61</v>
      </c>
    </row>
    <row r="40" ht="15.55" spans="1:96">
      <c r="A40" s="7"/>
      <c r="B40" s="10" t="s">
        <v>43</v>
      </c>
      <c r="C40" s="11">
        <v>20000</v>
      </c>
      <c r="D40" s="11" t="s">
        <v>44</v>
      </c>
      <c r="E40" s="26"/>
      <c r="G40" s="11"/>
      <c r="H40" s="27"/>
      <c r="I40" s="10" t="s">
        <v>43</v>
      </c>
      <c r="J40" s="11"/>
      <c r="K40" s="11" t="s">
        <v>44</v>
      </c>
      <c r="L40" s="26"/>
      <c r="N40" s="11"/>
      <c r="O40" s="27"/>
      <c r="P40" s="10" t="s">
        <v>43</v>
      </c>
      <c r="Q40" s="11"/>
      <c r="R40" s="11" t="s">
        <v>44</v>
      </c>
      <c r="S40" s="26"/>
      <c r="U40" s="11"/>
      <c r="V40" s="27"/>
      <c r="W40" s="10" t="s">
        <v>43</v>
      </c>
      <c r="X40" s="11">
        <v>20000</v>
      </c>
      <c r="Y40" s="11" t="s">
        <v>44</v>
      </c>
      <c r="Z40" s="26"/>
      <c r="AB40" s="11"/>
      <c r="AC40" s="27"/>
      <c r="AD40" s="10" t="s">
        <v>43</v>
      </c>
      <c r="AE40" s="11"/>
      <c r="AF40" s="11" t="s">
        <v>44</v>
      </c>
      <c r="AG40" s="26"/>
      <c r="AI40" s="11"/>
      <c r="AJ40" s="27"/>
      <c r="AK40" s="10" t="s">
        <v>43</v>
      </c>
      <c r="AL40" s="11"/>
      <c r="AM40" s="11" t="s">
        <v>44</v>
      </c>
      <c r="AN40" s="26"/>
      <c r="AP40" s="11"/>
      <c r="AQ40" s="27"/>
      <c r="AR40" s="10" t="s">
        <v>43</v>
      </c>
      <c r="AS40" s="11">
        <v>20000</v>
      </c>
      <c r="AT40" s="11" t="s">
        <v>44</v>
      </c>
      <c r="AU40" s="26"/>
      <c r="AW40" s="11"/>
      <c r="AX40" s="27"/>
      <c r="AY40" s="10" t="s">
        <v>43</v>
      </c>
      <c r="AZ40" s="11"/>
      <c r="BA40" s="11" t="s">
        <v>44</v>
      </c>
      <c r="BB40" s="26"/>
      <c r="BD40" s="11"/>
      <c r="BE40" s="27"/>
      <c r="BF40" s="10" t="s">
        <v>43</v>
      </c>
      <c r="BG40" s="11"/>
      <c r="BH40" s="11" t="s">
        <v>44</v>
      </c>
      <c r="BI40" s="26"/>
      <c r="BK40" s="11"/>
      <c r="BL40" s="27"/>
      <c r="BM40" s="10" t="s">
        <v>43</v>
      </c>
      <c r="BN40" s="11">
        <v>20000</v>
      </c>
      <c r="BO40" s="11" t="s">
        <v>44</v>
      </c>
      <c r="BP40" s="26"/>
      <c r="BR40" s="11"/>
      <c r="BS40" s="27"/>
      <c r="BT40" s="10" t="s">
        <v>43</v>
      </c>
      <c r="BU40" s="11"/>
      <c r="BV40" s="11" t="s">
        <v>44</v>
      </c>
      <c r="BW40" s="26"/>
      <c r="BY40" s="11"/>
      <c r="BZ40" s="27"/>
      <c r="CA40" s="10" t="s">
        <v>43</v>
      </c>
      <c r="CB40" s="11"/>
      <c r="CC40" s="11" t="s">
        <v>44</v>
      </c>
      <c r="CD40" s="26"/>
      <c r="CF40" s="11"/>
      <c r="CG40" s="27"/>
      <c r="CJ40" s="34" t="s">
        <v>45</v>
      </c>
      <c r="CK40" s="42">
        <f>D54*60%</f>
        <v>0</v>
      </c>
      <c r="CL40" s="40" t="s">
        <v>46</v>
      </c>
      <c r="CM40" s="41" t="e">
        <f>CJ52-CM39+CB54</f>
        <v>#REF!</v>
      </c>
      <c r="CQ40" s="14">
        <f>AY49*60%</f>
        <v>0</v>
      </c>
      <c r="CR40" s="28">
        <f>BB49/2</f>
        <v>0</v>
      </c>
    </row>
    <row r="41" ht="14.8" spans="1:96">
      <c r="A41" s="7"/>
      <c r="B41" s="10"/>
      <c r="C41" s="11"/>
      <c r="D41" s="11"/>
      <c r="E41" s="26" t="s">
        <v>138</v>
      </c>
      <c r="F41">
        <v>10000</v>
      </c>
      <c r="G41" s="11" t="s">
        <v>50</v>
      </c>
      <c r="H41" s="27"/>
      <c r="I41" s="10"/>
      <c r="J41" s="11"/>
      <c r="K41" s="11"/>
      <c r="L41" s="26" t="s">
        <v>43</v>
      </c>
      <c r="N41" s="11" t="s">
        <v>50</v>
      </c>
      <c r="O41" s="27"/>
      <c r="P41" s="10"/>
      <c r="Q41" s="11"/>
      <c r="R41" s="11"/>
      <c r="S41" s="26" t="s">
        <v>43</v>
      </c>
      <c r="T41">
        <v>10000</v>
      </c>
      <c r="U41" s="11" t="s">
        <v>50</v>
      </c>
      <c r="V41" s="27"/>
      <c r="W41" s="10"/>
      <c r="X41" s="11"/>
      <c r="Y41" s="11"/>
      <c r="Z41" s="26" t="s">
        <v>138</v>
      </c>
      <c r="AA41">
        <v>10000</v>
      </c>
      <c r="AB41" s="11" t="s">
        <v>50</v>
      </c>
      <c r="AC41" s="27"/>
      <c r="AD41" s="10"/>
      <c r="AE41" s="11"/>
      <c r="AF41" s="11"/>
      <c r="AG41" s="26" t="s">
        <v>43</v>
      </c>
      <c r="AI41" s="11" t="s">
        <v>50</v>
      </c>
      <c r="AJ41" s="27"/>
      <c r="AK41" s="10"/>
      <c r="AL41" s="11"/>
      <c r="AM41" s="11"/>
      <c r="AN41" s="26" t="s">
        <v>43</v>
      </c>
      <c r="AO41">
        <v>10000</v>
      </c>
      <c r="AP41" s="11" t="s">
        <v>50</v>
      </c>
      <c r="AQ41" s="27"/>
      <c r="AR41" s="10"/>
      <c r="AS41" s="11"/>
      <c r="AT41" s="11"/>
      <c r="AU41" s="26" t="s">
        <v>138</v>
      </c>
      <c r="AV41">
        <v>10000</v>
      </c>
      <c r="AW41" s="11" t="s">
        <v>50</v>
      </c>
      <c r="AX41" s="27"/>
      <c r="AY41" s="10"/>
      <c r="AZ41" s="11"/>
      <c r="BA41" s="11"/>
      <c r="BB41" s="26" t="s">
        <v>43</v>
      </c>
      <c r="BD41" s="11" t="s">
        <v>50</v>
      </c>
      <c r="BE41" s="27"/>
      <c r="BF41" s="10"/>
      <c r="BG41" s="11"/>
      <c r="BH41" s="11"/>
      <c r="BI41" s="26" t="s">
        <v>43</v>
      </c>
      <c r="BJ41">
        <v>10000</v>
      </c>
      <c r="BK41" s="11" t="s">
        <v>50</v>
      </c>
      <c r="BL41" s="27"/>
      <c r="BM41" s="10"/>
      <c r="BN41" s="11"/>
      <c r="BO41" s="11"/>
      <c r="BP41" s="26" t="s">
        <v>138</v>
      </c>
      <c r="BQ41">
        <v>10000</v>
      </c>
      <c r="BR41" s="11" t="s">
        <v>50</v>
      </c>
      <c r="BS41" s="27"/>
      <c r="BT41" s="10"/>
      <c r="BU41" s="11"/>
      <c r="BV41" s="11"/>
      <c r="BW41" s="26" t="s">
        <v>43</v>
      </c>
      <c r="BY41" s="11" t="s">
        <v>50</v>
      </c>
      <c r="BZ41" s="27"/>
      <c r="CA41" s="10"/>
      <c r="CB41" s="11"/>
      <c r="CC41" s="11"/>
      <c r="CD41" s="26" t="s">
        <v>43</v>
      </c>
      <c r="CE41">
        <v>10000</v>
      </c>
      <c r="CF41" s="11" t="s">
        <v>50</v>
      </c>
      <c r="CG41" s="27"/>
      <c r="CJ41" s="34" t="s">
        <v>51</v>
      </c>
      <c r="CK41" s="42">
        <f>CT39+CU39</f>
        <v>0</v>
      </c>
      <c r="CL41" s="43"/>
      <c r="CM41" s="44" t="e">
        <f>W54*60%</f>
        <v>#VALUE!</v>
      </c>
      <c r="CQ41" s="62" t="s">
        <v>66</v>
      </c>
      <c r="CR41" s="25" t="s">
        <v>67</v>
      </c>
    </row>
    <row r="42" ht="15.55" spans="1:96">
      <c r="A42" s="7"/>
      <c r="B42" s="10"/>
      <c r="C42" s="11"/>
      <c r="D42" s="11"/>
      <c r="E42" s="26"/>
      <c r="G42" s="11"/>
      <c r="H42" s="27"/>
      <c r="I42" s="10"/>
      <c r="J42" s="11"/>
      <c r="K42" s="11"/>
      <c r="L42" s="26"/>
      <c r="N42" s="11"/>
      <c r="O42" s="27"/>
      <c r="P42" s="10"/>
      <c r="Q42" s="11"/>
      <c r="R42" s="11"/>
      <c r="S42" s="26"/>
      <c r="U42" s="11"/>
      <c r="V42" s="27"/>
      <c r="W42" s="10"/>
      <c r="X42" s="11"/>
      <c r="Y42" s="11"/>
      <c r="Z42" s="26"/>
      <c r="AB42" s="11"/>
      <c r="AC42" s="27"/>
      <c r="AD42" s="10"/>
      <c r="AE42" s="11"/>
      <c r="AF42" s="11"/>
      <c r="AG42" s="26"/>
      <c r="AI42" s="11"/>
      <c r="AJ42" s="27"/>
      <c r="AK42" s="10"/>
      <c r="AL42" s="11"/>
      <c r="AM42" s="11"/>
      <c r="AN42" s="26"/>
      <c r="AP42" s="11"/>
      <c r="AQ42" s="27"/>
      <c r="AR42" s="10"/>
      <c r="AS42" s="11"/>
      <c r="AT42" s="11"/>
      <c r="AU42" s="26"/>
      <c r="AW42" s="11"/>
      <c r="AX42" s="27"/>
      <c r="AY42" s="10"/>
      <c r="AZ42" s="11"/>
      <c r="BA42" s="11"/>
      <c r="BB42" s="26"/>
      <c r="BD42" s="11"/>
      <c r="BE42" s="27"/>
      <c r="BF42" s="10"/>
      <c r="BG42" s="11"/>
      <c r="BH42" s="11"/>
      <c r="BI42" s="26"/>
      <c r="BK42" s="11"/>
      <c r="BL42" s="27"/>
      <c r="BM42" s="10"/>
      <c r="BN42" s="11"/>
      <c r="BO42" s="11"/>
      <c r="BP42" s="26"/>
      <c r="BR42" s="11"/>
      <c r="BS42" s="27"/>
      <c r="BT42" s="10"/>
      <c r="BU42" s="11"/>
      <c r="BV42" s="11"/>
      <c r="BW42" s="26"/>
      <c r="BY42" s="11"/>
      <c r="BZ42" s="27"/>
      <c r="CA42" s="10"/>
      <c r="CB42" s="11"/>
      <c r="CC42" s="11"/>
      <c r="CD42" s="26"/>
      <c r="CF42" s="11"/>
      <c r="CG42" s="27"/>
      <c r="CJ42" s="34" t="s">
        <v>53</v>
      </c>
      <c r="CK42" s="45">
        <f>R54/2</f>
        <v>0</v>
      </c>
      <c r="CL42" s="46"/>
      <c r="CM42" s="47"/>
      <c r="CQ42" s="14">
        <f>BQ49*60%</f>
        <v>0</v>
      </c>
      <c r="CR42" s="28">
        <f>BT49/2</f>
        <v>0</v>
      </c>
    </row>
    <row r="43" ht="14.8" spans="1:91">
      <c r="A43" s="7"/>
      <c r="B43" s="10"/>
      <c r="C43" s="11"/>
      <c r="D43" s="11"/>
      <c r="E43" s="26"/>
      <c r="G43" s="11"/>
      <c r="H43" s="27"/>
      <c r="I43" s="10"/>
      <c r="J43" s="11"/>
      <c r="K43" s="11"/>
      <c r="L43" s="26"/>
      <c r="N43" s="11"/>
      <c r="O43" s="27"/>
      <c r="P43" s="10"/>
      <c r="Q43" s="11"/>
      <c r="R43" s="11"/>
      <c r="S43" s="26"/>
      <c r="U43" s="11"/>
      <c r="V43" s="27"/>
      <c r="W43" s="10"/>
      <c r="X43" s="11"/>
      <c r="Y43" s="11"/>
      <c r="Z43" s="26"/>
      <c r="AB43" s="11"/>
      <c r="AC43" s="27"/>
      <c r="AD43" s="10"/>
      <c r="AE43" s="11"/>
      <c r="AF43" s="11"/>
      <c r="AG43" s="26"/>
      <c r="AI43" s="11"/>
      <c r="AJ43" s="27"/>
      <c r="AK43" s="10"/>
      <c r="AL43" s="11"/>
      <c r="AM43" s="11"/>
      <c r="AN43" s="26"/>
      <c r="AP43" s="11"/>
      <c r="AQ43" s="27"/>
      <c r="AR43" s="10"/>
      <c r="AS43" s="11"/>
      <c r="AT43" s="11"/>
      <c r="AU43" s="26"/>
      <c r="AW43" s="11"/>
      <c r="AX43" s="27"/>
      <c r="AY43" s="10"/>
      <c r="AZ43" s="11"/>
      <c r="BA43" s="11"/>
      <c r="BB43" s="26"/>
      <c r="BD43" s="11"/>
      <c r="BE43" s="27"/>
      <c r="BF43" s="10"/>
      <c r="BG43" s="11"/>
      <c r="BH43" s="11"/>
      <c r="BI43" s="26"/>
      <c r="BK43" s="11"/>
      <c r="BL43" s="27"/>
      <c r="BM43" s="10"/>
      <c r="BN43" s="11"/>
      <c r="BO43" s="11"/>
      <c r="BP43" s="26"/>
      <c r="BR43" s="11"/>
      <c r="BS43" s="27"/>
      <c r="BT43" s="10"/>
      <c r="BU43" s="11"/>
      <c r="BV43" s="11"/>
      <c r="BW43" s="26"/>
      <c r="BY43" s="11"/>
      <c r="BZ43" s="27"/>
      <c r="CA43" s="10"/>
      <c r="CB43" s="11"/>
      <c r="CC43" s="11"/>
      <c r="CD43" s="26"/>
      <c r="CF43" s="11"/>
      <c r="CG43" s="27"/>
      <c r="CJ43" s="34" t="s">
        <v>57</v>
      </c>
      <c r="CK43" s="45">
        <f>AI54/2</f>
        <v>0</v>
      </c>
      <c r="CL43" s="46"/>
      <c r="CM43" s="47"/>
    </row>
    <row r="44" ht="15.55" spans="1:95">
      <c r="A44" s="7"/>
      <c r="B44" s="12"/>
      <c r="C44" s="11"/>
      <c r="D44" s="11"/>
      <c r="E44" s="11"/>
      <c r="F44" s="11"/>
      <c r="G44" s="11"/>
      <c r="H44" s="27"/>
      <c r="I44" s="12"/>
      <c r="J44" s="11"/>
      <c r="K44" s="11"/>
      <c r="L44" s="11"/>
      <c r="M44" s="11"/>
      <c r="N44" s="11"/>
      <c r="O44" s="27"/>
      <c r="P44" s="12"/>
      <c r="Q44" s="11"/>
      <c r="R44" s="11"/>
      <c r="S44" s="11"/>
      <c r="T44" s="11"/>
      <c r="U44" s="11"/>
      <c r="V44" s="27"/>
      <c r="W44" s="12"/>
      <c r="X44" s="11"/>
      <c r="Y44" s="11"/>
      <c r="Z44" s="11"/>
      <c r="AA44" s="11"/>
      <c r="AB44" s="11"/>
      <c r="AC44" s="27"/>
      <c r="AD44" s="12"/>
      <c r="AE44" s="11"/>
      <c r="AF44" s="11"/>
      <c r="AG44" s="11"/>
      <c r="AH44" s="11"/>
      <c r="AI44" s="11"/>
      <c r="AJ44" s="27"/>
      <c r="AK44" s="12"/>
      <c r="AL44" s="11"/>
      <c r="AM44" s="11"/>
      <c r="AN44" s="11"/>
      <c r="AO44" s="11"/>
      <c r="AP44" s="11"/>
      <c r="AQ44" s="27"/>
      <c r="AR44" s="12"/>
      <c r="AS44" s="11"/>
      <c r="AT44" s="11"/>
      <c r="AU44" s="11"/>
      <c r="AV44" s="11"/>
      <c r="AW44" s="11"/>
      <c r="AX44" s="27"/>
      <c r="AY44" s="12"/>
      <c r="AZ44" s="11"/>
      <c r="BA44" s="11"/>
      <c r="BB44" s="11"/>
      <c r="BC44" s="11"/>
      <c r="BD44" s="11"/>
      <c r="BE44" s="27"/>
      <c r="BF44" s="12"/>
      <c r="BG44" s="11"/>
      <c r="BH44" s="11"/>
      <c r="BI44" s="11"/>
      <c r="BJ44" s="11"/>
      <c r="BK44" s="11"/>
      <c r="BL44" s="27"/>
      <c r="BM44" s="12"/>
      <c r="BN44" s="11"/>
      <c r="BO44" s="11"/>
      <c r="BP44" s="11"/>
      <c r="BQ44" s="11"/>
      <c r="BR44" s="11"/>
      <c r="BS44" s="27"/>
      <c r="BT44" s="12"/>
      <c r="BU44" s="11"/>
      <c r="BV44" s="11"/>
      <c r="BW44" s="11"/>
      <c r="BX44" s="11"/>
      <c r="BY44" s="11"/>
      <c r="BZ44" s="27"/>
      <c r="CA44" s="12"/>
      <c r="CB44" s="11"/>
      <c r="CC44" s="11"/>
      <c r="CD44" s="11"/>
      <c r="CE44" s="11"/>
      <c r="CF44" s="11"/>
      <c r="CG44" s="27"/>
      <c r="CJ44" s="34" t="s">
        <v>59</v>
      </c>
      <c r="CK44" s="45">
        <f>AO54/2</f>
        <v>5000</v>
      </c>
      <c r="CL44" s="40"/>
      <c r="CM44" s="41"/>
      <c r="CQ44" t="s">
        <v>52</v>
      </c>
    </row>
    <row r="45" ht="14.8" spans="1:96">
      <c r="A45" s="7"/>
      <c r="B45" s="12"/>
      <c r="C45" s="11"/>
      <c r="D45" s="11"/>
      <c r="E45" s="11"/>
      <c r="F45" s="11"/>
      <c r="G45" s="11"/>
      <c r="H45" s="27"/>
      <c r="I45" s="12"/>
      <c r="J45" s="11"/>
      <c r="K45" s="11"/>
      <c r="L45" s="11"/>
      <c r="M45" s="11"/>
      <c r="N45" s="11"/>
      <c r="O45" s="27"/>
      <c r="P45" s="12"/>
      <c r="Q45" s="11"/>
      <c r="R45" s="11"/>
      <c r="S45" s="11"/>
      <c r="T45" s="11"/>
      <c r="U45" s="11"/>
      <c r="V45" s="27"/>
      <c r="W45" s="12"/>
      <c r="X45" s="11"/>
      <c r="Y45" s="11"/>
      <c r="Z45" s="11"/>
      <c r="AA45" s="11"/>
      <c r="AB45" s="11"/>
      <c r="AC45" s="27"/>
      <c r="AD45" s="12"/>
      <c r="AE45" s="11"/>
      <c r="AF45" s="11"/>
      <c r="AG45" s="11"/>
      <c r="AH45" s="11"/>
      <c r="AI45" s="11"/>
      <c r="AJ45" s="27"/>
      <c r="AK45" s="12"/>
      <c r="AL45" s="11"/>
      <c r="AM45" s="11"/>
      <c r="AN45" s="11"/>
      <c r="AO45" s="11"/>
      <c r="AP45" s="11"/>
      <c r="AQ45" s="27"/>
      <c r="AR45" s="12"/>
      <c r="AS45" s="11"/>
      <c r="AT45" s="11"/>
      <c r="AU45" s="11"/>
      <c r="AV45" s="11"/>
      <c r="AW45" s="11"/>
      <c r="AX45" s="27"/>
      <c r="AY45" s="12"/>
      <c r="AZ45" s="11"/>
      <c r="BA45" s="11"/>
      <c r="BB45" s="11"/>
      <c r="BC45" s="11"/>
      <c r="BD45" s="11"/>
      <c r="BE45" s="27"/>
      <c r="BF45" s="12"/>
      <c r="BG45" s="11"/>
      <c r="BH45" s="11"/>
      <c r="BI45" s="11"/>
      <c r="BJ45" s="11"/>
      <c r="BK45" s="11"/>
      <c r="BL45" s="27"/>
      <c r="BM45" s="12"/>
      <c r="BN45" s="11"/>
      <c r="BO45" s="11"/>
      <c r="BP45" s="11"/>
      <c r="BQ45" s="11"/>
      <c r="BR45" s="11"/>
      <c r="BS45" s="27"/>
      <c r="BT45" s="12"/>
      <c r="BU45" s="11"/>
      <c r="BV45" s="11"/>
      <c r="BW45" s="11"/>
      <c r="BX45" s="11"/>
      <c r="BY45" s="11"/>
      <c r="BZ45" s="27"/>
      <c r="CA45" s="12"/>
      <c r="CB45" s="11"/>
      <c r="CC45" s="11"/>
      <c r="CD45" s="11"/>
      <c r="CE45" s="11"/>
      <c r="CF45" s="11"/>
      <c r="CG45" s="27"/>
      <c r="CJ45" s="34" t="s">
        <v>63</v>
      </c>
      <c r="CK45" s="45">
        <f>CT43+CU43</f>
        <v>0</v>
      </c>
      <c r="CL45" s="40"/>
      <c r="CM45" s="41"/>
      <c r="CQ45" s="58" t="s">
        <v>32</v>
      </c>
      <c r="CR45" s="59" t="s">
        <v>33</v>
      </c>
    </row>
    <row r="46" ht="15.55" spans="1:96">
      <c r="A46" s="7"/>
      <c r="B46" s="12"/>
      <c r="C46" s="11"/>
      <c r="D46" s="11"/>
      <c r="E46" s="11"/>
      <c r="F46" s="11"/>
      <c r="G46" s="11"/>
      <c r="H46" s="27"/>
      <c r="I46" s="12"/>
      <c r="J46" s="11"/>
      <c r="K46" s="11"/>
      <c r="L46" s="11"/>
      <c r="M46" s="11"/>
      <c r="N46" s="11"/>
      <c r="O46" s="27"/>
      <c r="P46" s="12"/>
      <c r="Q46" s="11"/>
      <c r="R46" s="11"/>
      <c r="S46" s="11"/>
      <c r="T46" s="11"/>
      <c r="U46" s="11"/>
      <c r="V46" s="27"/>
      <c r="W46" s="12"/>
      <c r="X46" s="11"/>
      <c r="Y46" s="11"/>
      <c r="Z46" s="11"/>
      <c r="AA46" s="11"/>
      <c r="AB46" s="11"/>
      <c r="AC46" s="27"/>
      <c r="AD46" s="12"/>
      <c r="AE46" s="11"/>
      <c r="AF46" s="11"/>
      <c r="AG46" s="11"/>
      <c r="AH46" s="11"/>
      <c r="AI46" s="11"/>
      <c r="AJ46" s="27"/>
      <c r="AK46" s="12"/>
      <c r="AL46" s="11"/>
      <c r="AM46" s="11"/>
      <c r="AN46" s="11"/>
      <c r="AO46" s="11"/>
      <c r="AP46" s="11"/>
      <c r="AQ46" s="27"/>
      <c r="AR46" s="12"/>
      <c r="AS46" s="11"/>
      <c r="AT46" s="11"/>
      <c r="AU46" s="11"/>
      <c r="AV46" s="11"/>
      <c r="AW46" s="11"/>
      <c r="AX46" s="27"/>
      <c r="AY46" s="12"/>
      <c r="AZ46" s="11"/>
      <c r="BA46" s="11"/>
      <c r="BB46" s="11"/>
      <c r="BC46" s="11"/>
      <c r="BD46" s="11"/>
      <c r="BE46" s="27"/>
      <c r="BF46" s="12"/>
      <c r="BG46" s="11"/>
      <c r="BH46" s="11"/>
      <c r="BI46" s="11"/>
      <c r="BJ46" s="11"/>
      <c r="BK46" s="11"/>
      <c r="BL46" s="27"/>
      <c r="BM46" s="12"/>
      <c r="BN46" s="11"/>
      <c r="BO46" s="11"/>
      <c r="BP46" s="11"/>
      <c r="BQ46" s="11"/>
      <c r="BR46" s="11"/>
      <c r="BS46" s="27"/>
      <c r="BT46" s="12"/>
      <c r="BU46" s="11"/>
      <c r="BV46" s="11"/>
      <c r="BW46" s="11"/>
      <c r="BX46" s="11"/>
      <c r="BY46" s="11"/>
      <c r="BZ46" s="27"/>
      <c r="CA46" s="12"/>
      <c r="CB46" s="11"/>
      <c r="CC46" s="11"/>
      <c r="CD46" s="11"/>
      <c r="CE46" s="11"/>
      <c r="CF46" s="11"/>
      <c r="CG46" s="27"/>
      <c r="CJ46" s="34" t="s">
        <v>65</v>
      </c>
      <c r="CK46" s="42">
        <f>CT45+CU45</f>
        <v>0</v>
      </c>
      <c r="CL46" s="48"/>
      <c r="CM46" s="49"/>
      <c r="CQ46" s="60" t="e">
        <f>#REF!*60%</f>
        <v>#REF!</v>
      </c>
      <c r="CR46" s="61">
        <f>J61/2</f>
        <v>0</v>
      </c>
    </row>
    <row r="47" ht="14.8" spans="1:96">
      <c r="A47" s="7"/>
      <c r="B47" s="12"/>
      <c r="C47" s="11"/>
      <c r="D47" s="11"/>
      <c r="E47" s="11"/>
      <c r="F47" s="11"/>
      <c r="G47" s="11"/>
      <c r="H47" s="27"/>
      <c r="I47" s="12"/>
      <c r="J47" s="11"/>
      <c r="K47" s="11"/>
      <c r="L47" s="11"/>
      <c r="M47" s="11"/>
      <c r="N47" s="11"/>
      <c r="O47" s="27"/>
      <c r="P47" s="12"/>
      <c r="Q47" s="11"/>
      <c r="R47" s="11"/>
      <c r="S47" s="11"/>
      <c r="T47" s="11"/>
      <c r="U47" s="11"/>
      <c r="V47" s="27"/>
      <c r="W47" s="12"/>
      <c r="X47" s="11"/>
      <c r="Y47" s="11"/>
      <c r="Z47" s="11"/>
      <c r="AA47" s="11"/>
      <c r="AB47" s="11"/>
      <c r="AC47" s="27"/>
      <c r="AD47" s="12"/>
      <c r="AE47" s="11"/>
      <c r="AF47" s="11"/>
      <c r="AG47" s="11"/>
      <c r="AH47" s="11"/>
      <c r="AI47" s="11"/>
      <c r="AJ47" s="27"/>
      <c r="AK47" s="12"/>
      <c r="AL47" s="11"/>
      <c r="AM47" s="11"/>
      <c r="AN47" s="11"/>
      <c r="AO47" s="11"/>
      <c r="AP47" s="11"/>
      <c r="AQ47" s="27"/>
      <c r="AR47" s="12"/>
      <c r="AS47" s="11"/>
      <c r="AT47" s="11"/>
      <c r="AU47" s="11"/>
      <c r="AV47" s="11"/>
      <c r="AW47" s="11"/>
      <c r="AX47" s="27"/>
      <c r="AY47" s="12"/>
      <c r="AZ47" s="11"/>
      <c r="BA47" s="11"/>
      <c r="BB47" s="11"/>
      <c r="BC47" s="11"/>
      <c r="BD47" s="11"/>
      <c r="BE47" s="27"/>
      <c r="BF47" s="12"/>
      <c r="BG47" s="11"/>
      <c r="BH47" s="11"/>
      <c r="BI47" s="11"/>
      <c r="BJ47" s="11"/>
      <c r="BK47" s="11"/>
      <c r="BL47" s="27"/>
      <c r="BM47" s="12"/>
      <c r="BN47" s="11"/>
      <c r="BO47" s="11"/>
      <c r="BP47" s="11"/>
      <c r="BQ47" s="11"/>
      <c r="BR47" s="11"/>
      <c r="BS47" s="27"/>
      <c r="BT47" s="12"/>
      <c r="BU47" s="11"/>
      <c r="BV47" s="11"/>
      <c r="BW47" s="11"/>
      <c r="BX47" s="11"/>
      <c r="BY47" s="11"/>
      <c r="BZ47" s="27"/>
      <c r="CA47" s="12"/>
      <c r="CB47" s="11"/>
      <c r="CC47" s="11"/>
      <c r="CD47" s="11"/>
      <c r="CE47" s="11"/>
      <c r="CF47" s="11"/>
      <c r="CG47" s="27"/>
      <c r="CJ47" s="34" t="s">
        <v>69</v>
      </c>
      <c r="CK47" s="42">
        <f>BJ54/2</f>
        <v>5000</v>
      </c>
      <c r="CL47" s="40"/>
      <c r="CM47" s="41"/>
      <c r="CQ47" s="62" t="s">
        <v>47</v>
      </c>
      <c r="CR47" s="25" t="s">
        <v>48</v>
      </c>
    </row>
    <row r="48" ht="15.55" spans="1:96">
      <c r="A48" s="7"/>
      <c r="B48" s="12"/>
      <c r="C48" s="11"/>
      <c r="D48" s="11"/>
      <c r="E48" s="11"/>
      <c r="F48" s="11"/>
      <c r="G48" s="11"/>
      <c r="H48" s="27"/>
      <c r="I48" s="12"/>
      <c r="J48" s="11"/>
      <c r="K48" s="11"/>
      <c r="L48" s="11"/>
      <c r="M48" s="11"/>
      <c r="N48" s="11"/>
      <c r="O48" s="27"/>
      <c r="P48" s="12"/>
      <c r="Q48" s="11"/>
      <c r="R48" s="11"/>
      <c r="S48" s="11"/>
      <c r="T48" s="11"/>
      <c r="U48" s="11"/>
      <c r="V48" s="27"/>
      <c r="W48" s="12"/>
      <c r="X48" s="11"/>
      <c r="Y48" s="11"/>
      <c r="Z48" s="11"/>
      <c r="AA48" s="11"/>
      <c r="AB48" s="11"/>
      <c r="AC48" s="27"/>
      <c r="AD48" s="12"/>
      <c r="AE48" s="11"/>
      <c r="AF48" s="11"/>
      <c r="AG48" s="11"/>
      <c r="AH48" s="11"/>
      <c r="AI48" s="11"/>
      <c r="AJ48" s="27"/>
      <c r="AK48" s="12"/>
      <c r="AL48" s="11"/>
      <c r="AM48" s="11"/>
      <c r="AN48" s="11"/>
      <c r="AO48" s="11"/>
      <c r="AP48" s="11"/>
      <c r="AQ48" s="27"/>
      <c r="AR48" s="12"/>
      <c r="AS48" s="11"/>
      <c r="AT48" s="11"/>
      <c r="AU48" s="11"/>
      <c r="AV48" s="11"/>
      <c r="AW48" s="11"/>
      <c r="AX48" s="27"/>
      <c r="AY48" s="12"/>
      <c r="AZ48" s="11"/>
      <c r="BA48" s="11"/>
      <c r="BB48" s="11"/>
      <c r="BC48" s="11"/>
      <c r="BD48" s="11"/>
      <c r="BE48" s="27"/>
      <c r="BF48" s="12"/>
      <c r="BG48" s="11"/>
      <c r="BH48" s="11"/>
      <c r="BI48" s="11"/>
      <c r="BJ48" s="11"/>
      <c r="BK48" s="11"/>
      <c r="BL48" s="27"/>
      <c r="BM48" s="12"/>
      <c r="BN48" s="11"/>
      <c r="BO48" s="11"/>
      <c r="BP48" s="11"/>
      <c r="BQ48" s="11"/>
      <c r="BR48" s="11"/>
      <c r="BS48" s="27"/>
      <c r="BT48" s="12"/>
      <c r="BU48" s="11"/>
      <c r="BV48" s="11"/>
      <c r="BW48" s="11"/>
      <c r="BX48" s="11"/>
      <c r="BY48" s="11"/>
      <c r="BZ48" s="27"/>
      <c r="CA48" s="12"/>
      <c r="CB48" s="11"/>
      <c r="CC48" s="11"/>
      <c r="CD48" s="11"/>
      <c r="CE48" s="11"/>
      <c r="CF48" s="11"/>
      <c r="CG48" s="27"/>
      <c r="CJ48" s="34" t="s">
        <v>70</v>
      </c>
      <c r="CK48" s="42">
        <f>BO54/2</f>
        <v>0</v>
      </c>
      <c r="CL48" s="40"/>
      <c r="CM48" s="41"/>
      <c r="CQ48" s="14" t="e">
        <f>#REF!*60%</f>
        <v>#REF!</v>
      </c>
      <c r="CR48" s="28" t="e">
        <f>#REF!/2</f>
        <v>#REF!</v>
      </c>
    </row>
    <row r="49" ht="14.8" spans="1:96">
      <c r="A49" s="13"/>
      <c r="B49" s="12"/>
      <c r="C49" s="11"/>
      <c r="D49" s="11"/>
      <c r="E49" s="11"/>
      <c r="F49" s="11"/>
      <c r="G49" s="11"/>
      <c r="H49" s="27"/>
      <c r="I49" s="12"/>
      <c r="J49" s="11"/>
      <c r="K49" s="11"/>
      <c r="L49" s="11"/>
      <c r="M49" s="11"/>
      <c r="N49" s="11"/>
      <c r="O49" s="27"/>
      <c r="P49" s="12"/>
      <c r="Q49" s="11"/>
      <c r="R49" s="11"/>
      <c r="S49" s="11"/>
      <c r="T49" s="11"/>
      <c r="U49" s="11"/>
      <c r="V49" s="27"/>
      <c r="W49" s="12"/>
      <c r="X49" s="11"/>
      <c r="Y49" s="11"/>
      <c r="Z49" s="11"/>
      <c r="AA49" s="11"/>
      <c r="AB49" s="11"/>
      <c r="AC49" s="27"/>
      <c r="AD49" s="12"/>
      <c r="AE49" s="11"/>
      <c r="AF49" s="11"/>
      <c r="AG49" s="11"/>
      <c r="AH49" s="11"/>
      <c r="AI49" s="11"/>
      <c r="AJ49" s="27"/>
      <c r="AK49" s="12"/>
      <c r="AL49" s="11"/>
      <c r="AM49" s="11"/>
      <c r="AN49" s="11"/>
      <c r="AO49" s="11"/>
      <c r="AP49" s="11"/>
      <c r="AQ49" s="27"/>
      <c r="AR49" s="12"/>
      <c r="AS49" s="11"/>
      <c r="AT49" s="11"/>
      <c r="AU49" s="11"/>
      <c r="AV49" s="11"/>
      <c r="AW49" s="11"/>
      <c r="AX49" s="27"/>
      <c r="AY49" s="12"/>
      <c r="AZ49" s="11"/>
      <c r="BA49" s="11"/>
      <c r="BB49" s="11"/>
      <c r="BC49" s="11"/>
      <c r="BD49" s="11"/>
      <c r="BE49" s="27"/>
      <c r="BF49" s="12"/>
      <c r="BG49" s="11"/>
      <c r="BH49" s="11"/>
      <c r="BI49" s="11"/>
      <c r="BJ49" s="11"/>
      <c r="BK49" s="11"/>
      <c r="BL49" s="27"/>
      <c r="BM49" s="12"/>
      <c r="BN49" s="11"/>
      <c r="BO49" s="11"/>
      <c r="BP49" s="11"/>
      <c r="BQ49" s="11"/>
      <c r="BR49" s="11"/>
      <c r="BS49" s="27"/>
      <c r="BT49" s="12"/>
      <c r="BU49" s="11"/>
      <c r="BV49" s="11"/>
      <c r="BW49" s="11"/>
      <c r="BX49" s="11"/>
      <c r="BY49" s="11"/>
      <c r="BZ49" s="27"/>
      <c r="CA49" s="12"/>
      <c r="CB49" s="11"/>
      <c r="CC49" s="11"/>
      <c r="CD49" s="11"/>
      <c r="CE49" s="11"/>
      <c r="CF49" s="11"/>
      <c r="CG49" s="27"/>
      <c r="CJ49" s="34" t="s">
        <v>72</v>
      </c>
      <c r="CK49" s="42">
        <f>CT47+CU47</f>
        <v>0</v>
      </c>
      <c r="CL49" s="40"/>
      <c r="CM49" s="41"/>
      <c r="CQ49" s="62" t="s">
        <v>54</v>
      </c>
      <c r="CR49" s="25" t="s">
        <v>55</v>
      </c>
    </row>
    <row r="50" ht="15.55" spans="1:96">
      <c r="A50" s="7"/>
      <c r="B50" s="12"/>
      <c r="C50" s="11"/>
      <c r="D50" s="11"/>
      <c r="E50" s="11"/>
      <c r="F50" s="11"/>
      <c r="G50" s="11"/>
      <c r="H50" s="27"/>
      <c r="I50" s="12"/>
      <c r="J50" s="11"/>
      <c r="K50" s="11"/>
      <c r="L50" s="11"/>
      <c r="M50" s="11"/>
      <c r="N50" s="11"/>
      <c r="O50" s="27"/>
      <c r="P50" s="12"/>
      <c r="Q50" s="11"/>
      <c r="R50" s="11"/>
      <c r="S50" s="11"/>
      <c r="T50" s="11"/>
      <c r="U50" s="11"/>
      <c r="V50" s="27"/>
      <c r="W50" s="12"/>
      <c r="X50" s="11"/>
      <c r="Y50" s="11"/>
      <c r="Z50" s="11"/>
      <c r="AA50" s="11"/>
      <c r="AB50" s="11"/>
      <c r="AC50" s="27"/>
      <c r="AD50" s="12"/>
      <c r="AE50" s="11"/>
      <c r="AF50" s="11"/>
      <c r="AG50" s="11"/>
      <c r="AH50" s="11"/>
      <c r="AI50" s="11"/>
      <c r="AJ50" s="27"/>
      <c r="AK50" s="12"/>
      <c r="AL50" s="11"/>
      <c r="AM50" s="11"/>
      <c r="AN50" s="11"/>
      <c r="AO50" s="11"/>
      <c r="AP50" s="11"/>
      <c r="AQ50" s="27"/>
      <c r="AR50" s="12"/>
      <c r="AS50" s="11"/>
      <c r="AT50" s="11"/>
      <c r="AU50" s="11"/>
      <c r="AV50" s="11"/>
      <c r="AW50" s="11"/>
      <c r="AX50" s="27"/>
      <c r="AY50" s="12"/>
      <c r="AZ50" s="11"/>
      <c r="BA50" s="11"/>
      <c r="BB50" s="11"/>
      <c r="BC50" s="11"/>
      <c r="BD50" s="11"/>
      <c r="BE50" s="27"/>
      <c r="BF50" s="12"/>
      <c r="BG50" s="11"/>
      <c r="BH50" s="11"/>
      <c r="BI50" s="11"/>
      <c r="BJ50" s="11"/>
      <c r="BK50" s="11"/>
      <c r="BL50" s="27"/>
      <c r="BM50" s="12"/>
      <c r="BN50" s="11"/>
      <c r="BO50" s="11"/>
      <c r="BP50" s="11"/>
      <c r="BQ50" s="11"/>
      <c r="BR50" s="11"/>
      <c r="BS50" s="27"/>
      <c r="BT50" s="12"/>
      <c r="BU50" s="11"/>
      <c r="BV50" s="11"/>
      <c r="BW50" s="11"/>
      <c r="BX50" s="11"/>
      <c r="BY50" s="11"/>
      <c r="BZ50" s="27"/>
      <c r="CA50" s="12"/>
      <c r="CB50" s="11"/>
      <c r="CC50" s="11"/>
      <c r="CD50" s="11"/>
      <c r="CE50" s="11"/>
      <c r="CF50" s="11"/>
      <c r="CG50" s="27"/>
      <c r="CJ50" s="34"/>
      <c r="CK50" s="42"/>
      <c r="CL50" s="40"/>
      <c r="CM50" s="41"/>
      <c r="CQ50" s="14">
        <f>AQ61*60%</f>
        <v>0</v>
      </c>
      <c r="CR50" s="28">
        <f>AT61/2</f>
        <v>0</v>
      </c>
    </row>
    <row r="51" ht="15.55" spans="1:96">
      <c r="A51" s="7"/>
      <c r="B51" s="12"/>
      <c r="C51" s="11"/>
      <c r="D51" s="11"/>
      <c r="E51" s="11"/>
      <c r="F51" s="11"/>
      <c r="G51" s="11"/>
      <c r="H51" s="27"/>
      <c r="I51" s="12"/>
      <c r="J51" s="11"/>
      <c r="K51" s="11"/>
      <c r="L51" s="11"/>
      <c r="M51" s="11"/>
      <c r="N51" s="11"/>
      <c r="O51" s="27"/>
      <c r="P51" s="12"/>
      <c r="Q51" s="11"/>
      <c r="R51" s="11"/>
      <c r="S51" s="11"/>
      <c r="T51" s="11"/>
      <c r="U51" s="11"/>
      <c r="V51" s="27"/>
      <c r="W51" s="12"/>
      <c r="X51" s="11"/>
      <c r="Y51" s="11"/>
      <c r="Z51" s="11"/>
      <c r="AA51" s="11"/>
      <c r="AB51" s="11"/>
      <c r="AC51" s="27"/>
      <c r="AD51" s="12"/>
      <c r="AE51" s="11"/>
      <c r="AF51" s="11"/>
      <c r="AG51" s="11"/>
      <c r="AH51" s="11"/>
      <c r="AI51" s="11"/>
      <c r="AJ51" s="27"/>
      <c r="AK51" s="12"/>
      <c r="AL51" s="11"/>
      <c r="AM51" s="11"/>
      <c r="AN51" s="11"/>
      <c r="AO51" s="11"/>
      <c r="AP51" s="11"/>
      <c r="AQ51" s="27"/>
      <c r="AR51" s="12"/>
      <c r="AS51" s="11"/>
      <c r="AT51" s="11"/>
      <c r="AU51" s="11"/>
      <c r="AV51" s="11"/>
      <c r="AW51" s="11"/>
      <c r="AX51" s="27"/>
      <c r="AY51" s="12"/>
      <c r="AZ51" s="11"/>
      <c r="BA51" s="11"/>
      <c r="BB51" s="11"/>
      <c r="BC51" s="11"/>
      <c r="BD51" s="11"/>
      <c r="BE51" s="27"/>
      <c r="BF51" s="12"/>
      <c r="BG51" s="11"/>
      <c r="BH51" s="11"/>
      <c r="BI51" s="11"/>
      <c r="BJ51" s="11"/>
      <c r="BK51" s="11"/>
      <c r="BL51" s="27"/>
      <c r="BM51" s="12"/>
      <c r="BN51" s="11"/>
      <c r="BO51" s="11"/>
      <c r="BP51" s="11"/>
      <c r="BQ51" s="11"/>
      <c r="BR51" s="11"/>
      <c r="BS51" s="27"/>
      <c r="BT51" s="12"/>
      <c r="BU51" s="11"/>
      <c r="BV51" s="11"/>
      <c r="BW51" s="11"/>
      <c r="BX51" s="11"/>
      <c r="BY51" s="11"/>
      <c r="BZ51" s="27"/>
      <c r="CA51" s="12"/>
      <c r="CB51" s="11"/>
      <c r="CC51" s="11"/>
      <c r="CD51" s="11"/>
      <c r="CE51" s="11"/>
      <c r="CF51" s="11"/>
      <c r="CG51" s="27"/>
      <c r="CJ51" s="35" t="s">
        <v>76</v>
      </c>
      <c r="CK51" s="50" t="s">
        <v>77</v>
      </c>
      <c r="CL51" s="51" t="s">
        <v>78</v>
      </c>
      <c r="CM51" s="52" t="s">
        <v>79</v>
      </c>
      <c r="CN51" s="53" t="s">
        <v>41</v>
      </c>
      <c r="CO51" s="63" t="s">
        <v>80</v>
      </c>
      <c r="CQ51" s="62" t="s">
        <v>60</v>
      </c>
      <c r="CR51" s="25" t="s">
        <v>61</v>
      </c>
    </row>
    <row r="52" ht="17.15" spans="1:96">
      <c r="A52" s="7"/>
      <c r="B52" s="14"/>
      <c r="C52" s="15"/>
      <c r="D52" s="15"/>
      <c r="E52" s="15"/>
      <c r="F52" s="15"/>
      <c r="G52" s="15"/>
      <c r="H52" s="28"/>
      <c r="I52" s="14"/>
      <c r="J52" s="15"/>
      <c r="K52" s="15"/>
      <c r="L52" s="15"/>
      <c r="M52" s="15"/>
      <c r="N52" s="15"/>
      <c r="O52" s="28"/>
      <c r="P52" s="14"/>
      <c r="Q52" s="15"/>
      <c r="R52" s="15"/>
      <c r="S52" s="15"/>
      <c r="T52" s="15"/>
      <c r="U52" s="15"/>
      <c r="V52" s="28"/>
      <c r="W52" s="14"/>
      <c r="X52" s="15"/>
      <c r="Y52" s="15"/>
      <c r="Z52" s="15"/>
      <c r="AA52" s="15"/>
      <c r="AB52" s="15"/>
      <c r="AC52" s="28"/>
      <c r="AD52" s="14"/>
      <c r="AE52" s="15"/>
      <c r="AF52" s="15"/>
      <c r="AG52" s="15"/>
      <c r="AH52" s="15"/>
      <c r="AI52" s="15"/>
      <c r="AJ52" s="28"/>
      <c r="AK52" s="14"/>
      <c r="AL52" s="15"/>
      <c r="AM52" s="15"/>
      <c r="AN52" s="15"/>
      <c r="AO52" s="15"/>
      <c r="AP52" s="15"/>
      <c r="AQ52" s="28"/>
      <c r="AR52" s="14"/>
      <c r="AS52" s="15"/>
      <c r="AT52" s="15"/>
      <c r="AU52" s="15"/>
      <c r="AV52" s="15"/>
      <c r="AW52" s="15"/>
      <c r="AX52" s="28"/>
      <c r="AY52" s="14"/>
      <c r="AZ52" s="15"/>
      <c r="BA52" s="15"/>
      <c r="BB52" s="15"/>
      <c r="BC52" s="15"/>
      <c r="BD52" s="15"/>
      <c r="BE52" s="28"/>
      <c r="BF52" s="14"/>
      <c r="BG52" s="15"/>
      <c r="BH52" s="15"/>
      <c r="BI52" s="15"/>
      <c r="BJ52" s="15"/>
      <c r="BK52" s="15"/>
      <c r="BL52" s="28"/>
      <c r="BM52" s="14"/>
      <c r="BN52" s="15"/>
      <c r="BO52" s="15"/>
      <c r="BP52" s="15"/>
      <c r="BQ52" s="15"/>
      <c r="BR52" s="15"/>
      <c r="BS52" s="28"/>
      <c r="BT52" s="14"/>
      <c r="BU52" s="15"/>
      <c r="BV52" s="15"/>
      <c r="BW52" s="15"/>
      <c r="BX52" s="15"/>
      <c r="BY52" s="15"/>
      <c r="BZ52" s="28"/>
      <c r="CA52" s="14"/>
      <c r="CB52" s="15"/>
      <c r="CC52" s="15"/>
      <c r="CD52" s="15"/>
      <c r="CE52" s="15"/>
      <c r="CF52" s="15"/>
      <c r="CG52" s="28"/>
      <c r="CJ52" s="36" t="e">
        <f>SUM(#REF!+D54+J54+O54+R54+W54+Z54+AC54+AF54+AI54+AL54+CB54+AO54+#REF!+M54+AT54+AW54+BB54+BE54+BJ54+BO54+BT54+BW54)</f>
        <v>#REF!</v>
      </c>
      <c r="CK52" s="54" t="e">
        <f>SUM(F54+H54+P54+Y54+AA54+AE54+AG54+AK54+B54+CD54+CF54+T54+AQ54+BZ54+BQ54+BH54+AZ54+BL54)</f>
        <v>#VALUE!</v>
      </c>
      <c r="CL52" s="55">
        <f>CH51+CH52+CH54+CH50</f>
        <v>0</v>
      </c>
      <c r="CM52" s="56" t="e">
        <f>CJ52-CK52-CL52</f>
        <v>#REF!</v>
      </c>
      <c r="CN52" s="57"/>
      <c r="CO52" s="64" t="e">
        <f>CN52-CM52</f>
        <v>#REF!</v>
      </c>
      <c r="CQ52" s="14">
        <f>AY61*60%</f>
        <v>0</v>
      </c>
      <c r="CR52" s="28">
        <f>BB61/2</f>
        <v>0</v>
      </c>
    </row>
    <row r="53" ht="14.8" spans="1:96">
      <c r="A53" s="7"/>
      <c r="B53" s="12">
        <f>SUMIF(D39:D52,"EFECTIVO",C39:C52)+SUMIF(G39:G52,"EFECTIVO",F39:F52)</f>
        <v>18000</v>
      </c>
      <c r="C53" s="12">
        <f ca="1">SUMIF(G39:G53,"NEQUI",F39:F52)+SUMIF(D39:D52,"NEQUI",C39:C52)</f>
        <v>20000</v>
      </c>
      <c r="D53" s="11">
        <f>SUMIF(D39:D52,"BANCOLOMBIA",C39:C52)+SUMIF(G39:G52,"BANCOLOMBIA",F39:F52)</f>
        <v>0</v>
      </c>
      <c r="E53" s="11">
        <f>SUMIF(G39:G52,"DAVIPLATA",F39:F52)+SUMIF(D39:D52,"DAVIPLATA",C39:C52)</f>
        <v>10000</v>
      </c>
      <c r="F53" s="27">
        <f>SUMIF(G39:G52,"TARJETA DE CREDITO",F39:F52)+SUMIF(D39:D52,"TARJETA DE CREDITO",C39:C52)</f>
        <v>0</v>
      </c>
      <c r="H53" s="29"/>
      <c r="I53" s="12">
        <f>SUMIF(K39:K52,"EFECTIVO",J39:J52)+SUMIF(N39:N52,"EFECTIVO",M39:M52)</f>
        <v>0</v>
      </c>
      <c r="J53" s="12">
        <f ca="1">SUMIF(N39:N53,"NEQUI",M39:M52)+SUMIF(K39:K52,"NEQUI",J39:J52)</f>
        <v>0</v>
      </c>
      <c r="K53" s="11">
        <f>SUMIF(K39:K52,"BANCOLOMBIA",J39:J52)+SUMIF(N39:N52,"BANCOLOMBIA",M39:M52)</f>
        <v>0</v>
      </c>
      <c r="L53" s="11">
        <f>SUMIF(N39:N52,"DAVIPLATA",M39:M52)+SUMIF(K39:K52,"DAVIPLATA",J39:J52)</f>
        <v>0</v>
      </c>
      <c r="M53" s="27">
        <f>SUMIF(N39:N52,"TARJETA DE CREDITO",M39:M52)+SUMIF(K39:K52,"TARJETA DE CREDITO",J39:J52)</f>
        <v>0</v>
      </c>
      <c r="O53" s="29"/>
      <c r="P53" s="12">
        <f>SUMIF(R39:R52,"EFECTIVO",Q39:Q52)+SUMIF(U39:U52,"EFECTIVO",T39:T52)</f>
        <v>0</v>
      </c>
      <c r="Q53" s="12">
        <f ca="1">SUMIF(U39:U53,"NEQUI",T39:T52)+SUMIF(R39:R52,"NEQUI",Q39:Q52)</f>
        <v>0</v>
      </c>
      <c r="R53" s="11">
        <f>SUMIF(R39:R52,"BANCOLOMBIA",Q39:Q52)+SUMIF(U39:U52,"BANCOLOMBIA",T39:T52)</f>
        <v>0</v>
      </c>
      <c r="S53" s="11">
        <f>SUMIF(U39:U52,"DAVIPLATA",T39:T52)+SUMIF(R39:R52,"DAVIPLATA",Q39:Q52)</f>
        <v>10000</v>
      </c>
      <c r="T53" s="27">
        <f>SUMIF(U39:U52,"TARJETA DE CREDITO",T39:T52)+SUMIF(R39:R52,"TARJETA DE CREDITO",Q39:Q52)</f>
        <v>0</v>
      </c>
      <c r="V53" s="29"/>
      <c r="W53" s="12">
        <f>SUMIF(Y39:Y52,"EFECTIVO",X39:X52)+SUMIF(AB39:AB52,"EFECTIVO",AA39:AA52)</f>
        <v>18000</v>
      </c>
      <c r="X53" s="12">
        <f ca="1">SUMIF(AB39:AB53,"NEQUI",AA39:AA52)+SUMIF(Y39:Y52,"NEQUI",X39:X52)</f>
        <v>20000</v>
      </c>
      <c r="Y53" s="11">
        <f>SUMIF(Y39:Y52,"BANCOLOMBIA",X39:X52)+SUMIF(AB39:AB52,"BANCOLOMBIA",AA39:AA52)</f>
        <v>0</v>
      </c>
      <c r="Z53" s="11">
        <f>SUMIF(AB39:AB52,"DAVIPLATA",AA39:AA52)+SUMIF(Y39:Y52,"DAVIPLATA",X39:X52)</f>
        <v>10000</v>
      </c>
      <c r="AA53" s="27">
        <f>SUMIF(AB39:AB52,"TARJETA DE CREDITO",AA39:AA52)+SUMIF(Y39:Y52,"TARJETA DE CREDITO",X39:X52)</f>
        <v>0</v>
      </c>
      <c r="AC53" s="29"/>
      <c r="AD53" s="12">
        <f>SUMIF(AF39:AF52,"EFECTIVO",AE39:AE52)+SUMIF(AI39:AI52,"EFECTIVO",AH39:AH52)</f>
        <v>0</v>
      </c>
      <c r="AE53" s="12">
        <f ca="1">SUMIF(AI39:AI53,"NEQUI",AH39:AH52)+SUMIF(AF39:AF52,"NEQUI",AE39:AE52)</f>
        <v>0</v>
      </c>
      <c r="AF53" s="11">
        <f>SUMIF(AF39:AF52,"BANCOLOMBIA",AE39:AE52)+SUMIF(AI39:AI52,"BANCOLOMBIA",AH39:AH52)</f>
        <v>0</v>
      </c>
      <c r="AG53" s="11">
        <f>SUMIF(AI39:AI52,"DAVIPLATA",AH39:AH52)+SUMIF(AF39:AF52,"DAVIPLATA",AE39:AE52)</f>
        <v>0</v>
      </c>
      <c r="AH53" s="27">
        <f>SUMIF(AI39:AI52,"TARJETA DE CREDITO",AH39:AH52)+SUMIF(AF39:AF52,"TARJETA DE CREDITO",AE39:AE52)</f>
        <v>0</v>
      </c>
      <c r="AJ53" s="29"/>
      <c r="AK53" s="12">
        <f>SUMIF(AM39:AM52,"EFECTIVO",AL39:AL52)+SUMIF(AP39:AP52,"EFECTIVO",AO39:AO52)</f>
        <v>0</v>
      </c>
      <c r="AL53" s="12">
        <f ca="1">SUMIF(AP39:AP53,"NEQUI",AO39:AO52)+SUMIF(AM39:AM52,"NEQUI",AL39:AL52)</f>
        <v>0</v>
      </c>
      <c r="AM53" s="11">
        <f>SUMIF(AM39:AM52,"BANCOLOMBIA",AL39:AL52)+SUMIF(AP39:AP52,"BANCOLOMBIA",AO39:AO52)</f>
        <v>0</v>
      </c>
      <c r="AN53" s="11">
        <f>SUMIF(AP39:AP52,"DAVIPLATA",AO39:AO52)+SUMIF(AM39:AM52,"DAVIPLATA",AL39:AL52)</f>
        <v>10000</v>
      </c>
      <c r="AO53" s="27">
        <f>SUMIF(AP39:AP52,"TARJETA DE CREDITO",AO39:AO52)+SUMIF(AM39:AM52,"TARJETA DE CREDITO",AL39:AL52)</f>
        <v>0</v>
      </c>
      <c r="AQ53" s="29"/>
      <c r="AR53" s="12">
        <f>SUMIF(AT39:AT52,"EFECTIVO",AS39:AS52)+SUMIF(AW39:AW52,"EFECTIVO",AV39:AV52)</f>
        <v>18000</v>
      </c>
      <c r="AS53" s="12">
        <f ca="1">SUMIF(AW39:AW53,"NEQUI",AV39:AV52)+SUMIF(AT39:AT52,"NEQUI",AS39:AS52)</f>
        <v>20000</v>
      </c>
      <c r="AT53" s="11">
        <f>SUMIF(AT39:AT52,"BANCOLOMBIA",AS39:AS52)+SUMIF(AW39:AW52,"BANCOLOMBIA",AV39:AV52)</f>
        <v>0</v>
      </c>
      <c r="AU53" s="11">
        <f>SUMIF(AW39:AW52,"DAVIPLATA",AV39:AV52)+SUMIF(AT39:AT52,"DAVIPLATA",AS39:AS52)</f>
        <v>10000</v>
      </c>
      <c r="AV53" s="27">
        <f>SUMIF(AW39:AW52,"TARJETA DE CREDITO",AV39:AV52)+SUMIF(AT39:AT52,"TARJETA DE CREDITO",AS39:AS52)</f>
        <v>0</v>
      </c>
      <c r="AX53" s="29"/>
      <c r="AY53" s="12">
        <f>SUMIF(BA39:BA52,"EFECTIVO",AZ39:AZ52)+SUMIF(BD39:BD52,"EFECTIVO",BC39:BC52)</f>
        <v>0</v>
      </c>
      <c r="AZ53" s="12">
        <f ca="1">SUMIF(BD39:BD53,"NEQUI",BC39:BC52)+SUMIF(BA39:BA52,"NEQUI",AZ39:AZ52)</f>
        <v>0</v>
      </c>
      <c r="BA53" s="11">
        <f>SUMIF(BA39:BA52,"BANCOLOMBIA",AZ39:AZ52)+SUMIF(BD39:BD52,"BANCOLOMBIA",BC39:BC52)</f>
        <v>0</v>
      </c>
      <c r="BB53" s="11">
        <f>SUMIF(BD39:BD52,"DAVIPLATA",BC39:BC52)+SUMIF(BA39:BA52,"DAVIPLATA",AZ39:AZ52)</f>
        <v>0</v>
      </c>
      <c r="BC53" s="27">
        <f>SUMIF(BD39:BD52,"TARJETA DE CREDITO",BC39:BC52)+SUMIF(BA39:BA52,"TARJETA DE CREDITO",AZ39:AZ52)</f>
        <v>0</v>
      </c>
      <c r="BE53" s="29"/>
      <c r="BF53" s="12">
        <f>SUMIF(BH39:BH52,"EFECTIVO",BG39:BG52)+SUMIF(BK39:BK52,"EFECTIVO",BJ39:BJ52)</f>
        <v>0</v>
      </c>
      <c r="BG53" s="12">
        <f ca="1">SUMIF(BK39:BK53,"NEQUI",BJ39:BJ52)+SUMIF(BH39:BH52,"NEQUI",BG39:BG52)</f>
        <v>0</v>
      </c>
      <c r="BH53" s="11">
        <f>SUMIF(BH39:BH52,"BANCOLOMBIA",BG39:BG52)+SUMIF(BK39:BK52,"BANCOLOMBIA",BJ39:BJ52)</f>
        <v>0</v>
      </c>
      <c r="BI53" s="11">
        <f>SUMIF(BK39:BK52,"DAVIPLATA",BJ39:BJ52)+SUMIF(BH39:BH52,"DAVIPLATA",BG39:BG52)</f>
        <v>10000</v>
      </c>
      <c r="BJ53" s="27">
        <f>SUMIF(BK39:BK52,"TARJETA DE CREDITO",BJ39:BJ52)+SUMIF(BH39:BH52,"TARJETA DE CREDITO",BG39:BG52)</f>
        <v>0</v>
      </c>
      <c r="BL53" s="29"/>
      <c r="BM53" s="12">
        <f>SUMIF(BO39:BO52,"EFECTIVO",BN39:BN52)+SUMIF(BR39:BR52,"EFECTIVO",BQ39:BQ52)</f>
        <v>18000</v>
      </c>
      <c r="BN53" s="12">
        <f ca="1">SUMIF(BR39:BR53,"NEQUI",BQ39:BQ52)+SUMIF(BO39:BO52,"NEQUI",BN39:BN52)</f>
        <v>20000</v>
      </c>
      <c r="BO53" s="11">
        <f>SUMIF(BO39:BO52,"BANCOLOMBIA",BN39:BN52)+SUMIF(BR39:BR52,"BANCOLOMBIA",BQ39:BQ52)</f>
        <v>0</v>
      </c>
      <c r="BP53" s="11">
        <f>SUMIF(BR39:BR52,"DAVIPLATA",BQ39:BQ52)+SUMIF(BO39:BO52,"DAVIPLATA",BN39:BN52)</f>
        <v>10000</v>
      </c>
      <c r="BQ53" s="27">
        <f>SUMIF(BR39:BR52,"TARJETA DE CREDITO",BQ39:BQ52)+SUMIF(BO39:BO52,"TARJETA DE CREDITO",BN39:BN52)</f>
        <v>0</v>
      </c>
      <c r="BS53" s="29"/>
      <c r="BT53" s="12">
        <f>SUMIF(BV39:BV52,"EFECTIVO",BU39:BU52)+SUMIF(BY39:BY52,"EFECTIVO",BX39:BX52)</f>
        <v>0</v>
      </c>
      <c r="BU53" s="12">
        <f ca="1">SUMIF(BY39:BY53,"NEQUI",BX39:BX52)+SUMIF(BV39:BV52,"NEQUI",BU39:BU52)</f>
        <v>0</v>
      </c>
      <c r="BV53" s="11">
        <f>SUMIF(BV39:BV52,"BANCOLOMBIA",BU39:BU52)+SUMIF(BY39:BY52,"BANCOLOMBIA",BX39:BX52)</f>
        <v>0</v>
      </c>
      <c r="BW53" s="11">
        <f>SUMIF(BY39:BY52,"DAVIPLATA",BX39:BX52)+SUMIF(BV39:BV52,"DAVIPLATA",BU39:BU52)</f>
        <v>0</v>
      </c>
      <c r="BX53" s="27">
        <f>SUMIF(BY39:BY52,"TARJETA DE CREDITO",BX39:BX52)+SUMIF(BV39:BV52,"TARJETA DE CREDITO",BU39:BU52)</f>
        <v>0</v>
      </c>
      <c r="BZ53" s="29"/>
      <c r="CA53" s="12">
        <f>SUMIF(CC39:CC52,"EFECTIVO",CB39:CB52)+SUMIF(CF39:CF52,"EFECTIVO",CE39:CE52)</f>
        <v>0</v>
      </c>
      <c r="CB53" s="12">
        <f ca="1">SUMIF(CF39:CF53,"NEQUI",CE39:CE52)+SUMIF(CC39:CC52,"NEQUI",CB39:CB52)</f>
        <v>0</v>
      </c>
      <c r="CC53" s="11">
        <f>SUMIF(CC39:CC52,"BANCOLOMBIA",CB39:CB52)+SUMIF(CF39:CF52,"BANCOLOMBIA",CE39:CE52)</f>
        <v>0</v>
      </c>
      <c r="CD53" s="11">
        <f>SUMIF(CF39:CF52,"DAVIPLATA",CE39:CE52)+SUMIF(CC39:CC52,"DAVIPLATA",CB39:CB52)</f>
        <v>10000</v>
      </c>
      <c r="CE53" s="27">
        <f>SUMIF(CF39:CF52,"TARJETA DE CREDITO",CE39:CE52)+SUMIF(CC39:CC52,"TARJETA DE CREDITO",CB39:CB52)</f>
        <v>0</v>
      </c>
      <c r="CG53" s="29"/>
      <c r="CQ53" s="62" t="s">
        <v>66</v>
      </c>
      <c r="CR53" s="25" t="s">
        <v>67</v>
      </c>
    </row>
    <row r="54" ht="15.55" spans="1:96">
      <c r="A54" s="16"/>
      <c r="B54" s="17" t="s">
        <v>68</v>
      </c>
      <c r="C54" s="18">
        <f t="shared" ref="C54:H54" si="24">SUM(C39:C52)</f>
        <v>38000</v>
      </c>
      <c r="D54" s="18"/>
      <c r="E54" s="18"/>
      <c r="F54" s="30">
        <f t="shared" si="24"/>
        <v>10000</v>
      </c>
      <c r="G54" s="30"/>
      <c r="H54" s="31">
        <f t="shared" si="24"/>
        <v>20000</v>
      </c>
      <c r="I54" s="17" t="s">
        <v>68</v>
      </c>
      <c r="J54" s="18">
        <f t="shared" ref="J54:O54" si="25">SUM(J39:J52)</f>
        <v>0</v>
      </c>
      <c r="K54" s="18"/>
      <c r="L54" s="18"/>
      <c r="M54" s="30">
        <f t="shared" si="25"/>
        <v>0</v>
      </c>
      <c r="N54" s="30"/>
      <c r="O54" s="31">
        <f t="shared" si="25"/>
        <v>0</v>
      </c>
      <c r="P54" s="17" t="s">
        <v>68</v>
      </c>
      <c r="Q54" s="18">
        <f t="shared" ref="Q54:V54" si="26">SUM(Q39:Q52)</f>
        <v>0</v>
      </c>
      <c r="R54" s="18"/>
      <c r="S54" s="18"/>
      <c r="T54" s="30">
        <f t="shared" si="26"/>
        <v>10000</v>
      </c>
      <c r="U54" s="30"/>
      <c r="V54" s="31">
        <f t="shared" si="26"/>
        <v>0</v>
      </c>
      <c r="W54" s="17" t="s">
        <v>68</v>
      </c>
      <c r="X54" s="18">
        <f t="shared" ref="X54:AC54" si="27">SUM(X39:X52)</f>
        <v>38000</v>
      </c>
      <c r="Y54" s="18"/>
      <c r="Z54" s="18"/>
      <c r="AA54" s="30">
        <f t="shared" si="27"/>
        <v>10000</v>
      </c>
      <c r="AB54" s="30"/>
      <c r="AC54" s="31">
        <f t="shared" si="27"/>
        <v>20000</v>
      </c>
      <c r="AD54" s="17" t="s">
        <v>68</v>
      </c>
      <c r="AE54" s="18">
        <f t="shared" ref="AE54:AJ54" si="28">SUM(AE39:AE52)</f>
        <v>0</v>
      </c>
      <c r="AF54" s="18"/>
      <c r="AG54" s="18"/>
      <c r="AH54" s="30">
        <f t="shared" si="28"/>
        <v>0</v>
      </c>
      <c r="AI54" s="30"/>
      <c r="AJ54" s="31">
        <f t="shared" si="28"/>
        <v>0</v>
      </c>
      <c r="AK54" s="17" t="s">
        <v>68</v>
      </c>
      <c r="AL54" s="18">
        <f t="shared" ref="AL54:AQ54" si="29">SUM(AL39:AL52)</f>
        <v>0</v>
      </c>
      <c r="AM54" s="18"/>
      <c r="AN54" s="18"/>
      <c r="AO54" s="30">
        <f t="shared" si="29"/>
        <v>10000</v>
      </c>
      <c r="AP54" s="30"/>
      <c r="AQ54" s="31">
        <f t="shared" si="29"/>
        <v>0</v>
      </c>
      <c r="AR54" s="17" t="s">
        <v>68</v>
      </c>
      <c r="AS54" s="18">
        <f t="shared" ref="AS54:AX54" si="30">SUM(AS39:AS52)</f>
        <v>38000</v>
      </c>
      <c r="AT54" s="18"/>
      <c r="AU54" s="18"/>
      <c r="AV54" s="30">
        <f t="shared" si="30"/>
        <v>10000</v>
      </c>
      <c r="AW54" s="30"/>
      <c r="AX54" s="31">
        <f t="shared" si="30"/>
        <v>20000</v>
      </c>
      <c r="AY54" s="17" t="s">
        <v>68</v>
      </c>
      <c r="AZ54" s="18">
        <f t="shared" ref="AZ54:BE54" si="31">SUM(AZ39:AZ52)</f>
        <v>0</v>
      </c>
      <c r="BA54" s="18"/>
      <c r="BB54" s="18"/>
      <c r="BC54" s="30">
        <f t="shared" si="31"/>
        <v>0</v>
      </c>
      <c r="BD54" s="30"/>
      <c r="BE54" s="31">
        <f t="shared" si="31"/>
        <v>0</v>
      </c>
      <c r="BF54" s="17" t="s">
        <v>68</v>
      </c>
      <c r="BG54" s="18">
        <f t="shared" ref="BG54:BL54" si="32">SUM(BG39:BG52)</f>
        <v>0</v>
      </c>
      <c r="BH54" s="18"/>
      <c r="BI54" s="18"/>
      <c r="BJ54" s="30">
        <f t="shared" si="32"/>
        <v>10000</v>
      </c>
      <c r="BK54" s="30"/>
      <c r="BL54" s="31">
        <f t="shared" si="32"/>
        <v>0</v>
      </c>
      <c r="BM54" s="17" t="s">
        <v>68</v>
      </c>
      <c r="BN54" s="18">
        <f t="shared" ref="BN54:BS54" si="33">SUM(BN39:BN52)</f>
        <v>38000</v>
      </c>
      <c r="BO54" s="18"/>
      <c r="BP54" s="18"/>
      <c r="BQ54" s="30">
        <f t="shared" si="33"/>
        <v>10000</v>
      </c>
      <c r="BR54" s="30"/>
      <c r="BS54" s="31">
        <f t="shared" si="33"/>
        <v>20000</v>
      </c>
      <c r="BT54" s="17" t="s">
        <v>68</v>
      </c>
      <c r="BU54" s="18">
        <f t="shared" ref="BU54:BZ54" si="34">SUM(BU39:BU52)</f>
        <v>0</v>
      </c>
      <c r="BV54" s="18"/>
      <c r="BW54" s="18"/>
      <c r="BX54" s="30">
        <f t="shared" si="34"/>
        <v>0</v>
      </c>
      <c r="BY54" s="30"/>
      <c r="BZ54" s="31">
        <f t="shared" si="34"/>
        <v>0</v>
      </c>
      <c r="CA54" s="17" t="s">
        <v>68</v>
      </c>
      <c r="CB54" s="18">
        <f t="shared" ref="CB54:CG54" si="35">SUM(CB39:CB52)</f>
        <v>0</v>
      </c>
      <c r="CC54" s="18"/>
      <c r="CD54" s="18"/>
      <c r="CE54" s="30">
        <f t="shared" si="35"/>
        <v>10000</v>
      </c>
      <c r="CF54" s="30"/>
      <c r="CG54" s="31">
        <f t="shared" si="35"/>
        <v>0</v>
      </c>
      <c r="CQ54" s="14">
        <f>BQ61*60%</f>
        <v>0</v>
      </c>
      <c r="CR54" s="28">
        <f>BT61/2</f>
        <v>0</v>
      </c>
    </row>
    <row r="55" ht="15.55" spans="2:96">
      <c r="B55" s="1" t="s">
        <v>1</v>
      </c>
      <c r="C55" s="2"/>
      <c r="D55" s="2"/>
      <c r="E55" s="2"/>
      <c r="F55" s="2"/>
      <c r="G55" s="2"/>
      <c r="H55" s="19"/>
      <c r="CQ55" s="58" t="s">
        <v>32</v>
      </c>
      <c r="CR55" s="59" t="s">
        <v>33</v>
      </c>
    </row>
    <row r="56" ht="15.55" spans="1:96">
      <c r="A56" s="3" t="s">
        <v>56</v>
      </c>
      <c r="B56" s="4" t="s">
        <v>17</v>
      </c>
      <c r="C56" s="5">
        <v>0.6</v>
      </c>
      <c r="D56" s="6" t="s">
        <v>18</v>
      </c>
      <c r="E56" s="6" t="s">
        <v>17</v>
      </c>
      <c r="F56" s="20">
        <v>0.5</v>
      </c>
      <c r="G56" s="21" t="s">
        <v>18</v>
      </c>
      <c r="H56" s="22" t="s">
        <v>19</v>
      </c>
      <c r="I56" s="4" t="s">
        <v>17</v>
      </c>
      <c r="J56" s="5">
        <v>0.6</v>
      </c>
      <c r="K56" s="6" t="s">
        <v>18</v>
      </c>
      <c r="L56" s="6" t="s">
        <v>17</v>
      </c>
      <c r="M56" s="20">
        <v>0.5</v>
      </c>
      <c r="N56" s="21" t="s">
        <v>18</v>
      </c>
      <c r="O56" s="22" t="s">
        <v>19</v>
      </c>
      <c r="P56" s="4" t="s">
        <v>17</v>
      </c>
      <c r="Q56" s="5">
        <v>0.6</v>
      </c>
      <c r="R56" s="6" t="s">
        <v>18</v>
      </c>
      <c r="S56" s="6" t="s">
        <v>17</v>
      </c>
      <c r="T56" s="20">
        <v>0.5</v>
      </c>
      <c r="U56" s="21" t="s">
        <v>18</v>
      </c>
      <c r="V56" s="22" t="s">
        <v>19</v>
      </c>
      <c r="W56" s="4" t="s">
        <v>17</v>
      </c>
      <c r="X56" s="5">
        <v>0.6</v>
      </c>
      <c r="Y56" s="6" t="s">
        <v>18</v>
      </c>
      <c r="Z56" s="6" t="s">
        <v>17</v>
      </c>
      <c r="AA56" s="20">
        <v>0.5</v>
      </c>
      <c r="AB56" s="21" t="s">
        <v>18</v>
      </c>
      <c r="AC56" s="22" t="s">
        <v>19</v>
      </c>
      <c r="AD56" s="4" t="s">
        <v>17</v>
      </c>
      <c r="AE56" s="5">
        <v>0.6</v>
      </c>
      <c r="AF56" s="6" t="s">
        <v>18</v>
      </c>
      <c r="AG56" s="6" t="s">
        <v>17</v>
      </c>
      <c r="AH56" s="20">
        <v>0.5</v>
      </c>
      <c r="AI56" s="21" t="s">
        <v>18</v>
      </c>
      <c r="AJ56" s="22" t="s">
        <v>19</v>
      </c>
      <c r="AK56" s="4" t="s">
        <v>17</v>
      </c>
      <c r="AL56" s="5">
        <v>0.6</v>
      </c>
      <c r="AM56" s="6" t="s">
        <v>18</v>
      </c>
      <c r="AN56" s="6" t="s">
        <v>17</v>
      </c>
      <c r="AO56" s="20">
        <v>0.5</v>
      </c>
      <c r="AP56" s="21" t="s">
        <v>18</v>
      </c>
      <c r="AQ56" s="22" t="s">
        <v>19</v>
      </c>
      <c r="AR56" s="4" t="s">
        <v>17</v>
      </c>
      <c r="AS56" s="5">
        <v>0.6</v>
      </c>
      <c r="AT56" s="6" t="s">
        <v>18</v>
      </c>
      <c r="AU56" s="6" t="s">
        <v>17</v>
      </c>
      <c r="AV56" s="20">
        <v>0.5</v>
      </c>
      <c r="AW56" s="21" t="s">
        <v>18</v>
      </c>
      <c r="AX56" s="22" t="s">
        <v>19</v>
      </c>
      <c r="AY56" s="4" t="s">
        <v>17</v>
      </c>
      <c r="AZ56" s="5">
        <v>0.6</v>
      </c>
      <c r="BA56" s="6" t="s">
        <v>18</v>
      </c>
      <c r="BB56" s="6" t="s">
        <v>17</v>
      </c>
      <c r="BC56" s="20">
        <v>0.5</v>
      </c>
      <c r="BD56" s="21" t="s">
        <v>18</v>
      </c>
      <c r="BE56" s="22" t="s">
        <v>19</v>
      </c>
      <c r="BF56" s="4" t="s">
        <v>17</v>
      </c>
      <c r="BG56" s="5">
        <v>0.6</v>
      </c>
      <c r="BH56" s="6" t="s">
        <v>18</v>
      </c>
      <c r="BI56" s="6" t="s">
        <v>17</v>
      </c>
      <c r="BJ56" s="20">
        <v>0.5</v>
      </c>
      <c r="BK56" s="21" t="s">
        <v>18</v>
      </c>
      <c r="BL56" s="22" t="s">
        <v>19</v>
      </c>
      <c r="BM56" s="4" t="s">
        <v>17</v>
      </c>
      <c r="BN56" s="5">
        <v>0.6</v>
      </c>
      <c r="BO56" s="6" t="s">
        <v>18</v>
      </c>
      <c r="BP56" s="6" t="s">
        <v>17</v>
      </c>
      <c r="BQ56" s="20">
        <v>0.5</v>
      </c>
      <c r="BR56" s="21" t="s">
        <v>18</v>
      </c>
      <c r="BS56" s="22" t="s">
        <v>19</v>
      </c>
      <c r="BT56" s="4" t="s">
        <v>17</v>
      </c>
      <c r="BU56" s="5">
        <v>0.6</v>
      </c>
      <c r="BV56" s="6" t="s">
        <v>18</v>
      </c>
      <c r="BW56" s="6" t="s">
        <v>17</v>
      </c>
      <c r="BX56" s="20">
        <v>0.5</v>
      </c>
      <c r="BY56" s="21" t="s">
        <v>18</v>
      </c>
      <c r="BZ56" s="22" t="s">
        <v>19</v>
      </c>
      <c r="CA56" s="4" t="s">
        <v>17</v>
      </c>
      <c r="CB56" s="5">
        <v>0.6</v>
      </c>
      <c r="CC56" s="6" t="s">
        <v>18</v>
      </c>
      <c r="CD56" s="6" t="s">
        <v>17</v>
      </c>
      <c r="CE56" s="20">
        <v>0.5</v>
      </c>
      <c r="CF56" s="21" t="s">
        <v>18</v>
      </c>
      <c r="CG56" s="22" t="s">
        <v>19</v>
      </c>
      <c r="CJ56" s="32" t="s">
        <v>142</v>
      </c>
      <c r="CK56" s="37"/>
      <c r="CL56" s="37"/>
      <c r="CM56" s="38"/>
      <c r="CQ56" s="60" t="e">
        <f>#REF!*60%</f>
        <v>#REF!</v>
      </c>
      <c r="CR56" s="61">
        <f ca="1">J71/2</f>
        <v>0</v>
      </c>
    </row>
    <row r="57" ht="16.4" spans="1:96">
      <c r="A57" s="7"/>
      <c r="B57" s="8" t="s">
        <v>43</v>
      </c>
      <c r="C57" s="9">
        <v>18000</v>
      </c>
      <c r="D57" s="9" t="s">
        <v>41</v>
      </c>
      <c r="E57" s="23"/>
      <c r="F57" s="24"/>
      <c r="G57" s="9"/>
      <c r="H57" s="25">
        <v>20000</v>
      </c>
      <c r="I57" s="8" t="s">
        <v>40</v>
      </c>
      <c r="J57" s="9"/>
      <c r="K57" s="9" t="s">
        <v>41</v>
      </c>
      <c r="L57" s="23"/>
      <c r="M57" s="24"/>
      <c r="N57" s="9"/>
      <c r="O57" s="25"/>
      <c r="P57" s="8" t="s">
        <v>40</v>
      </c>
      <c r="Q57" s="9"/>
      <c r="R57" s="9" t="s">
        <v>41</v>
      </c>
      <c r="S57" s="23"/>
      <c r="T57" s="24"/>
      <c r="U57" s="9"/>
      <c r="V57" s="25"/>
      <c r="W57" s="8" t="s">
        <v>43</v>
      </c>
      <c r="X57" s="9">
        <v>18000</v>
      </c>
      <c r="Y57" s="9" t="s">
        <v>41</v>
      </c>
      <c r="Z57" s="23"/>
      <c r="AA57" s="24"/>
      <c r="AB57" s="9"/>
      <c r="AC57" s="25">
        <v>20000</v>
      </c>
      <c r="AD57" s="8" t="s">
        <v>40</v>
      </c>
      <c r="AE57" s="9"/>
      <c r="AF57" s="9" t="s">
        <v>41</v>
      </c>
      <c r="AG57" s="23"/>
      <c r="AH57" s="24"/>
      <c r="AI57" s="9"/>
      <c r="AJ57" s="25"/>
      <c r="AK57" s="8" t="s">
        <v>40</v>
      </c>
      <c r="AL57" s="9"/>
      <c r="AM57" s="9" t="s">
        <v>41</v>
      </c>
      <c r="AN57" s="23"/>
      <c r="AO57" s="24"/>
      <c r="AP57" s="9"/>
      <c r="AQ57" s="25"/>
      <c r="AR57" s="8" t="s">
        <v>43</v>
      </c>
      <c r="AS57" s="9">
        <v>18000</v>
      </c>
      <c r="AT57" s="9" t="s">
        <v>41</v>
      </c>
      <c r="AU57" s="23"/>
      <c r="AV57" s="24"/>
      <c r="AW57" s="9"/>
      <c r="AX57" s="25">
        <v>20000</v>
      </c>
      <c r="AY57" s="8" t="s">
        <v>40</v>
      </c>
      <c r="AZ57" s="9"/>
      <c r="BA57" s="9" t="s">
        <v>41</v>
      </c>
      <c r="BB57" s="23"/>
      <c r="BC57" s="24"/>
      <c r="BD57" s="9"/>
      <c r="BE57" s="25"/>
      <c r="BF57" s="8" t="s">
        <v>40</v>
      </c>
      <c r="BG57" s="9"/>
      <c r="BH57" s="9" t="s">
        <v>41</v>
      </c>
      <c r="BI57" s="23"/>
      <c r="BJ57" s="24"/>
      <c r="BK57" s="9"/>
      <c r="BL57" s="25"/>
      <c r="BM57" s="8" t="s">
        <v>43</v>
      </c>
      <c r="BN57" s="9">
        <v>18000</v>
      </c>
      <c r="BO57" s="9" t="s">
        <v>41</v>
      </c>
      <c r="BP57" s="23"/>
      <c r="BQ57" s="24"/>
      <c r="BR57" s="9"/>
      <c r="BS57" s="25">
        <v>20000</v>
      </c>
      <c r="BT57" s="8" t="s">
        <v>40</v>
      </c>
      <c r="BU57" s="9"/>
      <c r="BV57" s="9" t="s">
        <v>41</v>
      </c>
      <c r="BW57" s="23"/>
      <c r="BX57" s="24"/>
      <c r="BY57" s="9"/>
      <c r="BZ57" s="25"/>
      <c r="CA57" s="8" t="s">
        <v>40</v>
      </c>
      <c r="CB57" s="9"/>
      <c r="CC57" s="9" t="s">
        <v>41</v>
      </c>
      <c r="CD57" s="23"/>
      <c r="CE57" s="24"/>
      <c r="CF57" s="9"/>
      <c r="CG57" s="25"/>
      <c r="CJ57" s="33" t="s">
        <v>1</v>
      </c>
      <c r="CK57" s="39">
        <f>CT59+CU59</f>
        <v>0</v>
      </c>
      <c r="CL57" s="40" t="s">
        <v>42</v>
      </c>
      <c r="CM57" s="41">
        <f>SUM(CK57:CK68)</f>
        <v>10000</v>
      </c>
      <c r="CQ57" s="62" t="s">
        <v>47</v>
      </c>
      <c r="CR57" s="25" t="s">
        <v>48</v>
      </c>
    </row>
    <row r="58" ht="15.55" spans="1:96">
      <c r="A58" s="7"/>
      <c r="B58" s="10" t="s">
        <v>43</v>
      </c>
      <c r="C58" s="11">
        <v>20000</v>
      </c>
      <c r="D58" s="11" t="s">
        <v>44</v>
      </c>
      <c r="E58" s="26"/>
      <c r="G58" s="11"/>
      <c r="H58" s="27"/>
      <c r="I58" s="10" t="s">
        <v>43</v>
      </c>
      <c r="J58" s="11"/>
      <c r="K58" s="11" t="s">
        <v>44</v>
      </c>
      <c r="L58" s="26"/>
      <c r="N58" s="11"/>
      <c r="O58" s="27"/>
      <c r="P58" s="10" t="s">
        <v>43</v>
      </c>
      <c r="Q58" s="11"/>
      <c r="R58" s="11" t="s">
        <v>44</v>
      </c>
      <c r="S58" s="26"/>
      <c r="U58" s="11"/>
      <c r="V58" s="27"/>
      <c r="W58" s="10" t="s">
        <v>43</v>
      </c>
      <c r="X58" s="11">
        <v>20000</v>
      </c>
      <c r="Y58" s="11" t="s">
        <v>44</v>
      </c>
      <c r="Z58" s="26"/>
      <c r="AB58" s="11"/>
      <c r="AC58" s="27"/>
      <c r="AD58" s="10" t="s">
        <v>43</v>
      </c>
      <c r="AE58" s="11"/>
      <c r="AF58" s="11" t="s">
        <v>44</v>
      </c>
      <c r="AG58" s="26"/>
      <c r="AI58" s="11"/>
      <c r="AJ58" s="27"/>
      <c r="AK58" s="10" t="s">
        <v>43</v>
      </c>
      <c r="AL58" s="11"/>
      <c r="AM58" s="11" t="s">
        <v>44</v>
      </c>
      <c r="AN58" s="26"/>
      <c r="AP58" s="11"/>
      <c r="AQ58" s="27"/>
      <c r="AR58" s="10" t="s">
        <v>43</v>
      </c>
      <c r="AS58" s="11">
        <v>20000</v>
      </c>
      <c r="AT58" s="11" t="s">
        <v>44</v>
      </c>
      <c r="AU58" s="26"/>
      <c r="AW58" s="11"/>
      <c r="AX58" s="27"/>
      <c r="AY58" s="10" t="s">
        <v>43</v>
      </c>
      <c r="AZ58" s="11"/>
      <c r="BA58" s="11" t="s">
        <v>44</v>
      </c>
      <c r="BB58" s="26"/>
      <c r="BD58" s="11"/>
      <c r="BE58" s="27"/>
      <c r="BF58" s="10" t="s">
        <v>43</v>
      </c>
      <c r="BG58" s="11"/>
      <c r="BH58" s="11" t="s">
        <v>44</v>
      </c>
      <c r="BI58" s="26"/>
      <c r="BK58" s="11"/>
      <c r="BL58" s="27"/>
      <c r="BM58" s="10" t="s">
        <v>43</v>
      </c>
      <c r="BN58" s="11">
        <v>20000</v>
      </c>
      <c r="BO58" s="11" t="s">
        <v>44</v>
      </c>
      <c r="BP58" s="26"/>
      <c r="BR58" s="11"/>
      <c r="BS58" s="27"/>
      <c r="BT58" s="10" t="s">
        <v>43</v>
      </c>
      <c r="BU58" s="11"/>
      <c r="BV58" s="11" t="s">
        <v>44</v>
      </c>
      <c r="BW58" s="26"/>
      <c r="BY58" s="11"/>
      <c r="BZ58" s="27"/>
      <c r="CA58" s="10" t="s">
        <v>43</v>
      </c>
      <c r="CB58" s="11"/>
      <c r="CC58" s="11" t="s">
        <v>44</v>
      </c>
      <c r="CD58" s="26"/>
      <c r="CF58" s="11"/>
      <c r="CG58" s="27"/>
      <c r="CJ58" s="34" t="s">
        <v>45</v>
      </c>
      <c r="CK58" s="42">
        <f>D72*60%</f>
        <v>0</v>
      </c>
      <c r="CL58" s="40" t="s">
        <v>46</v>
      </c>
      <c r="CM58" s="41" t="e">
        <f>CJ70-CM57+CB72</f>
        <v>#REF!</v>
      </c>
      <c r="CQ58" s="14" t="e">
        <f>#REF!*60%</f>
        <v>#REF!</v>
      </c>
      <c r="CR58" s="28" t="e">
        <f>#REF!/2</f>
        <v>#REF!</v>
      </c>
    </row>
    <row r="59" ht="14.8" spans="1:96">
      <c r="A59" s="7"/>
      <c r="B59" s="10"/>
      <c r="C59" s="11"/>
      <c r="D59" s="11"/>
      <c r="E59" s="26" t="s">
        <v>138</v>
      </c>
      <c r="F59">
        <v>10000</v>
      </c>
      <c r="G59" s="11" t="s">
        <v>50</v>
      </c>
      <c r="H59" s="27"/>
      <c r="I59" s="10"/>
      <c r="J59" s="11"/>
      <c r="K59" s="11"/>
      <c r="L59" s="26" t="s">
        <v>43</v>
      </c>
      <c r="N59" s="11" t="s">
        <v>50</v>
      </c>
      <c r="O59" s="27"/>
      <c r="P59" s="10"/>
      <c r="Q59" s="11"/>
      <c r="R59" s="11"/>
      <c r="S59" s="26" t="s">
        <v>43</v>
      </c>
      <c r="T59">
        <v>10000</v>
      </c>
      <c r="U59" s="11" t="s">
        <v>50</v>
      </c>
      <c r="V59" s="27"/>
      <c r="W59" s="10"/>
      <c r="X59" s="11"/>
      <c r="Y59" s="11"/>
      <c r="Z59" s="26" t="s">
        <v>138</v>
      </c>
      <c r="AA59">
        <v>10000</v>
      </c>
      <c r="AB59" s="11" t="s">
        <v>50</v>
      </c>
      <c r="AC59" s="27"/>
      <c r="AD59" s="10"/>
      <c r="AE59" s="11"/>
      <c r="AF59" s="11"/>
      <c r="AG59" s="26" t="s">
        <v>43</v>
      </c>
      <c r="AI59" s="11" t="s">
        <v>50</v>
      </c>
      <c r="AJ59" s="27"/>
      <c r="AK59" s="10"/>
      <c r="AL59" s="11"/>
      <c r="AM59" s="11"/>
      <c r="AN59" s="26" t="s">
        <v>43</v>
      </c>
      <c r="AO59">
        <v>10000</v>
      </c>
      <c r="AP59" s="11" t="s">
        <v>50</v>
      </c>
      <c r="AQ59" s="27"/>
      <c r="AR59" s="10"/>
      <c r="AS59" s="11"/>
      <c r="AT59" s="11"/>
      <c r="AU59" s="26" t="s">
        <v>138</v>
      </c>
      <c r="AV59">
        <v>10000</v>
      </c>
      <c r="AW59" s="11" t="s">
        <v>50</v>
      </c>
      <c r="AX59" s="27"/>
      <c r="AY59" s="10"/>
      <c r="AZ59" s="11"/>
      <c r="BA59" s="11"/>
      <c r="BB59" s="26" t="s">
        <v>43</v>
      </c>
      <c r="BD59" s="11" t="s">
        <v>50</v>
      </c>
      <c r="BE59" s="27"/>
      <c r="BF59" s="10"/>
      <c r="BG59" s="11"/>
      <c r="BH59" s="11"/>
      <c r="BI59" s="26" t="s">
        <v>43</v>
      </c>
      <c r="BJ59">
        <v>10000</v>
      </c>
      <c r="BK59" s="11" t="s">
        <v>50</v>
      </c>
      <c r="BL59" s="27"/>
      <c r="BM59" s="10"/>
      <c r="BN59" s="11"/>
      <c r="BO59" s="11"/>
      <c r="BP59" s="26" t="s">
        <v>138</v>
      </c>
      <c r="BQ59">
        <v>10000</v>
      </c>
      <c r="BR59" s="11" t="s">
        <v>50</v>
      </c>
      <c r="BS59" s="27"/>
      <c r="BT59" s="10"/>
      <c r="BU59" s="11"/>
      <c r="BV59" s="11"/>
      <c r="BW59" s="26" t="s">
        <v>43</v>
      </c>
      <c r="BY59" s="11" t="s">
        <v>50</v>
      </c>
      <c r="BZ59" s="27"/>
      <c r="CA59" s="10"/>
      <c r="CB59" s="11"/>
      <c r="CC59" s="11"/>
      <c r="CD59" s="26" t="s">
        <v>43</v>
      </c>
      <c r="CE59">
        <v>10000</v>
      </c>
      <c r="CF59" s="11" t="s">
        <v>50</v>
      </c>
      <c r="CG59" s="27"/>
      <c r="CJ59" s="34" t="s">
        <v>51</v>
      </c>
      <c r="CK59" s="42">
        <f>CT57+CU57</f>
        <v>0</v>
      </c>
      <c r="CL59" s="43"/>
      <c r="CM59" s="44" t="e">
        <f>W72*60%</f>
        <v>#VALUE!</v>
      </c>
      <c r="CQ59" s="62" t="s">
        <v>54</v>
      </c>
      <c r="CR59" s="25" t="s">
        <v>55</v>
      </c>
    </row>
    <row r="60" ht="15.55" spans="1:96">
      <c r="A60" s="7"/>
      <c r="B60" s="10"/>
      <c r="C60" s="11"/>
      <c r="D60" s="11"/>
      <c r="E60" s="26"/>
      <c r="G60" s="11"/>
      <c r="H60" s="27"/>
      <c r="I60" s="10"/>
      <c r="J60" s="11"/>
      <c r="K60" s="11"/>
      <c r="L60" s="26"/>
      <c r="N60" s="11"/>
      <c r="O60" s="27"/>
      <c r="P60" s="10"/>
      <c r="Q60" s="11"/>
      <c r="R60" s="11"/>
      <c r="S60" s="26"/>
      <c r="U60" s="11"/>
      <c r="V60" s="27"/>
      <c r="W60" s="10"/>
      <c r="X60" s="11"/>
      <c r="Y60" s="11"/>
      <c r="Z60" s="26"/>
      <c r="AB60" s="11"/>
      <c r="AC60" s="27"/>
      <c r="AD60" s="10"/>
      <c r="AE60" s="11"/>
      <c r="AF60" s="11"/>
      <c r="AG60" s="26"/>
      <c r="AI60" s="11"/>
      <c r="AJ60" s="27"/>
      <c r="AK60" s="10"/>
      <c r="AL60" s="11"/>
      <c r="AM60" s="11"/>
      <c r="AN60" s="26"/>
      <c r="AP60" s="11"/>
      <c r="AQ60" s="27"/>
      <c r="AR60" s="10"/>
      <c r="AS60" s="11"/>
      <c r="AT60" s="11"/>
      <c r="AU60" s="26"/>
      <c r="AW60" s="11"/>
      <c r="AX60" s="27"/>
      <c r="AY60" s="10"/>
      <c r="AZ60" s="11"/>
      <c r="BA60" s="11"/>
      <c r="BB60" s="26"/>
      <c r="BD60" s="11"/>
      <c r="BE60" s="27"/>
      <c r="BF60" s="10"/>
      <c r="BG60" s="11"/>
      <c r="BH60" s="11"/>
      <c r="BI60" s="26"/>
      <c r="BK60" s="11"/>
      <c r="BL60" s="27"/>
      <c r="BM60" s="10"/>
      <c r="BN60" s="11"/>
      <c r="BO60" s="11"/>
      <c r="BP60" s="26"/>
      <c r="BR60" s="11"/>
      <c r="BS60" s="27"/>
      <c r="BT60" s="10"/>
      <c r="BU60" s="11"/>
      <c r="BV60" s="11"/>
      <c r="BW60" s="26"/>
      <c r="BY60" s="11"/>
      <c r="BZ60" s="27"/>
      <c r="CA60" s="10"/>
      <c r="CB60" s="11"/>
      <c r="CC60" s="11"/>
      <c r="CD60" s="26"/>
      <c r="CF60" s="11"/>
      <c r="CG60" s="27"/>
      <c r="CJ60" s="34" t="s">
        <v>53</v>
      </c>
      <c r="CK60" s="45">
        <f>R72/2</f>
        <v>0</v>
      </c>
      <c r="CL60" s="46"/>
      <c r="CM60" s="47"/>
      <c r="CQ60" s="14">
        <f>AQ71*60%</f>
        <v>0</v>
      </c>
      <c r="CR60" s="28">
        <f>AT71/2</f>
        <v>0</v>
      </c>
    </row>
    <row r="61" ht="14.8" spans="1:96">
      <c r="A61" s="7"/>
      <c r="B61" s="10"/>
      <c r="C61" s="11"/>
      <c r="D61" s="11"/>
      <c r="E61" s="26"/>
      <c r="G61" s="11"/>
      <c r="H61" s="27"/>
      <c r="I61" s="10"/>
      <c r="J61" s="11"/>
      <c r="K61" s="11"/>
      <c r="L61" s="26"/>
      <c r="N61" s="11"/>
      <c r="O61" s="27"/>
      <c r="P61" s="10"/>
      <c r="Q61" s="11"/>
      <c r="R61" s="11"/>
      <c r="S61" s="26"/>
      <c r="U61" s="11"/>
      <c r="V61" s="27"/>
      <c r="W61" s="10"/>
      <c r="X61" s="11"/>
      <c r="Y61" s="11"/>
      <c r="Z61" s="26"/>
      <c r="AB61" s="11"/>
      <c r="AC61" s="27"/>
      <c r="AD61" s="10"/>
      <c r="AE61" s="11"/>
      <c r="AF61" s="11"/>
      <c r="AG61" s="26"/>
      <c r="AI61" s="11"/>
      <c r="AJ61" s="27"/>
      <c r="AK61" s="10"/>
      <c r="AL61" s="11"/>
      <c r="AM61" s="11"/>
      <c r="AN61" s="26"/>
      <c r="AP61" s="11"/>
      <c r="AQ61" s="27"/>
      <c r="AR61" s="10"/>
      <c r="AS61" s="11"/>
      <c r="AT61" s="11"/>
      <c r="AU61" s="26"/>
      <c r="AW61" s="11"/>
      <c r="AX61" s="27"/>
      <c r="AY61" s="10"/>
      <c r="AZ61" s="11"/>
      <c r="BA61" s="11"/>
      <c r="BB61" s="26"/>
      <c r="BD61" s="11"/>
      <c r="BE61" s="27"/>
      <c r="BF61" s="10"/>
      <c r="BG61" s="11"/>
      <c r="BH61" s="11"/>
      <c r="BI61" s="26"/>
      <c r="BK61" s="11"/>
      <c r="BL61" s="27"/>
      <c r="BM61" s="10"/>
      <c r="BN61" s="11"/>
      <c r="BO61" s="11"/>
      <c r="BP61" s="26"/>
      <c r="BR61" s="11"/>
      <c r="BS61" s="27"/>
      <c r="BT61" s="10"/>
      <c r="BU61" s="11"/>
      <c r="BV61" s="11"/>
      <c r="BW61" s="26"/>
      <c r="BY61" s="11"/>
      <c r="BZ61" s="27"/>
      <c r="CA61" s="10"/>
      <c r="CB61" s="11"/>
      <c r="CC61" s="11"/>
      <c r="CD61" s="26"/>
      <c r="CF61" s="11"/>
      <c r="CG61" s="27"/>
      <c r="CJ61" s="34" t="s">
        <v>57</v>
      </c>
      <c r="CK61" s="45">
        <f>AI72/2</f>
        <v>0</v>
      </c>
      <c r="CL61" s="46"/>
      <c r="CM61" s="47"/>
      <c r="CQ61" s="62" t="s">
        <v>60</v>
      </c>
      <c r="CR61" s="25" t="s">
        <v>61</v>
      </c>
    </row>
    <row r="62" ht="15.55" spans="1:96">
      <c r="A62" s="7"/>
      <c r="B62" s="12"/>
      <c r="C62" s="11"/>
      <c r="D62" s="11"/>
      <c r="E62" s="11"/>
      <c r="F62" s="11"/>
      <c r="G62" s="11"/>
      <c r="H62" s="27"/>
      <c r="I62" s="12"/>
      <c r="J62" s="11"/>
      <c r="K62" s="11"/>
      <c r="L62" s="11"/>
      <c r="M62" s="11"/>
      <c r="N62" s="11"/>
      <c r="O62" s="27"/>
      <c r="P62" s="12"/>
      <c r="Q62" s="11"/>
      <c r="R62" s="11"/>
      <c r="S62" s="11"/>
      <c r="T62" s="11"/>
      <c r="U62" s="11"/>
      <c r="V62" s="27"/>
      <c r="W62" s="12"/>
      <c r="X62" s="11"/>
      <c r="Y62" s="11"/>
      <c r="Z62" s="11"/>
      <c r="AA62" s="11"/>
      <c r="AB62" s="11"/>
      <c r="AC62" s="27"/>
      <c r="AD62" s="12"/>
      <c r="AE62" s="11"/>
      <c r="AF62" s="11"/>
      <c r="AG62" s="11"/>
      <c r="AH62" s="11"/>
      <c r="AI62" s="11"/>
      <c r="AJ62" s="27"/>
      <c r="AK62" s="12"/>
      <c r="AL62" s="11"/>
      <c r="AM62" s="11"/>
      <c r="AN62" s="11"/>
      <c r="AO62" s="11"/>
      <c r="AP62" s="11"/>
      <c r="AQ62" s="27"/>
      <c r="AR62" s="12"/>
      <c r="AS62" s="11"/>
      <c r="AT62" s="11"/>
      <c r="AU62" s="11"/>
      <c r="AV62" s="11"/>
      <c r="AW62" s="11"/>
      <c r="AX62" s="27"/>
      <c r="AY62" s="12"/>
      <c r="AZ62" s="11"/>
      <c r="BA62" s="11"/>
      <c r="BB62" s="11"/>
      <c r="BC62" s="11"/>
      <c r="BD62" s="11"/>
      <c r="BE62" s="27"/>
      <c r="BF62" s="12"/>
      <c r="BG62" s="11"/>
      <c r="BH62" s="11"/>
      <c r="BI62" s="11"/>
      <c r="BJ62" s="11"/>
      <c r="BK62" s="11"/>
      <c r="BL62" s="27"/>
      <c r="BM62" s="12"/>
      <c r="BN62" s="11"/>
      <c r="BO62" s="11"/>
      <c r="BP62" s="11"/>
      <c r="BQ62" s="11"/>
      <c r="BR62" s="11"/>
      <c r="BS62" s="27"/>
      <c r="BT62" s="12"/>
      <c r="BU62" s="11"/>
      <c r="BV62" s="11"/>
      <c r="BW62" s="11"/>
      <c r="BX62" s="11"/>
      <c r="BY62" s="11"/>
      <c r="BZ62" s="27"/>
      <c r="CA62" s="12"/>
      <c r="CB62" s="11"/>
      <c r="CC62" s="11"/>
      <c r="CD62" s="11"/>
      <c r="CE62" s="11"/>
      <c r="CF62" s="11"/>
      <c r="CG62" s="27"/>
      <c r="CJ62" s="34" t="s">
        <v>59</v>
      </c>
      <c r="CK62" s="45">
        <f>AO72/2</f>
        <v>5000</v>
      </c>
      <c r="CL62" s="40"/>
      <c r="CM62" s="41"/>
      <c r="CQ62" s="14">
        <f>AY71*60%</f>
        <v>0</v>
      </c>
      <c r="CR62" s="28">
        <f>BB71/2</f>
        <v>0</v>
      </c>
    </row>
    <row r="63" ht="14.8" spans="1:96">
      <c r="A63" s="7"/>
      <c r="B63" s="12"/>
      <c r="C63" s="11"/>
      <c r="D63" s="11"/>
      <c r="E63" s="11"/>
      <c r="F63" s="11"/>
      <c r="G63" s="11"/>
      <c r="H63" s="27"/>
      <c r="I63" s="12"/>
      <c r="J63" s="11"/>
      <c r="K63" s="11"/>
      <c r="L63" s="11"/>
      <c r="M63" s="11"/>
      <c r="N63" s="11"/>
      <c r="O63" s="27"/>
      <c r="P63" s="12"/>
      <c r="Q63" s="11"/>
      <c r="R63" s="11"/>
      <c r="S63" s="11"/>
      <c r="T63" s="11"/>
      <c r="U63" s="11"/>
      <c r="V63" s="27"/>
      <c r="W63" s="12"/>
      <c r="X63" s="11"/>
      <c r="Y63" s="11"/>
      <c r="Z63" s="11"/>
      <c r="AA63" s="11"/>
      <c r="AB63" s="11"/>
      <c r="AC63" s="27"/>
      <c r="AD63" s="12"/>
      <c r="AE63" s="11"/>
      <c r="AF63" s="11"/>
      <c r="AG63" s="11"/>
      <c r="AH63" s="11"/>
      <c r="AI63" s="11"/>
      <c r="AJ63" s="27"/>
      <c r="AK63" s="12"/>
      <c r="AL63" s="11"/>
      <c r="AM63" s="11"/>
      <c r="AN63" s="11"/>
      <c r="AO63" s="11"/>
      <c r="AP63" s="11"/>
      <c r="AQ63" s="27"/>
      <c r="AR63" s="12"/>
      <c r="AS63" s="11"/>
      <c r="AT63" s="11"/>
      <c r="AU63" s="11"/>
      <c r="AV63" s="11"/>
      <c r="AW63" s="11"/>
      <c r="AX63" s="27"/>
      <c r="AY63" s="12"/>
      <c r="AZ63" s="11"/>
      <c r="BA63" s="11"/>
      <c r="BB63" s="11"/>
      <c r="BC63" s="11"/>
      <c r="BD63" s="11"/>
      <c r="BE63" s="27"/>
      <c r="BF63" s="12"/>
      <c r="BG63" s="11"/>
      <c r="BH63" s="11"/>
      <c r="BI63" s="11"/>
      <c r="BJ63" s="11"/>
      <c r="BK63" s="11"/>
      <c r="BL63" s="27"/>
      <c r="BM63" s="12"/>
      <c r="BN63" s="11"/>
      <c r="BO63" s="11"/>
      <c r="BP63" s="11"/>
      <c r="BQ63" s="11"/>
      <c r="BR63" s="11"/>
      <c r="BS63" s="27"/>
      <c r="BT63" s="12"/>
      <c r="BU63" s="11"/>
      <c r="BV63" s="11"/>
      <c r="BW63" s="11"/>
      <c r="BX63" s="11"/>
      <c r="BY63" s="11"/>
      <c r="BZ63" s="27"/>
      <c r="CA63" s="12"/>
      <c r="CB63" s="11"/>
      <c r="CC63" s="11"/>
      <c r="CD63" s="11"/>
      <c r="CE63" s="11"/>
      <c r="CF63" s="11"/>
      <c r="CG63" s="27"/>
      <c r="CJ63" s="34" t="s">
        <v>63</v>
      </c>
      <c r="CK63" s="45">
        <f>CT61+CU61</f>
        <v>0</v>
      </c>
      <c r="CL63" s="40"/>
      <c r="CM63" s="41"/>
      <c r="CQ63" s="62" t="s">
        <v>66</v>
      </c>
      <c r="CR63" s="25" t="s">
        <v>67</v>
      </c>
    </row>
    <row r="64" ht="15.55" spans="1:96">
      <c r="A64" s="7"/>
      <c r="B64" s="12"/>
      <c r="C64" s="11"/>
      <c r="D64" s="11"/>
      <c r="E64" s="11"/>
      <c r="F64" s="11"/>
      <c r="G64" s="11"/>
      <c r="H64" s="27"/>
      <c r="I64" s="12"/>
      <c r="J64" s="11"/>
      <c r="K64" s="11"/>
      <c r="L64" s="11"/>
      <c r="M64" s="11"/>
      <c r="N64" s="11"/>
      <c r="O64" s="27"/>
      <c r="P64" s="12"/>
      <c r="Q64" s="11"/>
      <c r="R64" s="11"/>
      <c r="S64" s="11"/>
      <c r="T64" s="11"/>
      <c r="U64" s="11"/>
      <c r="V64" s="27"/>
      <c r="W64" s="12"/>
      <c r="X64" s="11"/>
      <c r="Y64" s="11"/>
      <c r="Z64" s="11"/>
      <c r="AA64" s="11"/>
      <c r="AB64" s="11"/>
      <c r="AC64" s="27"/>
      <c r="AD64" s="12"/>
      <c r="AE64" s="11"/>
      <c r="AF64" s="11"/>
      <c r="AG64" s="11"/>
      <c r="AH64" s="11"/>
      <c r="AI64" s="11"/>
      <c r="AJ64" s="27"/>
      <c r="AK64" s="12"/>
      <c r="AL64" s="11"/>
      <c r="AM64" s="11"/>
      <c r="AN64" s="11"/>
      <c r="AO64" s="11"/>
      <c r="AP64" s="11"/>
      <c r="AQ64" s="27"/>
      <c r="AR64" s="12"/>
      <c r="AS64" s="11"/>
      <c r="AT64" s="11"/>
      <c r="AU64" s="11"/>
      <c r="AV64" s="11"/>
      <c r="AW64" s="11"/>
      <c r="AX64" s="27"/>
      <c r="AY64" s="12"/>
      <c r="AZ64" s="11"/>
      <c r="BA64" s="11"/>
      <c r="BB64" s="11"/>
      <c r="BC64" s="11"/>
      <c r="BD64" s="11"/>
      <c r="BE64" s="27"/>
      <c r="BF64" s="12"/>
      <c r="BG64" s="11"/>
      <c r="BH64" s="11"/>
      <c r="BI64" s="11"/>
      <c r="BJ64" s="11"/>
      <c r="BK64" s="11"/>
      <c r="BL64" s="27"/>
      <c r="BM64" s="12"/>
      <c r="BN64" s="11"/>
      <c r="BO64" s="11"/>
      <c r="BP64" s="11"/>
      <c r="BQ64" s="11"/>
      <c r="BR64" s="11"/>
      <c r="BS64" s="27"/>
      <c r="BT64" s="12"/>
      <c r="BU64" s="11"/>
      <c r="BV64" s="11"/>
      <c r="BW64" s="11"/>
      <c r="BX64" s="11"/>
      <c r="BY64" s="11"/>
      <c r="BZ64" s="27"/>
      <c r="CA64" s="12"/>
      <c r="CB64" s="11"/>
      <c r="CC64" s="11"/>
      <c r="CD64" s="11"/>
      <c r="CE64" s="11"/>
      <c r="CF64" s="11"/>
      <c r="CG64" s="27"/>
      <c r="CJ64" s="34" t="s">
        <v>65</v>
      </c>
      <c r="CK64" s="42">
        <f>CT63+CU63</f>
        <v>0</v>
      </c>
      <c r="CL64" s="48"/>
      <c r="CM64" s="49"/>
      <c r="CQ64" s="14">
        <f>BQ71*60%</f>
        <v>0</v>
      </c>
      <c r="CR64" s="28">
        <f>BT71/2</f>
        <v>0</v>
      </c>
    </row>
    <row r="65" ht="14.8" spans="1:91">
      <c r="A65" s="7"/>
      <c r="B65" s="12"/>
      <c r="C65" s="11"/>
      <c r="D65" s="11"/>
      <c r="E65" s="11"/>
      <c r="F65" s="11"/>
      <c r="G65" s="11"/>
      <c r="H65" s="27"/>
      <c r="I65" s="12"/>
      <c r="J65" s="11"/>
      <c r="K65" s="11"/>
      <c r="L65" s="11"/>
      <c r="M65" s="11"/>
      <c r="N65" s="11"/>
      <c r="O65" s="27"/>
      <c r="P65" s="12"/>
      <c r="Q65" s="11"/>
      <c r="R65" s="11"/>
      <c r="S65" s="11"/>
      <c r="T65" s="11"/>
      <c r="U65" s="11"/>
      <c r="V65" s="27"/>
      <c r="W65" s="12"/>
      <c r="X65" s="11"/>
      <c r="Y65" s="11"/>
      <c r="Z65" s="11"/>
      <c r="AA65" s="11"/>
      <c r="AB65" s="11"/>
      <c r="AC65" s="27"/>
      <c r="AD65" s="12"/>
      <c r="AE65" s="11"/>
      <c r="AF65" s="11"/>
      <c r="AG65" s="11"/>
      <c r="AH65" s="11"/>
      <c r="AI65" s="11"/>
      <c r="AJ65" s="27"/>
      <c r="AK65" s="12"/>
      <c r="AL65" s="11"/>
      <c r="AM65" s="11"/>
      <c r="AN65" s="11"/>
      <c r="AO65" s="11"/>
      <c r="AP65" s="11"/>
      <c r="AQ65" s="27"/>
      <c r="AR65" s="12"/>
      <c r="AS65" s="11"/>
      <c r="AT65" s="11"/>
      <c r="AU65" s="11"/>
      <c r="AV65" s="11"/>
      <c r="AW65" s="11"/>
      <c r="AX65" s="27"/>
      <c r="AY65" s="12"/>
      <c r="AZ65" s="11"/>
      <c r="BA65" s="11"/>
      <c r="BB65" s="11"/>
      <c r="BC65" s="11"/>
      <c r="BD65" s="11"/>
      <c r="BE65" s="27"/>
      <c r="BF65" s="12"/>
      <c r="BG65" s="11"/>
      <c r="BH65" s="11"/>
      <c r="BI65" s="11"/>
      <c r="BJ65" s="11"/>
      <c r="BK65" s="11"/>
      <c r="BL65" s="27"/>
      <c r="BM65" s="12"/>
      <c r="BN65" s="11"/>
      <c r="BO65" s="11"/>
      <c r="BP65" s="11"/>
      <c r="BQ65" s="11"/>
      <c r="BR65" s="11"/>
      <c r="BS65" s="27"/>
      <c r="BT65" s="12"/>
      <c r="BU65" s="11"/>
      <c r="BV65" s="11"/>
      <c r="BW65" s="11"/>
      <c r="BX65" s="11"/>
      <c r="BY65" s="11"/>
      <c r="BZ65" s="27"/>
      <c r="CA65" s="12"/>
      <c r="CB65" s="11"/>
      <c r="CC65" s="11"/>
      <c r="CD65" s="11"/>
      <c r="CE65" s="11"/>
      <c r="CF65" s="11"/>
      <c r="CG65" s="27"/>
      <c r="CJ65" s="34" t="s">
        <v>69</v>
      </c>
      <c r="CK65" s="42">
        <f>BJ72/2</f>
        <v>5000</v>
      </c>
      <c r="CL65" s="40"/>
      <c r="CM65" s="41"/>
    </row>
    <row r="66" ht="15.55" spans="1:95">
      <c r="A66" s="7"/>
      <c r="B66" s="12"/>
      <c r="C66" s="11"/>
      <c r="D66" s="11"/>
      <c r="E66" s="11"/>
      <c r="F66" s="11"/>
      <c r="G66" s="11"/>
      <c r="H66" s="27"/>
      <c r="I66" s="12"/>
      <c r="J66" s="11"/>
      <c r="K66" s="11"/>
      <c r="L66" s="11"/>
      <c r="M66" s="11"/>
      <c r="N66" s="11"/>
      <c r="O66" s="27"/>
      <c r="P66" s="12"/>
      <c r="Q66" s="11"/>
      <c r="R66" s="11"/>
      <c r="S66" s="11"/>
      <c r="T66" s="11"/>
      <c r="U66" s="11"/>
      <c r="V66" s="27"/>
      <c r="W66" s="12"/>
      <c r="X66" s="11"/>
      <c r="Y66" s="11"/>
      <c r="Z66" s="11"/>
      <c r="AA66" s="11"/>
      <c r="AB66" s="11"/>
      <c r="AC66" s="27"/>
      <c r="AD66" s="12"/>
      <c r="AE66" s="11"/>
      <c r="AF66" s="11"/>
      <c r="AG66" s="11"/>
      <c r="AH66" s="11"/>
      <c r="AI66" s="11"/>
      <c r="AJ66" s="27"/>
      <c r="AK66" s="12"/>
      <c r="AL66" s="11"/>
      <c r="AM66" s="11"/>
      <c r="AN66" s="11"/>
      <c r="AO66" s="11"/>
      <c r="AP66" s="11"/>
      <c r="AQ66" s="27"/>
      <c r="AR66" s="12"/>
      <c r="AS66" s="11"/>
      <c r="AT66" s="11"/>
      <c r="AU66" s="11"/>
      <c r="AV66" s="11"/>
      <c r="AW66" s="11"/>
      <c r="AX66" s="27"/>
      <c r="AY66" s="12"/>
      <c r="AZ66" s="11"/>
      <c r="BA66" s="11"/>
      <c r="BB66" s="11"/>
      <c r="BC66" s="11"/>
      <c r="BD66" s="11"/>
      <c r="BE66" s="27"/>
      <c r="BF66" s="12"/>
      <c r="BG66" s="11"/>
      <c r="BH66" s="11"/>
      <c r="BI66" s="11"/>
      <c r="BJ66" s="11"/>
      <c r="BK66" s="11"/>
      <c r="BL66" s="27"/>
      <c r="BM66" s="12"/>
      <c r="BN66" s="11"/>
      <c r="BO66" s="11"/>
      <c r="BP66" s="11"/>
      <c r="BQ66" s="11"/>
      <c r="BR66" s="11"/>
      <c r="BS66" s="27"/>
      <c r="BT66" s="12"/>
      <c r="BU66" s="11"/>
      <c r="BV66" s="11"/>
      <c r="BW66" s="11"/>
      <c r="BX66" s="11"/>
      <c r="BY66" s="11"/>
      <c r="BZ66" s="27"/>
      <c r="CA66" s="12"/>
      <c r="CB66" s="11"/>
      <c r="CC66" s="11"/>
      <c r="CD66" s="11"/>
      <c r="CE66" s="11"/>
      <c r="CF66" s="11"/>
      <c r="CG66" s="27"/>
      <c r="CJ66" s="34" t="s">
        <v>70</v>
      </c>
      <c r="CK66" s="42">
        <f>BO72/2</f>
        <v>0</v>
      </c>
      <c r="CL66" s="40"/>
      <c r="CM66" s="41"/>
      <c r="CQ66" t="s">
        <v>56</v>
      </c>
    </row>
    <row r="67" ht="14.8" spans="1:96">
      <c r="A67" s="13"/>
      <c r="B67" s="12"/>
      <c r="C67" s="11"/>
      <c r="D67" s="11"/>
      <c r="E67" s="11"/>
      <c r="F67" s="11"/>
      <c r="G67" s="11"/>
      <c r="H67" s="27"/>
      <c r="I67" s="12"/>
      <c r="J67" s="11"/>
      <c r="K67" s="11"/>
      <c r="L67" s="11"/>
      <c r="M67" s="11"/>
      <c r="N67" s="11"/>
      <c r="O67" s="27"/>
      <c r="P67" s="12"/>
      <c r="Q67" s="11"/>
      <c r="R67" s="11"/>
      <c r="S67" s="11"/>
      <c r="T67" s="11"/>
      <c r="U67" s="11"/>
      <c r="V67" s="27"/>
      <c r="W67" s="12"/>
      <c r="X67" s="11"/>
      <c r="Y67" s="11"/>
      <c r="Z67" s="11"/>
      <c r="AA67" s="11"/>
      <c r="AB67" s="11"/>
      <c r="AC67" s="27"/>
      <c r="AD67" s="12"/>
      <c r="AE67" s="11"/>
      <c r="AF67" s="11"/>
      <c r="AG67" s="11"/>
      <c r="AH67" s="11"/>
      <c r="AI67" s="11"/>
      <c r="AJ67" s="27"/>
      <c r="AK67" s="12"/>
      <c r="AL67" s="11"/>
      <c r="AM67" s="11"/>
      <c r="AN67" s="11"/>
      <c r="AO67" s="11"/>
      <c r="AP67" s="11"/>
      <c r="AQ67" s="27"/>
      <c r="AR67" s="12"/>
      <c r="AS67" s="11"/>
      <c r="AT67" s="11"/>
      <c r="AU67" s="11"/>
      <c r="AV67" s="11"/>
      <c r="AW67" s="11"/>
      <c r="AX67" s="27"/>
      <c r="AY67" s="12"/>
      <c r="AZ67" s="11"/>
      <c r="BA67" s="11"/>
      <c r="BB67" s="11"/>
      <c r="BC67" s="11"/>
      <c r="BD67" s="11"/>
      <c r="BE67" s="27"/>
      <c r="BF67" s="12"/>
      <c r="BG67" s="11"/>
      <c r="BH67" s="11"/>
      <c r="BI67" s="11"/>
      <c r="BJ67" s="11"/>
      <c r="BK67" s="11"/>
      <c r="BL67" s="27"/>
      <c r="BM67" s="12"/>
      <c r="BN67" s="11"/>
      <c r="BO67" s="11"/>
      <c r="BP67" s="11"/>
      <c r="BQ67" s="11"/>
      <c r="BR67" s="11"/>
      <c r="BS67" s="27"/>
      <c r="BT67" s="12"/>
      <c r="BU67" s="11"/>
      <c r="BV67" s="11"/>
      <c r="BW67" s="11"/>
      <c r="BX67" s="11"/>
      <c r="BY67" s="11"/>
      <c r="BZ67" s="27"/>
      <c r="CA67" s="12"/>
      <c r="CB67" s="11"/>
      <c r="CC67" s="11"/>
      <c r="CD67" s="11"/>
      <c r="CE67" s="11"/>
      <c r="CF67" s="11"/>
      <c r="CG67" s="27"/>
      <c r="CJ67" s="34" t="s">
        <v>72</v>
      </c>
      <c r="CK67" s="42">
        <f>CT65+CU65</f>
        <v>0</v>
      </c>
      <c r="CL67" s="40"/>
      <c r="CM67" s="41"/>
      <c r="CQ67" s="58" t="s">
        <v>32</v>
      </c>
      <c r="CR67" s="59" t="s">
        <v>33</v>
      </c>
    </row>
    <row r="68" ht="15.55" spans="1:96">
      <c r="A68" s="7"/>
      <c r="B68" s="12"/>
      <c r="C68" s="11"/>
      <c r="D68" s="11"/>
      <c r="E68" s="11"/>
      <c r="F68" s="11"/>
      <c r="G68" s="11"/>
      <c r="H68" s="27"/>
      <c r="I68" s="12"/>
      <c r="J68" s="11"/>
      <c r="K68" s="11"/>
      <c r="L68" s="11"/>
      <c r="M68" s="11"/>
      <c r="N68" s="11"/>
      <c r="O68" s="27"/>
      <c r="P68" s="12"/>
      <c r="Q68" s="11"/>
      <c r="R68" s="11"/>
      <c r="S68" s="11"/>
      <c r="T68" s="11"/>
      <c r="U68" s="11"/>
      <c r="V68" s="27"/>
      <c r="W68" s="12"/>
      <c r="X68" s="11"/>
      <c r="Y68" s="11"/>
      <c r="Z68" s="11"/>
      <c r="AA68" s="11"/>
      <c r="AB68" s="11"/>
      <c r="AC68" s="27"/>
      <c r="AD68" s="12"/>
      <c r="AE68" s="11"/>
      <c r="AF68" s="11"/>
      <c r="AG68" s="11"/>
      <c r="AH68" s="11"/>
      <c r="AI68" s="11"/>
      <c r="AJ68" s="27"/>
      <c r="AK68" s="12"/>
      <c r="AL68" s="11"/>
      <c r="AM68" s="11"/>
      <c r="AN68" s="11"/>
      <c r="AO68" s="11"/>
      <c r="AP68" s="11"/>
      <c r="AQ68" s="27"/>
      <c r="AR68" s="12"/>
      <c r="AS68" s="11"/>
      <c r="AT68" s="11"/>
      <c r="AU68" s="11"/>
      <c r="AV68" s="11"/>
      <c r="AW68" s="11"/>
      <c r="AX68" s="27"/>
      <c r="AY68" s="12"/>
      <c r="AZ68" s="11"/>
      <c r="BA68" s="11"/>
      <c r="BB68" s="11"/>
      <c r="BC68" s="11"/>
      <c r="BD68" s="11"/>
      <c r="BE68" s="27"/>
      <c r="BF68" s="12"/>
      <c r="BG68" s="11"/>
      <c r="BH68" s="11"/>
      <c r="BI68" s="11"/>
      <c r="BJ68" s="11"/>
      <c r="BK68" s="11"/>
      <c r="BL68" s="27"/>
      <c r="BM68" s="12"/>
      <c r="BN68" s="11"/>
      <c r="BO68" s="11"/>
      <c r="BP68" s="11"/>
      <c r="BQ68" s="11"/>
      <c r="BR68" s="11"/>
      <c r="BS68" s="27"/>
      <c r="BT68" s="12"/>
      <c r="BU68" s="11"/>
      <c r="BV68" s="11"/>
      <c r="BW68" s="11"/>
      <c r="BX68" s="11"/>
      <c r="BY68" s="11"/>
      <c r="BZ68" s="27"/>
      <c r="CA68" s="12"/>
      <c r="CB68" s="11"/>
      <c r="CC68" s="11"/>
      <c r="CD68" s="11"/>
      <c r="CE68" s="11"/>
      <c r="CF68" s="11"/>
      <c r="CG68" s="27"/>
      <c r="CJ68" s="34"/>
      <c r="CK68" s="42"/>
      <c r="CL68" s="40"/>
      <c r="CM68" s="41"/>
      <c r="CQ68" s="60" t="e">
        <f>#REF!*60%</f>
        <v>#REF!</v>
      </c>
      <c r="CR68" s="61">
        <f>J83/2</f>
        <v>0</v>
      </c>
    </row>
    <row r="69" ht="15.55" spans="1:96">
      <c r="A69" s="7"/>
      <c r="B69" s="12"/>
      <c r="C69" s="11"/>
      <c r="D69" s="11"/>
      <c r="E69" s="11"/>
      <c r="F69" s="11"/>
      <c r="G69" s="11"/>
      <c r="H69" s="27"/>
      <c r="I69" s="12"/>
      <c r="J69" s="11"/>
      <c r="K69" s="11"/>
      <c r="L69" s="11"/>
      <c r="M69" s="11"/>
      <c r="N69" s="11"/>
      <c r="O69" s="27"/>
      <c r="P69" s="12"/>
      <c r="Q69" s="11"/>
      <c r="R69" s="11"/>
      <c r="S69" s="11"/>
      <c r="T69" s="11"/>
      <c r="U69" s="11"/>
      <c r="V69" s="27"/>
      <c r="W69" s="12"/>
      <c r="X69" s="11"/>
      <c r="Y69" s="11"/>
      <c r="Z69" s="11"/>
      <c r="AA69" s="11"/>
      <c r="AB69" s="11"/>
      <c r="AC69" s="27"/>
      <c r="AD69" s="12"/>
      <c r="AE69" s="11"/>
      <c r="AF69" s="11"/>
      <c r="AG69" s="11"/>
      <c r="AH69" s="11"/>
      <c r="AI69" s="11"/>
      <c r="AJ69" s="27"/>
      <c r="AK69" s="12"/>
      <c r="AL69" s="11"/>
      <c r="AM69" s="11"/>
      <c r="AN69" s="11"/>
      <c r="AO69" s="11"/>
      <c r="AP69" s="11"/>
      <c r="AQ69" s="27"/>
      <c r="AR69" s="12"/>
      <c r="AS69" s="11"/>
      <c r="AT69" s="11"/>
      <c r="AU69" s="11"/>
      <c r="AV69" s="11"/>
      <c r="AW69" s="11"/>
      <c r="AX69" s="27"/>
      <c r="AY69" s="12"/>
      <c r="AZ69" s="11"/>
      <c r="BA69" s="11"/>
      <c r="BB69" s="11"/>
      <c r="BC69" s="11"/>
      <c r="BD69" s="11"/>
      <c r="BE69" s="27"/>
      <c r="BF69" s="12"/>
      <c r="BG69" s="11"/>
      <c r="BH69" s="11"/>
      <c r="BI69" s="11"/>
      <c r="BJ69" s="11"/>
      <c r="BK69" s="11"/>
      <c r="BL69" s="27"/>
      <c r="BM69" s="12"/>
      <c r="BN69" s="11"/>
      <c r="BO69" s="11"/>
      <c r="BP69" s="11"/>
      <c r="BQ69" s="11"/>
      <c r="BR69" s="11"/>
      <c r="BS69" s="27"/>
      <c r="BT69" s="12"/>
      <c r="BU69" s="11"/>
      <c r="BV69" s="11"/>
      <c r="BW69" s="11"/>
      <c r="BX69" s="11"/>
      <c r="BY69" s="11"/>
      <c r="BZ69" s="27"/>
      <c r="CA69" s="12"/>
      <c r="CB69" s="11"/>
      <c r="CC69" s="11"/>
      <c r="CD69" s="11"/>
      <c r="CE69" s="11"/>
      <c r="CF69" s="11"/>
      <c r="CG69" s="27"/>
      <c r="CJ69" s="35" t="s">
        <v>76</v>
      </c>
      <c r="CK69" s="50" t="s">
        <v>77</v>
      </c>
      <c r="CL69" s="51" t="s">
        <v>78</v>
      </c>
      <c r="CM69" s="52" t="s">
        <v>79</v>
      </c>
      <c r="CN69" s="53" t="s">
        <v>41</v>
      </c>
      <c r="CO69" s="63" t="s">
        <v>80</v>
      </c>
      <c r="CQ69" s="62" t="s">
        <v>47</v>
      </c>
      <c r="CR69" s="25" t="s">
        <v>48</v>
      </c>
    </row>
    <row r="70" ht="17.15" spans="1:96">
      <c r="A70" s="7"/>
      <c r="B70" s="14"/>
      <c r="C70" s="15"/>
      <c r="D70" s="15"/>
      <c r="E70" s="15"/>
      <c r="F70" s="15"/>
      <c r="G70" s="15"/>
      <c r="H70" s="28"/>
      <c r="I70" s="14"/>
      <c r="J70" s="15"/>
      <c r="K70" s="15"/>
      <c r="L70" s="15"/>
      <c r="M70" s="15"/>
      <c r="N70" s="15"/>
      <c r="O70" s="28"/>
      <c r="P70" s="14"/>
      <c r="Q70" s="15"/>
      <c r="R70" s="15"/>
      <c r="S70" s="15"/>
      <c r="T70" s="15"/>
      <c r="U70" s="15"/>
      <c r="V70" s="28"/>
      <c r="W70" s="14"/>
      <c r="X70" s="15"/>
      <c r="Y70" s="15"/>
      <c r="Z70" s="15"/>
      <c r="AA70" s="15"/>
      <c r="AB70" s="15"/>
      <c r="AC70" s="28"/>
      <c r="AD70" s="14"/>
      <c r="AE70" s="15"/>
      <c r="AF70" s="15"/>
      <c r="AG70" s="15"/>
      <c r="AH70" s="15"/>
      <c r="AI70" s="15"/>
      <c r="AJ70" s="28"/>
      <c r="AK70" s="14"/>
      <c r="AL70" s="15"/>
      <c r="AM70" s="15"/>
      <c r="AN70" s="15"/>
      <c r="AO70" s="15"/>
      <c r="AP70" s="15"/>
      <c r="AQ70" s="28"/>
      <c r="AR70" s="14"/>
      <c r="AS70" s="15"/>
      <c r="AT70" s="15"/>
      <c r="AU70" s="15"/>
      <c r="AV70" s="15"/>
      <c r="AW70" s="15"/>
      <c r="AX70" s="28"/>
      <c r="AY70" s="14"/>
      <c r="AZ70" s="15"/>
      <c r="BA70" s="15"/>
      <c r="BB70" s="15"/>
      <c r="BC70" s="15"/>
      <c r="BD70" s="15"/>
      <c r="BE70" s="28"/>
      <c r="BF70" s="14"/>
      <c r="BG70" s="15"/>
      <c r="BH70" s="15"/>
      <c r="BI70" s="15"/>
      <c r="BJ70" s="15"/>
      <c r="BK70" s="15"/>
      <c r="BL70" s="28"/>
      <c r="BM70" s="14"/>
      <c r="BN70" s="15"/>
      <c r="BO70" s="15"/>
      <c r="BP70" s="15"/>
      <c r="BQ70" s="15"/>
      <c r="BR70" s="15"/>
      <c r="BS70" s="28"/>
      <c r="BT70" s="14"/>
      <c r="BU70" s="15"/>
      <c r="BV70" s="15"/>
      <c r="BW70" s="15"/>
      <c r="BX70" s="15"/>
      <c r="BY70" s="15"/>
      <c r="BZ70" s="28"/>
      <c r="CA70" s="14"/>
      <c r="CB70" s="15"/>
      <c r="CC70" s="15"/>
      <c r="CD70" s="15"/>
      <c r="CE70" s="15"/>
      <c r="CF70" s="15"/>
      <c r="CG70" s="28"/>
      <c r="CJ70" s="36" t="e">
        <f>SUM(#REF!+D72+J72+O72+R72+W72+Z72+AC72+AF72+AI72+AL72+CB72+AO72+#REF!+M72+AT72+AW72+BB72+BE72+BJ72+BO72+BT72+BW72)</f>
        <v>#REF!</v>
      </c>
      <c r="CK70" s="54" t="e">
        <f>SUM(F72+H72+P72+Y72+AA72+AE72+AG72+AK72+B72+CD72+CF72+T72+AQ72+BZ72+BQ72+BH72+AZ72+BL72)</f>
        <v>#VALUE!</v>
      </c>
      <c r="CL70" s="55">
        <f>CH69+CH70+CH72+CH68</f>
        <v>0</v>
      </c>
      <c r="CM70" s="56" t="e">
        <f>CJ70-CK70-CL70</f>
        <v>#REF!</v>
      </c>
      <c r="CN70" s="57"/>
      <c r="CO70" s="64" t="e">
        <f>CN70-CM70</f>
        <v>#REF!</v>
      </c>
      <c r="CQ70" s="14" t="e">
        <f>#REF!*60%</f>
        <v>#REF!</v>
      </c>
      <c r="CR70" s="28" t="e">
        <f>#REF!/2</f>
        <v>#REF!</v>
      </c>
    </row>
    <row r="71" ht="14.8" spans="1:96">
      <c r="A71" s="7"/>
      <c r="B71" s="12">
        <f>SUMIF(D57:D70,"EFECTIVO",C57:C70)+SUMIF(G57:G70,"EFECTIVO",F57:F70)</f>
        <v>18000</v>
      </c>
      <c r="C71" s="12">
        <f ca="1">SUMIF(G57:G71,"NEQUI",F57:F70)+SUMIF(D57:D70,"NEQUI",C57:C70)</f>
        <v>20000</v>
      </c>
      <c r="D71" s="11">
        <f>SUMIF(D57:D70,"BANCOLOMBIA",C57:C70)+SUMIF(G57:G70,"BANCOLOMBIA",F57:F70)</f>
        <v>0</v>
      </c>
      <c r="E71" s="11">
        <f>SUMIF(G57:G70,"DAVIPLATA",F57:F70)+SUMIF(D57:D70,"DAVIPLATA",C57:C70)</f>
        <v>10000</v>
      </c>
      <c r="F71" s="27">
        <f>SUMIF(G57:G70,"TARJETA DE CREDITO",F57:F70)+SUMIF(D57:D70,"TARJETA DE CREDITO",C57:C70)</f>
        <v>0</v>
      </c>
      <c r="H71" s="29"/>
      <c r="I71" s="12">
        <f>SUMIF(K57:K70,"EFECTIVO",J57:J70)+SUMIF(N57:N70,"EFECTIVO",M57:M70)</f>
        <v>0</v>
      </c>
      <c r="J71" s="12">
        <f ca="1">SUMIF(N57:N71,"NEQUI",M57:M70)+SUMIF(K57:K70,"NEQUI",J57:J70)</f>
        <v>0</v>
      </c>
      <c r="K71" s="11">
        <f>SUMIF(K57:K70,"BANCOLOMBIA",J57:J70)+SUMIF(N57:N70,"BANCOLOMBIA",M57:M70)</f>
        <v>0</v>
      </c>
      <c r="L71" s="11">
        <f>SUMIF(N57:N70,"DAVIPLATA",M57:M70)+SUMIF(K57:K70,"DAVIPLATA",J57:J70)</f>
        <v>0</v>
      </c>
      <c r="M71" s="27">
        <f>SUMIF(N57:N70,"TARJETA DE CREDITO",M57:M70)+SUMIF(K57:K70,"TARJETA DE CREDITO",J57:J70)</f>
        <v>0</v>
      </c>
      <c r="O71" s="29"/>
      <c r="P71" s="12">
        <f>SUMIF(R57:R70,"EFECTIVO",Q57:Q70)+SUMIF(U57:U70,"EFECTIVO",T57:T70)</f>
        <v>0</v>
      </c>
      <c r="Q71" s="12">
        <f ca="1">SUMIF(U57:U71,"NEQUI",T57:T70)+SUMIF(R57:R70,"NEQUI",Q57:Q70)</f>
        <v>0</v>
      </c>
      <c r="R71" s="11">
        <f>SUMIF(R57:R70,"BANCOLOMBIA",Q57:Q70)+SUMIF(U57:U70,"BANCOLOMBIA",T57:T70)</f>
        <v>0</v>
      </c>
      <c r="S71" s="11">
        <f>SUMIF(U57:U70,"DAVIPLATA",T57:T70)+SUMIF(R57:R70,"DAVIPLATA",Q57:Q70)</f>
        <v>10000</v>
      </c>
      <c r="T71" s="27">
        <f>SUMIF(U57:U70,"TARJETA DE CREDITO",T57:T70)+SUMIF(R57:R70,"TARJETA DE CREDITO",Q57:Q70)</f>
        <v>0</v>
      </c>
      <c r="V71" s="29"/>
      <c r="W71" s="12">
        <f>SUMIF(Y57:Y70,"EFECTIVO",X57:X70)+SUMIF(AB57:AB70,"EFECTIVO",AA57:AA70)</f>
        <v>18000</v>
      </c>
      <c r="X71" s="12">
        <f ca="1">SUMIF(AB57:AB71,"NEQUI",AA57:AA70)+SUMIF(Y57:Y70,"NEQUI",X57:X70)</f>
        <v>20000</v>
      </c>
      <c r="Y71" s="11">
        <f>SUMIF(Y57:Y70,"BANCOLOMBIA",X57:X70)+SUMIF(AB57:AB70,"BANCOLOMBIA",AA57:AA70)</f>
        <v>0</v>
      </c>
      <c r="Z71" s="11">
        <f>SUMIF(AB57:AB70,"DAVIPLATA",AA57:AA70)+SUMIF(Y57:Y70,"DAVIPLATA",X57:X70)</f>
        <v>10000</v>
      </c>
      <c r="AA71" s="27">
        <f>SUMIF(AB57:AB70,"TARJETA DE CREDITO",AA57:AA70)+SUMIF(Y57:Y70,"TARJETA DE CREDITO",X57:X70)</f>
        <v>0</v>
      </c>
      <c r="AC71" s="29"/>
      <c r="AD71" s="12">
        <f>SUMIF(AF57:AF70,"EFECTIVO",AE57:AE70)+SUMIF(AI57:AI70,"EFECTIVO",AH57:AH70)</f>
        <v>0</v>
      </c>
      <c r="AE71" s="12">
        <f ca="1">SUMIF(AI57:AI71,"NEQUI",AH57:AH70)+SUMIF(AF57:AF70,"NEQUI",AE57:AE70)</f>
        <v>0</v>
      </c>
      <c r="AF71" s="11">
        <f>SUMIF(AF57:AF70,"BANCOLOMBIA",AE57:AE70)+SUMIF(AI57:AI70,"BANCOLOMBIA",AH57:AH70)</f>
        <v>0</v>
      </c>
      <c r="AG71" s="11">
        <f>SUMIF(AI57:AI70,"DAVIPLATA",AH57:AH70)+SUMIF(AF57:AF70,"DAVIPLATA",AE57:AE70)</f>
        <v>0</v>
      </c>
      <c r="AH71" s="27">
        <f>SUMIF(AI57:AI70,"TARJETA DE CREDITO",AH57:AH70)+SUMIF(AF57:AF70,"TARJETA DE CREDITO",AE57:AE70)</f>
        <v>0</v>
      </c>
      <c r="AJ71" s="29"/>
      <c r="AK71" s="12">
        <f>SUMIF(AM57:AM70,"EFECTIVO",AL57:AL70)+SUMIF(AP57:AP70,"EFECTIVO",AO57:AO70)</f>
        <v>0</v>
      </c>
      <c r="AL71" s="12">
        <f ca="1">SUMIF(AP57:AP71,"NEQUI",AO57:AO70)+SUMIF(AM57:AM70,"NEQUI",AL57:AL70)</f>
        <v>0</v>
      </c>
      <c r="AM71" s="11">
        <f>SUMIF(AM57:AM70,"BANCOLOMBIA",AL57:AL70)+SUMIF(AP57:AP70,"BANCOLOMBIA",AO57:AO70)</f>
        <v>0</v>
      </c>
      <c r="AN71" s="11">
        <f>SUMIF(AP57:AP70,"DAVIPLATA",AO57:AO70)+SUMIF(AM57:AM70,"DAVIPLATA",AL57:AL70)</f>
        <v>10000</v>
      </c>
      <c r="AO71" s="27">
        <f>SUMIF(AP57:AP70,"TARJETA DE CREDITO",AO57:AO70)+SUMIF(AM57:AM70,"TARJETA DE CREDITO",AL57:AL70)</f>
        <v>0</v>
      </c>
      <c r="AQ71" s="29"/>
      <c r="AR71" s="12">
        <f>SUMIF(AT57:AT70,"EFECTIVO",AS57:AS70)+SUMIF(AW57:AW70,"EFECTIVO",AV57:AV70)</f>
        <v>18000</v>
      </c>
      <c r="AS71" s="12">
        <f ca="1">SUMIF(AW57:AW71,"NEQUI",AV57:AV70)+SUMIF(AT57:AT70,"NEQUI",AS57:AS70)</f>
        <v>20000</v>
      </c>
      <c r="AT71" s="11">
        <f>SUMIF(AT57:AT70,"BANCOLOMBIA",AS57:AS70)+SUMIF(AW57:AW70,"BANCOLOMBIA",AV57:AV70)</f>
        <v>0</v>
      </c>
      <c r="AU71" s="11">
        <f>SUMIF(AW57:AW70,"DAVIPLATA",AV57:AV70)+SUMIF(AT57:AT70,"DAVIPLATA",AS57:AS70)</f>
        <v>10000</v>
      </c>
      <c r="AV71" s="27">
        <f>SUMIF(AW57:AW70,"TARJETA DE CREDITO",AV57:AV70)+SUMIF(AT57:AT70,"TARJETA DE CREDITO",AS57:AS70)</f>
        <v>0</v>
      </c>
      <c r="AX71" s="29"/>
      <c r="AY71" s="12">
        <f>SUMIF(BA57:BA70,"EFECTIVO",AZ57:AZ70)+SUMIF(BD57:BD70,"EFECTIVO",BC57:BC70)</f>
        <v>0</v>
      </c>
      <c r="AZ71" s="12">
        <f ca="1">SUMIF(BD57:BD71,"NEQUI",BC57:BC70)+SUMIF(BA57:BA70,"NEQUI",AZ57:AZ70)</f>
        <v>0</v>
      </c>
      <c r="BA71" s="11">
        <f>SUMIF(BA57:BA70,"BANCOLOMBIA",AZ57:AZ70)+SUMIF(BD57:BD70,"BANCOLOMBIA",BC57:BC70)</f>
        <v>0</v>
      </c>
      <c r="BB71" s="11">
        <f>SUMIF(BD57:BD70,"DAVIPLATA",BC57:BC70)+SUMIF(BA57:BA70,"DAVIPLATA",AZ57:AZ70)</f>
        <v>0</v>
      </c>
      <c r="BC71" s="27">
        <f>SUMIF(BD57:BD70,"TARJETA DE CREDITO",BC57:BC70)+SUMIF(BA57:BA70,"TARJETA DE CREDITO",AZ57:AZ70)</f>
        <v>0</v>
      </c>
      <c r="BE71" s="29"/>
      <c r="BF71" s="12">
        <f>SUMIF(BH57:BH70,"EFECTIVO",BG57:BG70)+SUMIF(BK57:BK70,"EFECTIVO",BJ57:BJ70)</f>
        <v>0</v>
      </c>
      <c r="BG71" s="12">
        <f ca="1">SUMIF(BK57:BK71,"NEQUI",BJ57:BJ70)+SUMIF(BH57:BH70,"NEQUI",BG57:BG70)</f>
        <v>0</v>
      </c>
      <c r="BH71" s="11">
        <f>SUMIF(BH57:BH70,"BANCOLOMBIA",BG57:BG70)+SUMIF(BK57:BK70,"BANCOLOMBIA",BJ57:BJ70)</f>
        <v>0</v>
      </c>
      <c r="BI71" s="11">
        <f>SUMIF(BK57:BK70,"DAVIPLATA",BJ57:BJ70)+SUMIF(BH57:BH70,"DAVIPLATA",BG57:BG70)</f>
        <v>10000</v>
      </c>
      <c r="BJ71" s="27">
        <f>SUMIF(BK57:BK70,"TARJETA DE CREDITO",BJ57:BJ70)+SUMIF(BH57:BH70,"TARJETA DE CREDITO",BG57:BG70)</f>
        <v>0</v>
      </c>
      <c r="BL71" s="29"/>
      <c r="BM71" s="12">
        <f>SUMIF(BO57:BO70,"EFECTIVO",BN57:BN70)+SUMIF(BR57:BR70,"EFECTIVO",BQ57:BQ70)</f>
        <v>18000</v>
      </c>
      <c r="BN71" s="12">
        <f ca="1">SUMIF(BR57:BR71,"NEQUI",BQ57:BQ70)+SUMIF(BO57:BO70,"NEQUI",BN57:BN70)</f>
        <v>20000</v>
      </c>
      <c r="BO71" s="11">
        <f>SUMIF(BO57:BO70,"BANCOLOMBIA",BN57:BN70)+SUMIF(BR57:BR70,"BANCOLOMBIA",BQ57:BQ70)</f>
        <v>0</v>
      </c>
      <c r="BP71" s="11">
        <f>SUMIF(BR57:BR70,"DAVIPLATA",BQ57:BQ70)+SUMIF(BO57:BO70,"DAVIPLATA",BN57:BN70)</f>
        <v>10000</v>
      </c>
      <c r="BQ71" s="27">
        <f>SUMIF(BR57:BR70,"TARJETA DE CREDITO",BQ57:BQ70)+SUMIF(BO57:BO70,"TARJETA DE CREDITO",BN57:BN70)</f>
        <v>0</v>
      </c>
      <c r="BS71" s="29"/>
      <c r="BT71" s="12">
        <f>SUMIF(BV57:BV70,"EFECTIVO",BU57:BU70)+SUMIF(BY57:BY70,"EFECTIVO",BX57:BX70)</f>
        <v>0</v>
      </c>
      <c r="BU71" s="12">
        <f ca="1">SUMIF(BY57:BY71,"NEQUI",BX57:BX70)+SUMIF(BV57:BV70,"NEQUI",BU57:BU70)</f>
        <v>0</v>
      </c>
      <c r="BV71" s="11">
        <f>SUMIF(BV57:BV70,"BANCOLOMBIA",BU57:BU70)+SUMIF(BY57:BY70,"BANCOLOMBIA",BX57:BX70)</f>
        <v>0</v>
      </c>
      <c r="BW71" s="11">
        <f>SUMIF(BY57:BY70,"DAVIPLATA",BX57:BX70)+SUMIF(BV57:BV70,"DAVIPLATA",BU57:BU70)</f>
        <v>0</v>
      </c>
      <c r="BX71" s="27">
        <f>SUMIF(BY57:BY70,"TARJETA DE CREDITO",BX57:BX70)+SUMIF(BV57:BV70,"TARJETA DE CREDITO",BU57:BU70)</f>
        <v>0</v>
      </c>
      <c r="BZ71" s="29"/>
      <c r="CA71" s="12">
        <f>SUMIF(CC57:CC70,"EFECTIVO",CB57:CB70)+SUMIF(CF57:CF70,"EFECTIVO",CE57:CE70)</f>
        <v>0</v>
      </c>
      <c r="CB71" s="12">
        <f ca="1">SUMIF(CF57:CF71,"NEQUI",CE57:CE70)+SUMIF(CC57:CC70,"NEQUI",CB57:CB70)</f>
        <v>0</v>
      </c>
      <c r="CC71" s="11">
        <f>SUMIF(CC57:CC70,"BANCOLOMBIA",CB57:CB70)+SUMIF(CF57:CF70,"BANCOLOMBIA",CE57:CE70)</f>
        <v>0</v>
      </c>
      <c r="CD71" s="11">
        <f>SUMIF(CF57:CF70,"DAVIPLATA",CE57:CE70)+SUMIF(CC57:CC70,"DAVIPLATA",CB57:CB70)</f>
        <v>10000</v>
      </c>
      <c r="CE71" s="27">
        <f>SUMIF(CF57:CF70,"TARJETA DE CREDITO",CE57:CE70)+SUMIF(CC57:CC70,"TARJETA DE CREDITO",CB57:CB70)</f>
        <v>0</v>
      </c>
      <c r="CG71" s="29"/>
      <c r="CQ71" s="62" t="s">
        <v>54</v>
      </c>
      <c r="CR71" s="25" t="s">
        <v>55</v>
      </c>
    </row>
    <row r="72" ht="15.55" spans="1:96">
      <c r="A72" s="16"/>
      <c r="B72" s="17" t="s">
        <v>68</v>
      </c>
      <c r="C72" s="18">
        <f t="shared" ref="C72:H72" si="36">SUM(C57:C70)</f>
        <v>38000</v>
      </c>
      <c r="D72" s="18"/>
      <c r="E72" s="18"/>
      <c r="F72" s="30">
        <f t="shared" si="36"/>
        <v>10000</v>
      </c>
      <c r="G72" s="30"/>
      <c r="H72" s="31">
        <f t="shared" si="36"/>
        <v>20000</v>
      </c>
      <c r="I72" s="17" t="s">
        <v>68</v>
      </c>
      <c r="J72" s="18">
        <f t="shared" ref="J72:O72" si="37">SUM(J57:J70)</f>
        <v>0</v>
      </c>
      <c r="K72" s="18"/>
      <c r="L72" s="18"/>
      <c r="M72" s="30">
        <f t="shared" si="37"/>
        <v>0</v>
      </c>
      <c r="N72" s="30"/>
      <c r="O72" s="31">
        <f t="shared" si="37"/>
        <v>0</v>
      </c>
      <c r="P72" s="17" t="s">
        <v>68</v>
      </c>
      <c r="Q72" s="18">
        <f t="shared" ref="Q72:V72" si="38">SUM(Q57:Q70)</f>
        <v>0</v>
      </c>
      <c r="R72" s="18"/>
      <c r="S72" s="18"/>
      <c r="T72" s="30">
        <f t="shared" si="38"/>
        <v>10000</v>
      </c>
      <c r="U72" s="30"/>
      <c r="V72" s="31">
        <f t="shared" si="38"/>
        <v>0</v>
      </c>
      <c r="W72" s="17" t="s">
        <v>68</v>
      </c>
      <c r="X72" s="18">
        <f t="shared" ref="X72:AC72" si="39">SUM(X57:X70)</f>
        <v>38000</v>
      </c>
      <c r="Y72" s="18"/>
      <c r="Z72" s="18"/>
      <c r="AA72" s="30">
        <f t="shared" si="39"/>
        <v>10000</v>
      </c>
      <c r="AB72" s="30"/>
      <c r="AC72" s="31">
        <f t="shared" si="39"/>
        <v>20000</v>
      </c>
      <c r="AD72" s="17" t="s">
        <v>68</v>
      </c>
      <c r="AE72" s="18">
        <f t="shared" ref="AE72:AJ72" si="40">SUM(AE57:AE70)</f>
        <v>0</v>
      </c>
      <c r="AF72" s="18"/>
      <c r="AG72" s="18"/>
      <c r="AH72" s="30">
        <f t="shared" si="40"/>
        <v>0</v>
      </c>
      <c r="AI72" s="30"/>
      <c r="AJ72" s="31">
        <f t="shared" si="40"/>
        <v>0</v>
      </c>
      <c r="AK72" s="17" t="s">
        <v>68</v>
      </c>
      <c r="AL72" s="18">
        <f t="shared" ref="AL72:AQ72" si="41">SUM(AL57:AL70)</f>
        <v>0</v>
      </c>
      <c r="AM72" s="18"/>
      <c r="AN72" s="18"/>
      <c r="AO72" s="30">
        <f t="shared" si="41"/>
        <v>10000</v>
      </c>
      <c r="AP72" s="30"/>
      <c r="AQ72" s="31">
        <f t="shared" si="41"/>
        <v>0</v>
      </c>
      <c r="AR72" s="17" t="s">
        <v>68</v>
      </c>
      <c r="AS72" s="18">
        <f t="shared" ref="AS72:AX72" si="42">SUM(AS57:AS70)</f>
        <v>38000</v>
      </c>
      <c r="AT72" s="18"/>
      <c r="AU72" s="18"/>
      <c r="AV72" s="30">
        <f t="shared" si="42"/>
        <v>10000</v>
      </c>
      <c r="AW72" s="30"/>
      <c r="AX72" s="31">
        <f t="shared" si="42"/>
        <v>20000</v>
      </c>
      <c r="AY72" s="17" t="s">
        <v>68</v>
      </c>
      <c r="AZ72" s="18">
        <f t="shared" ref="AZ72:BE72" si="43">SUM(AZ57:AZ70)</f>
        <v>0</v>
      </c>
      <c r="BA72" s="18"/>
      <c r="BB72" s="18"/>
      <c r="BC72" s="30">
        <f t="shared" si="43"/>
        <v>0</v>
      </c>
      <c r="BD72" s="30"/>
      <c r="BE72" s="31">
        <f t="shared" si="43"/>
        <v>0</v>
      </c>
      <c r="BF72" s="17" t="s">
        <v>68</v>
      </c>
      <c r="BG72" s="18">
        <f t="shared" ref="BG72:BL72" si="44">SUM(BG57:BG70)</f>
        <v>0</v>
      </c>
      <c r="BH72" s="18"/>
      <c r="BI72" s="18"/>
      <c r="BJ72" s="30">
        <f t="shared" si="44"/>
        <v>10000</v>
      </c>
      <c r="BK72" s="30"/>
      <c r="BL72" s="31">
        <f t="shared" si="44"/>
        <v>0</v>
      </c>
      <c r="BM72" s="17" t="s">
        <v>68</v>
      </c>
      <c r="BN72" s="18">
        <f t="shared" ref="BN72:BS72" si="45">SUM(BN57:BN70)</f>
        <v>38000</v>
      </c>
      <c r="BO72" s="18"/>
      <c r="BP72" s="18"/>
      <c r="BQ72" s="30">
        <f t="shared" si="45"/>
        <v>10000</v>
      </c>
      <c r="BR72" s="30"/>
      <c r="BS72" s="31">
        <f t="shared" si="45"/>
        <v>20000</v>
      </c>
      <c r="BT72" s="17" t="s">
        <v>68</v>
      </c>
      <c r="BU72" s="18">
        <f t="shared" ref="BU72:BZ72" si="46">SUM(BU57:BU70)</f>
        <v>0</v>
      </c>
      <c r="BV72" s="18"/>
      <c r="BW72" s="18"/>
      <c r="BX72" s="30">
        <f t="shared" si="46"/>
        <v>0</v>
      </c>
      <c r="BY72" s="30"/>
      <c r="BZ72" s="31">
        <f t="shared" si="46"/>
        <v>0</v>
      </c>
      <c r="CA72" s="17" t="s">
        <v>68</v>
      </c>
      <c r="CB72" s="18">
        <f t="shared" ref="CB72:CG72" si="47">SUM(CB57:CB70)</f>
        <v>0</v>
      </c>
      <c r="CC72" s="18"/>
      <c r="CD72" s="18"/>
      <c r="CE72" s="30">
        <f t="shared" si="47"/>
        <v>10000</v>
      </c>
      <c r="CF72" s="30"/>
      <c r="CG72" s="31">
        <f t="shared" si="47"/>
        <v>0</v>
      </c>
      <c r="CQ72" s="14">
        <f>AQ83*60%</f>
        <v>0</v>
      </c>
      <c r="CR72" s="28">
        <f>AT83/2</f>
        <v>0</v>
      </c>
    </row>
    <row r="73" ht="15.55" spans="2:96">
      <c r="B73" s="1" t="s">
        <v>1</v>
      </c>
      <c r="C73" s="2"/>
      <c r="D73" s="2"/>
      <c r="E73" s="2"/>
      <c r="F73" s="2"/>
      <c r="G73" s="2"/>
      <c r="H73" s="19"/>
      <c r="CQ73" s="62" t="s">
        <v>60</v>
      </c>
      <c r="CR73" s="25" t="s">
        <v>61</v>
      </c>
    </row>
    <row r="74" ht="15.55" spans="1:96">
      <c r="A74" s="3" t="s">
        <v>58</v>
      </c>
      <c r="B74" s="4" t="s">
        <v>17</v>
      </c>
      <c r="C74" s="5">
        <v>0.6</v>
      </c>
      <c r="D74" s="6" t="s">
        <v>18</v>
      </c>
      <c r="E74" s="6" t="s">
        <v>17</v>
      </c>
      <c r="F74" s="20">
        <v>0.5</v>
      </c>
      <c r="G74" s="21" t="s">
        <v>18</v>
      </c>
      <c r="H74" s="22" t="s">
        <v>19</v>
      </c>
      <c r="I74" s="4" t="s">
        <v>17</v>
      </c>
      <c r="J74" s="5">
        <v>0.6</v>
      </c>
      <c r="K74" s="6" t="s">
        <v>18</v>
      </c>
      <c r="L74" s="6" t="s">
        <v>17</v>
      </c>
      <c r="M74" s="20">
        <v>0.5</v>
      </c>
      <c r="N74" s="21" t="s">
        <v>18</v>
      </c>
      <c r="O74" s="22" t="s">
        <v>19</v>
      </c>
      <c r="P74" s="4" t="s">
        <v>17</v>
      </c>
      <c r="Q74" s="5">
        <v>0.6</v>
      </c>
      <c r="R74" s="6" t="s">
        <v>18</v>
      </c>
      <c r="S74" s="6" t="s">
        <v>17</v>
      </c>
      <c r="T74" s="20">
        <v>0.5</v>
      </c>
      <c r="U74" s="21" t="s">
        <v>18</v>
      </c>
      <c r="V74" s="22" t="s">
        <v>19</v>
      </c>
      <c r="W74" s="4" t="s">
        <v>17</v>
      </c>
      <c r="X74" s="5">
        <v>0.6</v>
      </c>
      <c r="Y74" s="6" t="s">
        <v>18</v>
      </c>
      <c r="Z74" s="6" t="s">
        <v>17</v>
      </c>
      <c r="AA74" s="20">
        <v>0.5</v>
      </c>
      <c r="AB74" s="21" t="s">
        <v>18</v>
      </c>
      <c r="AC74" s="22" t="s">
        <v>19</v>
      </c>
      <c r="AD74" s="4" t="s">
        <v>17</v>
      </c>
      <c r="AE74" s="5">
        <v>0.6</v>
      </c>
      <c r="AF74" s="6" t="s">
        <v>18</v>
      </c>
      <c r="AG74" s="6" t="s">
        <v>17</v>
      </c>
      <c r="AH74" s="20">
        <v>0.5</v>
      </c>
      <c r="AI74" s="21" t="s">
        <v>18</v>
      </c>
      <c r="AJ74" s="22" t="s">
        <v>19</v>
      </c>
      <c r="AK74" s="4" t="s">
        <v>17</v>
      </c>
      <c r="AL74" s="5">
        <v>0.6</v>
      </c>
      <c r="AM74" s="6" t="s">
        <v>18</v>
      </c>
      <c r="AN74" s="6" t="s">
        <v>17</v>
      </c>
      <c r="AO74" s="20">
        <v>0.5</v>
      </c>
      <c r="AP74" s="21" t="s">
        <v>18</v>
      </c>
      <c r="AQ74" s="22" t="s">
        <v>19</v>
      </c>
      <c r="AR74" s="4" t="s">
        <v>17</v>
      </c>
      <c r="AS74" s="5">
        <v>0.6</v>
      </c>
      <c r="AT74" s="6" t="s">
        <v>18</v>
      </c>
      <c r="AU74" s="6" t="s">
        <v>17</v>
      </c>
      <c r="AV74" s="20">
        <v>0.5</v>
      </c>
      <c r="AW74" s="21" t="s">
        <v>18</v>
      </c>
      <c r="AX74" s="22" t="s">
        <v>19</v>
      </c>
      <c r="AY74" s="4" t="s">
        <v>17</v>
      </c>
      <c r="AZ74" s="5">
        <v>0.6</v>
      </c>
      <c r="BA74" s="6" t="s">
        <v>18</v>
      </c>
      <c r="BB74" s="6" t="s">
        <v>17</v>
      </c>
      <c r="BC74" s="20">
        <v>0.5</v>
      </c>
      <c r="BD74" s="21" t="s">
        <v>18</v>
      </c>
      <c r="BE74" s="22" t="s">
        <v>19</v>
      </c>
      <c r="BF74" s="4" t="s">
        <v>17</v>
      </c>
      <c r="BG74" s="5">
        <v>0.6</v>
      </c>
      <c r="BH74" s="6" t="s">
        <v>18</v>
      </c>
      <c r="BI74" s="6" t="s">
        <v>17</v>
      </c>
      <c r="BJ74" s="20">
        <v>0.5</v>
      </c>
      <c r="BK74" s="21" t="s">
        <v>18</v>
      </c>
      <c r="BL74" s="22" t="s">
        <v>19</v>
      </c>
      <c r="BM74" s="4" t="s">
        <v>17</v>
      </c>
      <c r="BN74" s="5">
        <v>0.6</v>
      </c>
      <c r="BO74" s="6" t="s">
        <v>18</v>
      </c>
      <c r="BP74" s="6" t="s">
        <v>17</v>
      </c>
      <c r="BQ74" s="20">
        <v>0.5</v>
      </c>
      <c r="BR74" s="21" t="s">
        <v>18</v>
      </c>
      <c r="BS74" s="22" t="s">
        <v>19</v>
      </c>
      <c r="BT74" s="4" t="s">
        <v>17</v>
      </c>
      <c r="BU74" s="5">
        <v>0.6</v>
      </c>
      <c r="BV74" s="6" t="s">
        <v>18</v>
      </c>
      <c r="BW74" s="6" t="s">
        <v>17</v>
      </c>
      <c r="BX74" s="20">
        <v>0.5</v>
      </c>
      <c r="BY74" s="21" t="s">
        <v>18</v>
      </c>
      <c r="BZ74" s="22" t="s">
        <v>19</v>
      </c>
      <c r="CA74" s="4" t="s">
        <v>17</v>
      </c>
      <c r="CB74" s="5">
        <v>0.6</v>
      </c>
      <c r="CC74" s="6" t="s">
        <v>18</v>
      </c>
      <c r="CD74" s="6" t="s">
        <v>17</v>
      </c>
      <c r="CE74" s="20">
        <v>0.5</v>
      </c>
      <c r="CF74" s="21" t="s">
        <v>18</v>
      </c>
      <c r="CG74" s="22" t="s">
        <v>19</v>
      </c>
      <c r="CJ74" s="32" t="s">
        <v>143</v>
      </c>
      <c r="CK74" s="37"/>
      <c r="CL74" s="37"/>
      <c r="CM74" s="38"/>
      <c r="CQ74" s="14">
        <f>AY83*60%</f>
        <v>0</v>
      </c>
      <c r="CR74" s="28">
        <f>BB83/2</f>
        <v>0</v>
      </c>
    </row>
    <row r="75" ht="16.4" spans="1:96">
      <c r="A75" s="7"/>
      <c r="B75" s="8" t="s">
        <v>43</v>
      </c>
      <c r="C75" s="9">
        <v>18000</v>
      </c>
      <c r="D75" s="9" t="s">
        <v>41</v>
      </c>
      <c r="E75" s="23"/>
      <c r="F75" s="24"/>
      <c r="G75" s="9"/>
      <c r="H75" s="25">
        <v>20000</v>
      </c>
      <c r="I75" s="8" t="s">
        <v>40</v>
      </c>
      <c r="J75" s="9"/>
      <c r="K75" s="9" t="s">
        <v>41</v>
      </c>
      <c r="L75" s="23"/>
      <c r="M75" s="24"/>
      <c r="N75" s="9"/>
      <c r="O75" s="25"/>
      <c r="P75" s="8" t="s">
        <v>40</v>
      </c>
      <c r="Q75" s="9"/>
      <c r="R75" s="9" t="s">
        <v>41</v>
      </c>
      <c r="S75" s="23"/>
      <c r="T75" s="24"/>
      <c r="U75" s="9"/>
      <c r="V75" s="25"/>
      <c r="W75" s="8" t="s">
        <v>43</v>
      </c>
      <c r="X75" s="9">
        <v>18000</v>
      </c>
      <c r="Y75" s="9" t="s">
        <v>41</v>
      </c>
      <c r="Z75" s="23"/>
      <c r="AA75" s="24"/>
      <c r="AB75" s="9"/>
      <c r="AC75" s="25">
        <v>20000</v>
      </c>
      <c r="AD75" s="8" t="s">
        <v>40</v>
      </c>
      <c r="AE75" s="9"/>
      <c r="AF75" s="9" t="s">
        <v>41</v>
      </c>
      <c r="AG75" s="23"/>
      <c r="AH75" s="24"/>
      <c r="AI75" s="9"/>
      <c r="AJ75" s="25"/>
      <c r="AK75" s="8" t="s">
        <v>40</v>
      </c>
      <c r="AL75" s="9"/>
      <c r="AM75" s="9" t="s">
        <v>41</v>
      </c>
      <c r="AN75" s="23"/>
      <c r="AO75" s="24"/>
      <c r="AP75" s="9"/>
      <c r="AQ75" s="25"/>
      <c r="AR75" s="8" t="s">
        <v>43</v>
      </c>
      <c r="AS75" s="9">
        <v>18000</v>
      </c>
      <c r="AT75" s="9" t="s">
        <v>41</v>
      </c>
      <c r="AU75" s="23"/>
      <c r="AV75" s="24"/>
      <c r="AW75" s="9"/>
      <c r="AX75" s="25">
        <v>20000</v>
      </c>
      <c r="AY75" s="8" t="s">
        <v>40</v>
      </c>
      <c r="AZ75" s="9"/>
      <c r="BA75" s="9" t="s">
        <v>41</v>
      </c>
      <c r="BB75" s="23"/>
      <c r="BC75" s="24"/>
      <c r="BD75" s="9"/>
      <c r="BE75" s="25"/>
      <c r="BF75" s="8" t="s">
        <v>40</v>
      </c>
      <c r="BG75" s="9"/>
      <c r="BH75" s="9" t="s">
        <v>41</v>
      </c>
      <c r="BI75" s="23"/>
      <c r="BJ75" s="24"/>
      <c r="BK75" s="9"/>
      <c r="BL75" s="25"/>
      <c r="BM75" s="8" t="s">
        <v>43</v>
      </c>
      <c r="BN75" s="9">
        <v>18000</v>
      </c>
      <c r="BO75" s="9" t="s">
        <v>41</v>
      </c>
      <c r="BP75" s="23"/>
      <c r="BQ75" s="24"/>
      <c r="BR75" s="9"/>
      <c r="BS75" s="25">
        <v>20000</v>
      </c>
      <c r="BT75" s="8" t="s">
        <v>40</v>
      </c>
      <c r="BU75" s="9"/>
      <c r="BV75" s="9" t="s">
        <v>41</v>
      </c>
      <c r="BW75" s="23"/>
      <c r="BX75" s="24"/>
      <c r="BY75" s="9"/>
      <c r="BZ75" s="25"/>
      <c r="CA75" s="8" t="s">
        <v>40</v>
      </c>
      <c r="CB75" s="9"/>
      <c r="CC75" s="9" t="s">
        <v>41</v>
      </c>
      <c r="CD75" s="23"/>
      <c r="CE75" s="24"/>
      <c r="CF75" s="9"/>
      <c r="CG75" s="25"/>
      <c r="CJ75" s="33" t="s">
        <v>1</v>
      </c>
      <c r="CK75" s="39">
        <f>CT77+CU77</f>
        <v>0</v>
      </c>
      <c r="CL75" s="40" t="s">
        <v>42</v>
      </c>
      <c r="CM75" s="41">
        <f>SUM(CK75:CK86)</f>
        <v>10000</v>
      </c>
      <c r="CQ75" s="62" t="s">
        <v>66</v>
      </c>
      <c r="CR75" s="25" t="s">
        <v>67</v>
      </c>
    </row>
    <row r="76" ht="15.55" spans="1:96">
      <c r="A76" s="7"/>
      <c r="B76" s="10" t="s">
        <v>43</v>
      </c>
      <c r="C76" s="11">
        <v>20000</v>
      </c>
      <c r="D76" s="11" t="s">
        <v>44</v>
      </c>
      <c r="E76" s="26"/>
      <c r="G76" s="11"/>
      <c r="H76" s="27"/>
      <c r="I76" s="10" t="s">
        <v>43</v>
      </c>
      <c r="J76" s="11"/>
      <c r="K76" s="11" t="s">
        <v>44</v>
      </c>
      <c r="L76" s="26"/>
      <c r="N76" s="11"/>
      <c r="O76" s="27"/>
      <c r="P76" s="10" t="s">
        <v>43</v>
      </c>
      <c r="Q76" s="11"/>
      <c r="R76" s="11" t="s">
        <v>44</v>
      </c>
      <c r="S76" s="26"/>
      <c r="U76" s="11"/>
      <c r="V76" s="27"/>
      <c r="W76" s="10" t="s">
        <v>43</v>
      </c>
      <c r="X76" s="11">
        <v>20000</v>
      </c>
      <c r="Y76" s="11" t="s">
        <v>44</v>
      </c>
      <c r="Z76" s="26"/>
      <c r="AB76" s="11"/>
      <c r="AC76" s="27"/>
      <c r="AD76" s="10" t="s">
        <v>43</v>
      </c>
      <c r="AE76" s="11"/>
      <c r="AF76" s="11" t="s">
        <v>44</v>
      </c>
      <c r="AG76" s="26"/>
      <c r="AI76" s="11"/>
      <c r="AJ76" s="27"/>
      <c r="AK76" s="10" t="s">
        <v>43</v>
      </c>
      <c r="AL76" s="11"/>
      <c r="AM76" s="11" t="s">
        <v>44</v>
      </c>
      <c r="AN76" s="26"/>
      <c r="AP76" s="11"/>
      <c r="AQ76" s="27"/>
      <c r="AR76" s="10" t="s">
        <v>43</v>
      </c>
      <c r="AS76" s="11">
        <v>20000</v>
      </c>
      <c r="AT76" s="11" t="s">
        <v>44</v>
      </c>
      <c r="AU76" s="26"/>
      <c r="AW76" s="11"/>
      <c r="AX76" s="27"/>
      <c r="AY76" s="10" t="s">
        <v>43</v>
      </c>
      <c r="AZ76" s="11"/>
      <c r="BA76" s="11" t="s">
        <v>44</v>
      </c>
      <c r="BB76" s="26"/>
      <c r="BD76" s="11"/>
      <c r="BE76" s="27"/>
      <c r="BF76" s="10" t="s">
        <v>43</v>
      </c>
      <c r="BG76" s="11"/>
      <c r="BH76" s="11" t="s">
        <v>44</v>
      </c>
      <c r="BI76" s="26"/>
      <c r="BK76" s="11"/>
      <c r="BL76" s="27"/>
      <c r="BM76" s="10" t="s">
        <v>43</v>
      </c>
      <c r="BN76" s="11">
        <v>20000</v>
      </c>
      <c r="BO76" s="11" t="s">
        <v>44</v>
      </c>
      <c r="BP76" s="26"/>
      <c r="BR76" s="11"/>
      <c r="BS76" s="27"/>
      <c r="BT76" s="10" t="s">
        <v>43</v>
      </c>
      <c r="BU76" s="11"/>
      <c r="BV76" s="11" t="s">
        <v>44</v>
      </c>
      <c r="BW76" s="26"/>
      <c r="BY76" s="11"/>
      <c r="BZ76" s="27"/>
      <c r="CA76" s="10" t="s">
        <v>43</v>
      </c>
      <c r="CB76" s="11"/>
      <c r="CC76" s="11" t="s">
        <v>44</v>
      </c>
      <c r="CD76" s="26"/>
      <c r="CF76" s="11"/>
      <c r="CG76" s="27"/>
      <c r="CJ76" s="34" t="s">
        <v>45</v>
      </c>
      <c r="CK76" s="42">
        <f>D90*60%</f>
        <v>0</v>
      </c>
      <c r="CL76" s="40" t="s">
        <v>46</v>
      </c>
      <c r="CM76" s="41" t="e">
        <f>CJ88-CM75+CB90</f>
        <v>#REF!</v>
      </c>
      <c r="CQ76" s="14">
        <f>BQ83*60%</f>
        <v>0</v>
      </c>
      <c r="CR76" s="28">
        <f>BT83/2</f>
        <v>0</v>
      </c>
    </row>
    <row r="77" ht="14.8" spans="1:96">
      <c r="A77" s="7"/>
      <c r="B77" s="10"/>
      <c r="C77" s="11"/>
      <c r="D77" s="11"/>
      <c r="E77" s="26" t="s">
        <v>138</v>
      </c>
      <c r="F77">
        <v>10000</v>
      </c>
      <c r="G77" s="11" t="s">
        <v>50</v>
      </c>
      <c r="H77" s="27"/>
      <c r="I77" s="10"/>
      <c r="J77" s="11"/>
      <c r="K77" s="11"/>
      <c r="L77" s="26" t="s">
        <v>43</v>
      </c>
      <c r="N77" s="11" t="s">
        <v>50</v>
      </c>
      <c r="O77" s="27"/>
      <c r="P77" s="10"/>
      <c r="Q77" s="11"/>
      <c r="R77" s="11"/>
      <c r="S77" s="26" t="s">
        <v>43</v>
      </c>
      <c r="T77">
        <v>10000</v>
      </c>
      <c r="U77" s="11" t="s">
        <v>50</v>
      </c>
      <c r="V77" s="27"/>
      <c r="W77" s="10"/>
      <c r="X77" s="11"/>
      <c r="Y77" s="11"/>
      <c r="Z77" s="26" t="s">
        <v>138</v>
      </c>
      <c r="AA77">
        <v>10000</v>
      </c>
      <c r="AB77" s="11" t="s">
        <v>50</v>
      </c>
      <c r="AC77" s="27"/>
      <c r="AD77" s="10"/>
      <c r="AE77" s="11"/>
      <c r="AF77" s="11"/>
      <c r="AG77" s="26" t="s">
        <v>43</v>
      </c>
      <c r="AI77" s="11" t="s">
        <v>50</v>
      </c>
      <c r="AJ77" s="27"/>
      <c r="AK77" s="10"/>
      <c r="AL77" s="11"/>
      <c r="AM77" s="11"/>
      <c r="AN77" s="26" t="s">
        <v>43</v>
      </c>
      <c r="AO77">
        <v>10000</v>
      </c>
      <c r="AP77" s="11" t="s">
        <v>50</v>
      </c>
      <c r="AQ77" s="27"/>
      <c r="AR77" s="10"/>
      <c r="AS77" s="11"/>
      <c r="AT77" s="11"/>
      <c r="AU77" s="26" t="s">
        <v>138</v>
      </c>
      <c r="AV77">
        <v>10000</v>
      </c>
      <c r="AW77" s="11" t="s">
        <v>50</v>
      </c>
      <c r="AX77" s="27"/>
      <c r="AY77" s="10"/>
      <c r="AZ77" s="11"/>
      <c r="BA77" s="11"/>
      <c r="BB77" s="26" t="s">
        <v>43</v>
      </c>
      <c r="BD77" s="11" t="s">
        <v>50</v>
      </c>
      <c r="BE77" s="27"/>
      <c r="BF77" s="10"/>
      <c r="BG77" s="11"/>
      <c r="BH77" s="11"/>
      <c r="BI77" s="26" t="s">
        <v>43</v>
      </c>
      <c r="BJ77">
        <v>10000</v>
      </c>
      <c r="BK77" s="11" t="s">
        <v>50</v>
      </c>
      <c r="BL77" s="27"/>
      <c r="BM77" s="10"/>
      <c r="BN77" s="11"/>
      <c r="BO77" s="11"/>
      <c r="BP77" s="26" t="s">
        <v>138</v>
      </c>
      <c r="BQ77">
        <v>10000</v>
      </c>
      <c r="BR77" s="11" t="s">
        <v>50</v>
      </c>
      <c r="BS77" s="27"/>
      <c r="BT77" s="10"/>
      <c r="BU77" s="11"/>
      <c r="BV77" s="11"/>
      <c r="BW77" s="26" t="s">
        <v>43</v>
      </c>
      <c r="BY77" s="11" t="s">
        <v>50</v>
      </c>
      <c r="BZ77" s="27"/>
      <c r="CA77" s="10"/>
      <c r="CB77" s="11"/>
      <c r="CC77" s="11"/>
      <c r="CD77" s="26" t="s">
        <v>43</v>
      </c>
      <c r="CE77">
        <v>10000</v>
      </c>
      <c r="CF77" s="11" t="s">
        <v>50</v>
      </c>
      <c r="CG77" s="27"/>
      <c r="CJ77" s="34" t="s">
        <v>51</v>
      </c>
      <c r="CK77" s="42">
        <f>CT75+CU75</f>
        <v>0</v>
      </c>
      <c r="CL77" s="43"/>
      <c r="CM77" s="44" t="e">
        <f>W90*60%</f>
        <v>#VALUE!</v>
      </c>
      <c r="CQ77" s="58" t="s">
        <v>32</v>
      </c>
      <c r="CR77" s="59" t="s">
        <v>33</v>
      </c>
    </row>
    <row r="78" ht="15.55" spans="1:96">
      <c r="A78" s="7"/>
      <c r="B78" s="10"/>
      <c r="C78" s="11"/>
      <c r="D78" s="11"/>
      <c r="E78" s="26"/>
      <c r="G78" s="11"/>
      <c r="H78" s="27"/>
      <c r="I78" s="10"/>
      <c r="J78" s="11"/>
      <c r="K78" s="11"/>
      <c r="L78" s="26"/>
      <c r="N78" s="11"/>
      <c r="O78" s="27"/>
      <c r="P78" s="10"/>
      <c r="Q78" s="11"/>
      <c r="R78" s="11"/>
      <c r="S78" s="26"/>
      <c r="U78" s="11"/>
      <c r="V78" s="27"/>
      <c r="W78" s="10"/>
      <c r="X78" s="11"/>
      <c r="Y78" s="11"/>
      <c r="Z78" s="26"/>
      <c r="AB78" s="11"/>
      <c r="AC78" s="27"/>
      <c r="AD78" s="10"/>
      <c r="AE78" s="11"/>
      <c r="AF78" s="11"/>
      <c r="AG78" s="26"/>
      <c r="AI78" s="11"/>
      <c r="AJ78" s="27"/>
      <c r="AK78" s="10"/>
      <c r="AL78" s="11"/>
      <c r="AM78" s="11"/>
      <c r="AN78" s="26"/>
      <c r="AP78" s="11"/>
      <c r="AQ78" s="27"/>
      <c r="AR78" s="10"/>
      <c r="AS78" s="11"/>
      <c r="AT78" s="11"/>
      <c r="AU78" s="26"/>
      <c r="AW78" s="11"/>
      <c r="AX78" s="27"/>
      <c r="AY78" s="10"/>
      <c r="AZ78" s="11"/>
      <c r="BA78" s="11"/>
      <c r="BB78" s="26"/>
      <c r="BD78" s="11"/>
      <c r="BE78" s="27"/>
      <c r="BF78" s="10"/>
      <c r="BG78" s="11"/>
      <c r="BH78" s="11"/>
      <c r="BI78" s="26"/>
      <c r="BK78" s="11"/>
      <c r="BL78" s="27"/>
      <c r="BM78" s="10"/>
      <c r="BN78" s="11"/>
      <c r="BO78" s="11"/>
      <c r="BP78" s="26"/>
      <c r="BR78" s="11"/>
      <c r="BS78" s="27"/>
      <c r="BT78" s="10"/>
      <c r="BU78" s="11"/>
      <c r="BV78" s="11"/>
      <c r="BW78" s="26"/>
      <c r="BY78" s="11"/>
      <c r="BZ78" s="27"/>
      <c r="CA78" s="10"/>
      <c r="CB78" s="11"/>
      <c r="CC78" s="11"/>
      <c r="CD78" s="26"/>
      <c r="CF78" s="11"/>
      <c r="CG78" s="27"/>
      <c r="CJ78" s="34" t="s">
        <v>53</v>
      </c>
      <c r="CK78" s="45">
        <f>R90/2</f>
        <v>0</v>
      </c>
      <c r="CL78" s="46"/>
      <c r="CM78" s="47"/>
      <c r="CQ78" s="60" t="e">
        <f>#REF!*60%</f>
        <v>#REF!</v>
      </c>
      <c r="CR78" s="61">
        <f>J93/2</f>
        <v>0</v>
      </c>
    </row>
    <row r="79" ht="14.8" spans="1:96">
      <c r="A79" s="7"/>
      <c r="B79" s="10"/>
      <c r="C79" s="11"/>
      <c r="D79" s="11"/>
      <c r="E79" s="26"/>
      <c r="G79" s="11"/>
      <c r="H79" s="27"/>
      <c r="I79" s="10"/>
      <c r="J79" s="11"/>
      <c r="K79" s="11"/>
      <c r="L79" s="26"/>
      <c r="N79" s="11"/>
      <c r="O79" s="27"/>
      <c r="P79" s="10"/>
      <c r="Q79" s="11"/>
      <c r="R79" s="11"/>
      <c r="S79" s="26"/>
      <c r="U79" s="11"/>
      <c r="V79" s="27"/>
      <c r="W79" s="10"/>
      <c r="X79" s="11"/>
      <c r="Y79" s="11"/>
      <c r="Z79" s="26"/>
      <c r="AB79" s="11"/>
      <c r="AC79" s="27"/>
      <c r="AD79" s="10"/>
      <c r="AE79" s="11"/>
      <c r="AF79" s="11"/>
      <c r="AG79" s="26"/>
      <c r="AI79" s="11"/>
      <c r="AJ79" s="27"/>
      <c r="AK79" s="10"/>
      <c r="AL79" s="11"/>
      <c r="AM79" s="11"/>
      <c r="AN79" s="26"/>
      <c r="AP79" s="11"/>
      <c r="AQ79" s="27"/>
      <c r="AR79" s="10"/>
      <c r="AS79" s="11"/>
      <c r="AT79" s="11"/>
      <c r="AU79" s="26"/>
      <c r="AW79" s="11"/>
      <c r="AX79" s="27"/>
      <c r="AY79" s="10"/>
      <c r="AZ79" s="11"/>
      <c r="BA79" s="11"/>
      <c r="BB79" s="26"/>
      <c r="BD79" s="11"/>
      <c r="BE79" s="27"/>
      <c r="BF79" s="10"/>
      <c r="BG79" s="11"/>
      <c r="BH79" s="11"/>
      <c r="BI79" s="26"/>
      <c r="BK79" s="11"/>
      <c r="BL79" s="27"/>
      <c r="BM79" s="10"/>
      <c r="BN79" s="11"/>
      <c r="BO79" s="11"/>
      <c r="BP79" s="26"/>
      <c r="BR79" s="11"/>
      <c r="BS79" s="27"/>
      <c r="BT79" s="10"/>
      <c r="BU79" s="11"/>
      <c r="BV79" s="11"/>
      <c r="BW79" s="26"/>
      <c r="BY79" s="11"/>
      <c r="BZ79" s="27"/>
      <c r="CA79" s="10"/>
      <c r="CB79" s="11"/>
      <c r="CC79" s="11"/>
      <c r="CD79" s="26"/>
      <c r="CF79" s="11"/>
      <c r="CG79" s="27"/>
      <c r="CJ79" s="34" t="s">
        <v>57</v>
      </c>
      <c r="CK79" s="45">
        <f>AI90/2</f>
        <v>0</v>
      </c>
      <c r="CL79" s="46"/>
      <c r="CM79" s="47"/>
      <c r="CQ79" s="62" t="s">
        <v>47</v>
      </c>
      <c r="CR79" s="25" t="s">
        <v>48</v>
      </c>
    </row>
    <row r="80" ht="15.55" spans="1:96">
      <c r="A80" s="7"/>
      <c r="B80" s="12"/>
      <c r="C80" s="11"/>
      <c r="D80" s="11"/>
      <c r="E80" s="11"/>
      <c r="F80" s="11"/>
      <c r="G80" s="11"/>
      <c r="H80" s="27"/>
      <c r="I80" s="12"/>
      <c r="J80" s="11"/>
      <c r="K80" s="11"/>
      <c r="L80" s="11"/>
      <c r="M80" s="11"/>
      <c r="N80" s="11"/>
      <c r="O80" s="27"/>
      <c r="P80" s="12"/>
      <c r="Q80" s="11"/>
      <c r="R80" s="11"/>
      <c r="S80" s="11"/>
      <c r="T80" s="11"/>
      <c r="U80" s="11"/>
      <c r="V80" s="27"/>
      <c r="W80" s="12"/>
      <c r="X80" s="11"/>
      <c r="Y80" s="11"/>
      <c r="Z80" s="11"/>
      <c r="AA80" s="11"/>
      <c r="AB80" s="11"/>
      <c r="AC80" s="27"/>
      <c r="AD80" s="12"/>
      <c r="AE80" s="11"/>
      <c r="AF80" s="11"/>
      <c r="AG80" s="11"/>
      <c r="AH80" s="11"/>
      <c r="AI80" s="11"/>
      <c r="AJ80" s="27"/>
      <c r="AK80" s="12"/>
      <c r="AL80" s="11"/>
      <c r="AM80" s="11"/>
      <c r="AN80" s="11"/>
      <c r="AO80" s="11"/>
      <c r="AP80" s="11"/>
      <c r="AQ80" s="27"/>
      <c r="AR80" s="12"/>
      <c r="AS80" s="11"/>
      <c r="AT80" s="11"/>
      <c r="AU80" s="11"/>
      <c r="AV80" s="11"/>
      <c r="AW80" s="11"/>
      <c r="AX80" s="27"/>
      <c r="AY80" s="12"/>
      <c r="AZ80" s="11"/>
      <c r="BA80" s="11"/>
      <c r="BB80" s="11"/>
      <c r="BC80" s="11"/>
      <c r="BD80" s="11"/>
      <c r="BE80" s="27"/>
      <c r="BF80" s="12"/>
      <c r="BG80" s="11"/>
      <c r="BH80" s="11"/>
      <c r="BI80" s="11"/>
      <c r="BJ80" s="11"/>
      <c r="BK80" s="11"/>
      <c r="BL80" s="27"/>
      <c r="BM80" s="12"/>
      <c r="BN80" s="11"/>
      <c r="BO80" s="11"/>
      <c r="BP80" s="11"/>
      <c r="BQ80" s="11"/>
      <c r="BR80" s="11"/>
      <c r="BS80" s="27"/>
      <c r="BT80" s="12"/>
      <c r="BU80" s="11"/>
      <c r="BV80" s="11"/>
      <c r="BW80" s="11"/>
      <c r="BX80" s="11"/>
      <c r="BY80" s="11"/>
      <c r="BZ80" s="27"/>
      <c r="CA80" s="12"/>
      <c r="CB80" s="11"/>
      <c r="CC80" s="11"/>
      <c r="CD80" s="11"/>
      <c r="CE80" s="11"/>
      <c r="CF80" s="11"/>
      <c r="CG80" s="27"/>
      <c r="CJ80" s="34" t="s">
        <v>59</v>
      </c>
      <c r="CK80" s="45">
        <f>AO90/2</f>
        <v>5000</v>
      </c>
      <c r="CL80" s="40"/>
      <c r="CM80" s="41"/>
      <c r="CQ80" s="14" t="e">
        <f>#REF!*60%</f>
        <v>#REF!</v>
      </c>
      <c r="CR80" s="28" t="e">
        <f>#REF!/2</f>
        <v>#REF!</v>
      </c>
    </row>
    <row r="81" ht="14.8" spans="1:96">
      <c r="A81" s="7"/>
      <c r="B81" s="12"/>
      <c r="C81" s="11"/>
      <c r="D81" s="11"/>
      <c r="E81" s="11"/>
      <c r="F81" s="11"/>
      <c r="G81" s="11"/>
      <c r="H81" s="27"/>
      <c r="I81" s="12"/>
      <c r="J81" s="11"/>
      <c r="K81" s="11"/>
      <c r="L81" s="11"/>
      <c r="M81" s="11"/>
      <c r="N81" s="11"/>
      <c r="O81" s="27"/>
      <c r="P81" s="12"/>
      <c r="Q81" s="11"/>
      <c r="R81" s="11"/>
      <c r="S81" s="11"/>
      <c r="T81" s="11"/>
      <c r="U81" s="11"/>
      <c r="V81" s="27"/>
      <c r="W81" s="12"/>
      <c r="X81" s="11"/>
      <c r="Y81" s="11"/>
      <c r="Z81" s="11"/>
      <c r="AA81" s="11"/>
      <c r="AB81" s="11"/>
      <c r="AC81" s="27"/>
      <c r="AD81" s="12"/>
      <c r="AE81" s="11"/>
      <c r="AF81" s="11"/>
      <c r="AG81" s="11"/>
      <c r="AH81" s="11"/>
      <c r="AI81" s="11"/>
      <c r="AJ81" s="27"/>
      <c r="AK81" s="12"/>
      <c r="AL81" s="11"/>
      <c r="AM81" s="11"/>
      <c r="AN81" s="11"/>
      <c r="AO81" s="11"/>
      <c r="AP81" s="11"/>
      <c r="AQ81" s="27"/>
      <c r="AR81" s="12"/>
      <c r="AS81" s="11"/>
      <c r="AT81" s="11"/>
      <c r="AU81" s="11"/>
      <c r="AV81" s="11"/>
      <c r="AW81" s="11"/>
      <c r="AX81" s="27"/>
      <c r="AY81" s="12"/>
      <c r="AZ81" s="11"/>
      <c r="BA81" s="11"/>
      <c r="BB81" s="11"/>
      <c r="BC81" s="11"/>
      <c r="BD81" s="11"/>
      <c r="BE81" s="27"/>
      <c r="BF81" s="12"/>
      <c r="BG81" s="11"/>
      <c r="BH81" s="11"/>
      <c r="BI81" s="11"/>
      <c r="BJ81" s="11"/>
      <c r="BK81" s="11"/>
      <c r="BL81" s="27"/>
      <c r="BM81" s="12"/>
      <c r="BN81" s="11"/>
      <c r="BO81" s="11"/>
      <c r="BP81" s="11"/>
      <c r="BQ81" s="11"/>
      <c r="BR81" s="11"/>
      <c r="BS81" s="27"/>
      <c r="BT81" s="12"/>
      <c r="BU81" s="11"/>
      <c r="BV81" s="11"/>
      <c r="BW81" s="11"/>
      <c r="BX81" s="11"/>
      <c r="BY81" s="11"/>
      <c r="BZ81" s="27"/>
      <c r="CA81" s="12"/>
      <c r="CB81" s="11"/>
      <c r="CC81" s="11"/>
      <c r="CD81" s="11"/>
      <c r="CE81" s="11"/>
      <c r="CF81" s="11"/>
      <c r="CG81" s="27"/>
      <c r="CJ81" s="34" t="s">
        <v>63</v>
      </c>
      <c r="CK81" s="45">
        <f>CT79+CU79</f>
        <v>0</v>
      </c>
      <c r="CL81" s="40"/>
      <c r="CM81" s="41"/>
      <c r="CQ81" s="62" t="s">
        <v>54</v>
      </c>
      <c r="CR81" s="25" t="s">
        <v>55</v>
      </c>
    </row>
    <row r="82" ht="15.55" spans="1:96">
      <c r="A82" s="7"/>
      <c r="B82" s="12"/>
      <c r="C82" s="11"/>
      <c r="D82" s="11"/>
      <c r="E82" s="11"/>
      <c r="F82" s="11"/>
      <c r="G82" s="11"/>
      <c r="H82" s="27"/>
      <c r="I82" s="12"/>
      <c r="J82" s="11"/>
      <c r="K82" s="11"/>
      <c r="L82" s="11"/>
      <c r="M82" s="11"/>
      <c r="N82" s="11"/>
      <c r="O82" s="27"/>
      <c r="P82" s="12"/>
      <c r="Q82" s="11"/>
      <c r="R82" s="11"/>
      <c r="S82" s="11"/>
      <c r="T82" s="11"/>
      <c r="U82" s="11"/>
      <c r="V82" s="27"/>
      <c r="W82" s="12"/>
      <c r="X82" s="11"/>
      <c r="Y82" s="11"/>
      <c r="Z82" s="11"/>
      <c r="AA82" s="11"/>
      <c r="AB82" s="11"/>
      <c r="AC82" s="27"/>
      <c r="AD82" s="12"/>
      <c r="AE82" s="11"/>
      <c r="AF82" s="11"/>
      <c r="AG82" s="11"/>
      <c r="AH82" s="11"/>
      <c r="AI82" s="11"/>
      <c r="AJ82" s="27"/>
      <c r="AK82" s="12"/>
      <c r="AL82" s="11"/>
      <c r="AM82" s="11"/>
      <c r="AN82" s="11"/>
      <c r="AO82" s="11"/>
      <c r="AP82" s="11"/>
      <c r="AQ82" s="27"/>
      <c r="AR82" s="12"/>
      <c r="AS82" s="11"/>
      <c r="AT82" s="11"/>
      <c r="AU82" s="11"/>
      <c r="AV82" s="11"/>
      <c r="AW82" s="11"/>
      <c r="AX82" s="27"/>
      <c r="AY82" s="12"/>
      <c r="AZ82" s="11"/>
      <c r="BA82" s="11"/>
      <c r="BB82" s="11"/>
      <c r="BC82" s="11"/>
      <c r="BD82" s="11"/>
      <c r="BE82" s="27"/>
      <c r="BF82" s="12"/>
      <c r="BG82" s="11"/>
      <c r="BH82" s="11"/>
      <c r="BI82" s="11"/>
      <c r="BJ82" s="11"/>
      <c r="BK82" s="11"/>
      <c r="BL82" s="27"/>
      <c r="BM82" s="12"/>
      <c r="BN82" s="11"/>
      <c r="BO82" s="11"/>
      <c r="BP82" s="11"/>
      <c r="BQ82" s="11"/>
      <c r="BR82" s="11"/>
      <c r="BS82" s="27"/>
      <c r="BT82" s="12"/>
      <c r="BU82" s="11"/>
      <c r="BV82" s="11"/>
      <c r="BW82" s="11"/>
      <c r="BX82" s="11"/>
      <c r="BY82" s="11"/>
      <c r="BZ82" s="27"/>
      <c r="CA82" s="12"/>
      <c r="CB82" s="11"/>
      <c r="CC82" s="11"/>
      <c r="CD82" s="11"/>
      <c r="CE82" s="11"/>
      <c r="CF82" s="11"/>
      <c r="CG82" s="27"/>
      <c r="CJ82" s="34" t="s">
        <v>65</v>
      </c>
      <c r="CK82" s="42">
        <f>CT81+CU81</f>
        <v>0</v>
      </c>
      <c r="CL82" s="48"/>
      <c r="CM82" s="49"/>
      <c r="CQ82" s="14">
        <f>AQ93*60%</f>
        <v>0</v>
      </c>
      <c r="CR82" s="28" t="e">
        <f>AT93/2</f>
        <v>#VALUE!</v>
      </c>
    </row>
    <row r="83" ht="14.8" spans="1:96">
      <c r="A83" s="7"/>
      <c r="B83" s="12"/>
      <c r="C83" s="11"/>
      <c r="D83" s="11"/>
      <c r="E83" s="11"/>
      <c r="F83" s="11"/>
      <c r="G83" s="11"/>
      <c r="H83" s="27"/>
      <c r="I83" s="12"/>
      <c r="J83" s="11"/>
      <c r="K83" s="11"/>
      <c r="L83" s="11"/>
      <c r="M83" s="11"/>
      <c r="N83" s="11"/>
      <c r="O83" s="27"/>
      <c r="P83" s="12"/>
      <c r="Q83" s="11"/>
      <c r="R83" s="11"/>
      <c r="S83" s="11"/>
      <c r="T83" s="11"/>
      <c r="U83" s="11"/>
      <c r="V83" s="27"/>
      <c r="W83" s="12"/>
      <c r="X83" s="11"/>
      <c r="Y83" s="11"/>
      <c r="Z83" s="11"/>
      <c r="AA83" s="11"/>
      <c r="AB83" s="11"/>
      <c r="AC83" s="27"/>
      <c r="AD83" s="12"/>
      <c r="AE83" s="11"/>
      <c r="AF83" s="11"/>
      <c r="AG83" s="11"/>
      <c r="AH83" s="11"/>
      <c r="AI83" s="11"/>
      <c r="AJ83" s="27"/>
      <c r="AK83" s="12"/>
      <c r="AL83" s="11"/>
      <c r="AM83" s="11"/>
      <c r="AN83" s="11"/>
      <c r="AO83" s="11"/>
      <c r="AP83" s="11"/>
      <c r="AQ83" s="27"/>
      <c r="AR83" s="12"/>
      <c r="AS83" s="11"/>
      <c r="AT83" s="11"/>
      <c r="AU83" s="11"/>
      <c r="AV83" s="11"/>
      <c r="AW83" s="11"/>
      <c r="AX83" s="27"/>
      <c r="AY83" s="12"/>
      <c r="AZ83" s="11"/>
      <c r="BA83" s="11"/>
      <c r="BB83" s="11"/>
      <c r="BC83" s="11"/>
      <c r="BD83" s="11"/>
      <c r="BE83" s="27"/>
      <c r="BF83" s="12"/>
      <c r="BG83" s="11"/>
      <c r="BH83" s="11"/>
      <c r="BI83" s="11"/>
      <c r="BJ83" s="11"/>
      <c r="BK83" s="11"/>
      <c r="BL83" s="27"/>
      <c r="BM83" s="12"/>
      <c r="BN83" s="11"/>
      <c r="BO83" s="11"/>
      <c r="BP83" s="11"/>
      <c r="BQ83" s="11"/>
      <c r="BR83" s="11"/>
      <c r="BS83" s="27"/>
      <c r="BT83" s="12"/>
      <c r="BU83" s="11"/>
      <c r="BV83" s="11"/>
      <c r="BW83" s="11"/>
      <c r="BX83" s="11"/>
      <c r="BY83" s="11"/>
      <c r="BZ83" s="27"/>
      <c r="CA83" s="12"/>
      <c r="CB83" s="11"/>
      <c r="CC83" s="11"/>
      <c r="CD83" s="11"/>
      <c r="CE83" s="11"/>
      <c r="CF83" s="11"/>
      <c r="CG83" s="27"/>
      <c r="CJ83" s="34" t="s">
        <v>69</v>
      </c>
      <c r="CK83" s="42">
        <f>BJ90/2</f>
        <v>5000</v>
      </c>
      <c r="CL83" s="40"/>
      <c r="CM83" s="41"/>
      <c r="CQ83" s="62" t="s">
        <v>60</v>
      </c>
      <c r="CR83" s="25" t="s">
        <v>61</v>
      </c>
    </row>
    <row r="84" ht="15.55" spans="1:96">
      <c r="A84" s="7"/>
      <c r="B84" s="12"/>
      <c r="C84" s="11"/>
      <c r="D84" s="11"/>
      <c r="E84" s="11"/>
      <c r="F84" s="11"/>
      <c r="G84" s="11"/>
      <c r="H84" s="27"/>
      <c r="I84" s="12"/>
      <c r="J84" s="11"/>
      <c r="K84" s="11"/>
      <c r="L84" s="11"/>
      <c r="M84" s="11"/>
      <c r="N84" s="11"/>
      <c r="O84" s="27"/>
      <c r="P84" s="12"/>
      <c r="Q84" s="11"/>
      <c r="R84" s="11"/>
      <c r="S84" s="11"/>
      <c r="T84" s="11"/>
      <c r="U84" s="11"/>
      <c r="V84" s="27"/>
      <c r="W84" s="12"/>
      <c r="X84" s="11"/>
      <c r="Y84" s="11"/>
      <c r="Z84" s="11"/>
      <c r="AA84" s="11"/>
      <c r="AB84" s="11"/>
      <c r="AC84" s="27"/>
      <c r="AD84" s="12"/>
      <c r="AE84" s="11"/>
      <c r="AF84" s="11"/>
      <c r="AG84" s="11"/>
      <c r="AH84" s="11"/>
      <c r="AI84" s="11"/>
      <c r="AJ84" s="27"/>
      <c r="AK84" s="12"/>
      <c r="AL84" s="11"/>
      <c r="AM84" s="11"/>
      <c r="AN84" s="11"/>
      <c r="AO84" s="11"/>
      <c r="AP84" s="11"/>
      <c r="AQ84" s="27"/>
      <c r="AR84" s="12"/>
      <c r="AS84" s="11"/>
      <c r="AT84" s="11"/>
      <c r="AU84" s="11"/>
      <c r="AV84" s="11"/>
      <c r="AW84" s="11"/>
      <c r="AX84" s="27"/>
      <c r="AY84" s="12"/>
      <c r="AZ84" s="11"/>
      <c r="BA84" s="11"/>
      <c r="BB84" s="11"/>
      <c r="BC84" s="11"/>
      <c r="BD84" s="11"/>
      <c r="BE84" s="27"/>
      <c r="BF84" s="12"/>
      <c r="BG84" s="11"/>
      <c r="BH84" s="11"/>
      <c r="BI84" s="11"/>
      <c r="BJ84" s="11"/>
      <c r="BK84" s="11"/>
      <c r="BL84" s="27"/>
      <c r="BM84" s="12"/>
      <c r="BN84" s="11"/>
      <c r="BO84" s="11"/>
      <c r="BP84" s="11"/>
      <c r="BQ84" s="11"/>
      <c r="BR84" s="11"/>
      <c r="BS84" s="27"/>
      <c r="BT84" s="12"/>
      <c r="BU84" s="11"/>
      <c r="BV84" s="11"/>
      <c r="BW84" s="11"/>
      <c r="BX84" s="11"/>
      <c r="BY84" s="11"/>
      <c r="BZ84" s="27"/>
      <c r="CA84" s="12"/>
      <c r="CB84" s="11"/>
      <c r="CC84" s="11"/>
      <c r="CD84" s="11"/>
      <c r="CE84" s="11"/>
      <c r="CF84" s="11"/>
      <c r="CG84" s="27"/>
      <c r="CJ84" s="34" t="s">
        <v>70</v>
      </c>
      <c r="CK84" s="42">
        <f>BO90/2</f>
        <v>0</v>
      </c>
      <c r="CL84" s="40"/>
      <c r="CM84" s="41"/>
      <c r="CQ84" s="14" t="e">
        <f>AY93*60%</f>
        <v>#VALUE!</v>
      </c>
      <c r="CR84" s="28">
        <f>BB93/2</f>
        <v>0</v>
      </c>
    </row>
    <row r="85" ht="14.8" spans="1:96">
      <c r="A85" s="13"/>
      <c r="B85" s="12"/>
      <c r="C85" s="11"/>
      <c r="D85" s="11"/>
      <c r="E85" s="11"/>
      <c r="F85" s="11"/>
      <c r="G85" s="11"/>
      <c r="H85" s="27"/>
      <c r="I85" s="12"/>
      <c r="J85" s="11"/>
      <c r="K85" s="11"/>
      <c r="L85" s="11"/>
      <c r="M85" s="11"/>
      <c r="N85" s="11"/>
      <c r="O85" s="27"/>
      <c r="P85" s="12"/>
      <c r="Q85" s="11"/>
      <c r="R85" s="11"/>
      <c r="S85" s="11"/>
      <c r="T85" s="11"/>
      <c r="U85" s="11"/>
      <c r="V85" s="27"/>
      <c r="W85" s="12"/>
      <c r="X85" s="11"/>
      <c r="Y85" s="11"/>
      <c r="Z85" s="11"/>
      <c r="AA85" s="11"/>
      <c r="AB85" s="11"/>
      <c r="AC85" s="27"/>
      <c r="AD85" s="12"/>
      <c r="AE85" s="11"/>
      <c r="AF85" s="11"/>
      <c r="AG85" s="11"/>
      <c r="AH85" s="11"/>
      <c r="AI85" s="11"/>
      <c r="AJ85" s="27"/>
      <c r="AK85" s="12"/>
      <c r="AL85" s="11"/>
      <c r="AM85" s="11"/>
      <c r="AN85" s="11"/>
      <c r="AO85" s="11"/>
      <c r="AP85" s="11"/>
      <c r="AQ85" s="27"/>
      <c r="AR85" s="12"/>
      <c r="AS85" s="11"/>
      <c r="AT85" s="11"/>
      <c r="AU85" s="11"/>
      <c r="AV85" s="11"/>
      <c r="AW85" s="11"/>
      <c r="AX85" s="27"/>
      <c r="AY85" s="12"/>
      <c r="AZ85" s="11"/>
      <c r="BA85" s="11"/>
      <c r="BB85" s="11"/>
      <c r="BC85" s="11"/>
      <c r="BD85" s="11"/>
      <c r="BE85" s="27"/>
      <c r="BF85" s="12"/>
      <c r="BG85" s="11"/>
      <c r="BH85" s="11"/>
      <c r="BI85" s="11"/>
      <c r="BJ85" s="11"/>
      <c r="BK85" s="11"/>
      <c r="BL85" s="27"/>
      <c r="BM85" s="12"/>
      <c r="BN85" s="11"/>
      <c r="BO85" s="11"/>
      <c r="BP85" s="11"/>
      <c r="BQ85" s="11"/>
      <c r="BR85" s="11"/>
      <c r="BS85" s="27"/>
      <c r="BT85" s="12"/>
      <c r="BU85" s="11"/>
      <c r="BV85" s="11"/>
      <c r="BW85" s="11"/>
      <c r="BX85" s="11"/>
      <c r="BY85" s="11"/>
      <c r="BZ85" s="27"/>
      <c r="CA85" s="12"/>
      <c r="CB85" s="11"/>
      <c r="CC85" s="11"/>
      <c r="CD85" s="11"/>
      <c r="CE85" s="11"/>
      <c r="CF85" s="11"/>
      <c r="CG85" s="27"/>
      <c r="CJ85" s="34" t="s">
        <v>72</v>
      </c>
      <c r="CK85" s="42">
        <f>CT83+CU83</f>
        <v>0</v>
      </c>
      <c r="CL85" s="40"/>
      <c r="CM85" s="41"/>
      <c r="CQ85" s="62" t="s">
        <v>66</v>
      </c>
      <c r="CR85" s="25" t="s">
        <v>67</v>
      </c>
    </row>
    <row r="86" ht="15.55" spans="1:96">
      <c r="A86" s="7"/>
      <c r="B86" s="12"/>
      <c r="C86" s="11"/>
      <c r="D86" s="11"/>
      <c r="E86" s="11"/>
      <c r="F86" s="11"/>
      <c r="G86" s="11"/>
      <c r="H86" s="27"/>
      <c r="I86" s="12"/>
      <c r="J86" s="11"/>
      <c r="K86" s="11"/>
      <c r="L86" s="11"/>
      <c r="M86" s="11"/>
      <c r="N86" s="11"/>
      <c r="O86" s="27"/>
      <c r="P86" s="12"/>
      <c r="Q86" s="11"/>
      <c r="R86" s="11"/>
      <c r="S86" s="11"/>
      <c r="T86" s="11"/>
      <c r="U86" s="11"/>
      <c r="V86" s="27"/>
      <c r="W86" s="12"/>
      <c r="X86" s="11"/>
      <c r="Y86" s="11"/>
      <c r="Z86" s="11"/>
      <c r="AA86" s="11"/>
      <c r="AB86" s="11"/>
      <c r="AC86" s="27"/>
      <c r="AD86" s="12"/>
      <c r="AE86" s="11"/>
      <c r="AF86" s="11"/>
      <c r="AG86" s="11"/>
      <c r="AH86" s="11"/>
      <c r="AI86" s="11"/>
      <c r="AJ86" s="27"/>
      <c r="AK86" s="12"/>
      <c r="AL86" s="11"/>
      <c r="AM86" s="11"/>
      <c r="AN86" s="11"/>
      <c r="AO86" s="11"/>
      <c r="AP86" s="11"/>
      <c r="AQ86" s="27"/>
      <c r="AR86" s="12"/>
      <c r="AS86" s="11"/>
      <c r="AT86" s="11"/>
      <c r="AU86" s="11"/>
      <c r="AV86" s="11"/>
      <c r="AW86" s="11"/>
      <c r="AX86" s="27"/>
      <c r="AY86" s="12"/>
      <c r="AZ86" s="11"/>
      <c r="BA86" s="11"/>
      <c r="BB86" s="11"/>
      <c r="BC86" s="11"/>
      <c r="BD86" s="11"/>
      <c r="BE86" s="27"/>
      <c r="BF86" s="12"/>
      <c r="BG86" s="11"/>
      <c r="BH86" s="11"/>
      <c r="BI86" s="11"/>
      <c r="BJ86" s="11"/>
      <c r="BK86" s="11"/>
      <c r="BL86" s="27"/>
      <c r="BM86" s="12"/>
      <c r="BN86" s="11"/>
      <c r="BO86" s="11"/>
      <c r="BP86" s="11"/>
      <c r="BQ86" s="11"/>
      <c r="BR86" s="11"/>
      <c r="BS86" s="27"/>
      <c r="BT86" s="12"/>
      <c r="BU86" s="11"/>
      <c r="BV86" s="11"/>
      <c r="BW86" s="11"/>
      <c r="BX86" s="11"/>
      <c r="BY86" s="11"/>
      <c r="BZ86" s="27"/>
      <c r="CA86" s="12"/>
      <c r="CB86" s="11"/>
      <c r="CC86" s="11"/>
      <c r="CD86" s="11"/>
      <c r="CE86" s="11"/>
      <c r="CF86" s="11"/>
      <c r="CG86" s="27"/>
      <c r="CJ86" s="34"/>
      <c r="CK86" s="42"/>
      <c r="CL86" s="40"/>
      <c r="CM86" s="41"/>
      <c r="CQ86" s="14">
        <f>BQ93*60%</f>
        <v>0</v>
      </c>
      <c r="CR86" s="28" t="e">
        <f>BT93/2</f>
        <v>#VALUE!</v>
      </c>
    </row>
    <row r="87" ht="15.55" spans="1:93">
      <c r="A87" s="7"/>
      <c r="B87" s="12"/>
      <c r="C87" s="11"/>
      <c r="D87" s="11"/>
      <c r="E87" s="11"/>
      <c r="F87" s="11"/>
      <c r="G87" s="11"/>
      <c r="H87" s="27"/>
      <c r="I87" s="12"/>
      <c r="J87" s="11"/>
      <c r="K87" s="11"/>
      <c r="L87" s="11"/>
      <c r="M87" s="11"/>
      <c r="N87" s="11"/>
      <c r="O87" s="27"/>
      <c r="P87" s="12"/>
      <c r="Q87" s="11"/>
      <c r="R87" s="11"/>
      <c r="S87" s="11"/>
      <c r="T87" s="11"/>
      <c r="U87" s="11"/>
      <c r="V87" s="27"/>
      <c r="W87" s="12"/>
      <c r="X87" s="11"/>
      <c r="Y87" s="11"/>
      <c r="Z87" s="11"/>
      <c r="AA87" s="11"/>
      <c r="AB87" s="11"/>
      <c r="AC87" s="27"/>
      <c r="AD87" s="12"/>
      <c r="AE87" s="11"/>
      <c r="AF87" s="11"/>
      <c r="AG87" s="11"/>
      <c r="AH87" s="11"/>
      <c r="AI87" s="11"/>
      <c r="AJ87" s="27"/>
      <c r="AK87" s="12"/>
      <c r="AL87" s="11"/>
      <c r="AM87" s="11"/>
      <c r="AN87" s="11"/>
      <c r="AO87" s="11"/>
      <c r="AP87" s="11"/>
      <c r="AQ87" s="27"/>
      <c r="AR87" s="12"/>
      <c r="AS87" s="11"/>
      <c r="AT87" s="11"/>
      <c r="AU87" s="11"/>
      <c r="AV87" s="11"/>
      <c r="AW87" s="11"/>
      <c r="AX87" s="27"/>
      <c r="AY87" s="12"/>
      <c r="AZ87" s="11"/>
      <c r="BA87" s="11"/>
      <c r="BB87" s="11"/>
      <c r="BC87" s="11"/>
      <c r="BD87" s="11"/>
      <c r="BE87" s="27"/>
      <c r="BF87" s="12"/>
      <c r="BG87" s="11"/>
      <c r="BH87" s="11"/>
      <c r="BI87" s="11"/>
      <c r="BJ87" s="11"/>
      <c r="BK87" s="11"/>
      <c r="BL87" s="27"/>
      <c r="BM87" s="12"/>
      <c r="BN87" s="11"/>
      <c r="BO87" s="11"/>
      <c r="BP87" s="11"/>
      <c r="BQ87" s="11"/>
      <c r="BR87" s="11"/>
      <c r="BS87" s="27"/>
      <c r="BT87" s="12"/>
      <c r="BU87" s="11"/>
      <c r="BV87" s="11"/>
      <c r="BW87" s="11"/>
      <c r="BX87" s="11"/>
      <c r="BY87" s="11"/>
      <c r="BZ87" s="27"/>
      <c r="CA87" s="12"/>
      <c r="CB87" s="11"/>
      <c r="CC87" s="11"/>
      <c r="CD87" s="11"/>
      <c r="CE87" s="11"/>
      <c r="CF87" s="11"/>
      <c r="CG87" s="27"/>
      <c r="CJ87" s="35" t="s">
        <v>76</v>
      </c>
      <c r="CK87" s="50" t="s">
        <v>77</v>
      </c>
      <c r="CL87" s="51" t="s">
        <v>78</v>
      </c>
      <c r="CM87" s="52" t="s">
        <v>79</v>
      </c>
      <c r="CN87" s="53" t="s">
        <v>41</v>
      </c>
      <c r="CO87" s="63" t="s">
        <v>80</v>
      </c>
    </row>
    <row r="88" ht="17.15" spans="1:95">
      <c r="A88" s="7"/>
      <c r="B88" s="14"/>
      <c r="C88" s="15"/>
      <c r="D88" s="15"/>
      <c r="E88" s="15"/>
      <c r="F88" s="15"/>
      <c r="G88" s="15"/>
      <c r="H88" s="28"/>
      <c r="I88" s="14"/>
      <c r="J88" s="15"/>
      <c r="K88" s="15"/>
      <c r="L88" s="15"/>
      <c r="M88" s="15"/>
      <c r="N88" s="15"/>
      <c r="O88" s="28"/>
      <c r="P88" s="14"/>
      <c r="Q88" s="15"/>
      <c r="R88" s="15"/>
      <c r="S88" s="15"/>
      <c r="T88" s="15"/>
      <c r="U88" s="15"/>
      <c r="V88" s="28"/>
      <c r="W88" s="14"/>
      <c r="X88" s="15"/>
      <c r="Y88" s="15"/>
      <c r="Z88" s="15"/>
      <c r="AA88" s="15"/>
      <c r="AB88" s="15"/>
      <c r="AC88" s="28"/>
      <c r="AD88" s="14"/>
      <c r="AE88" s="15"/>
      <c r="AF88" s="15"/>
      <c r="AG88" s="15"/>
      <c r="AH88" s="15"/>
      <c r="AI88" s="15"/>
      <c r="AJ88" s="28"/>
      <c r="AK88" s="14"/>
      <c r="AL88" s="15"/>
      <c r="AM88" s="15"/>
      <c r="AN88" s="15"/>
      <c r="AO88" s="15"/>
      <c r="AP88" s="15"/>
      <c r="AQ88" s="28"/>
      <c r="AR88" s="14"/>
      <c r="AS88" s="15"/>
      <c r="AT88" s="15"/>
      <c r="AU88" s="15"/>
      <c r="AV88" s="15"/>
      <c r="AW88" s="15"/>
      <c r="AX88" s="28"/>
      <c r="AY88" s="14"/>
      <c r="AZ88" s="15"/>
      <c r="BA88" s="15"/>
      <c r="BB88" s="15"/>
      <c r="BC88" s="15"/>
      <c r="BD88" s="15"/>
      <c r="BE88" s="28"/>
      <c r="BF88" s="14"/>
      <c r="BG88" s="15"/>
      <c r="BH88" s="15"/>
      <c r="BI88" s="15"/>
      <c r="BJ88" s="15"/>
      <c r="BK88" s="15"/>
      <c r="BL88" s="28"/>
      <c r="BM88" s="14"/>
      <c r="BN88" s="15"/>
      <c r="BO88" s="15"/>
      <c r="BP88" s="15"/>
      <c r="BQ88" s="15"/>
      <c r="BR88" s="15"/>
      <c r="BS88" s="28"/>
      <c r="BT88" s="14"/>
      <c r="BU88" s="15"/>
      <c r="BV88" s="15"/>
      <c r="BW88" s="15"/>
      <c r="BX88" s="15"/>
      <c r="BY88" s="15"/>
      <c r="BZ88" s="28"/>
      <c r="CA88" s="14"/>
      <c r="CB88" s="15"/>
      <c r="CC88" s="15"/>
      <c r="CD88" s="15"/>
      <c r="CE88" s="15"/>
      <c r="CF88" s="15"/>
      <c r="CG88" s="28"/>
      <c r="CJ88" s="36" t="e">
        <f>SUM(#REF!+D90+J90+O90+R90+W90+Z90+AC90+AF90+AI90+AL90+CB90+AO90+#REF!+M90+AT90+AW90+BB90+BE90+BJ90+BO90+BT90+BW90)</f>
        <v>#REF!</v>
      </c>
      <c r="CK88" s="54" t="e">
        <f>SUM(F90+H90+P90+Y90+AA90+AE90+AG90+AK90+B90+CD90+CF90+T90+AQ90+BZ90+BQ90+BH90+AZ90+BL90)</f>
        <v>#VALUE!</v>
      </c>
      <c r="CL88" s="55">
        <f>CH87+CH88+CH90+CH86</f>
        <v>0</v>
      </c>
      <c r="CM88" s="56" t="e">
        <f>CJ88-CK88-CL88</f>
        <v>#REF!</v>
      </c>
      <c r="CN88" s="57"/>
      <c r="CO88" s="64" t="e">
        <f>CN88-CM88</f>
        <v>#REF!</v>
      </c>
      <c r="CQ88" t="s">
        <v>58</v>
      </c>
    </row>
    <row r="89" ht="14.8" spans="1:96">
      <c r="A89" s="7"/>
      <c r="B89" s="12">
        <f>SUMIF(D75:D88,"EFECTIVO",C75:C88)+SUMIF(G75:G88,"EFECTIVO",F75:F88)</f>
        <v>18000</v>
      </c>
      <c r="C89" s="12">
        <f ca="1">SUMIF(G75:G89,"NEQUI",F75:F88)+SUMIF(D75:D88,"NEQUI",C75:C88)</f>
        <v>20000</v>
      </c>
      <c r="D89" s="11">
        <f>SUMIF(D75:D88,"BANCOLOMBIA",C75:C88)+SUMIF(G75:G88,"BANCOLOMBIA",F75:F88)</f>
        <v>0</v>
      </c>
      <c r="E89" s="11">
        <f>SUMIF(G75:G88,"DAVIPLATA",F75:F88)+SUMIF(D75:D88,"DAVIPLATA",C75:C88)</f>
        <v>10000</v>
      </c>
      <c r="F89" s="27">
        <f>SUMIF(G75:G88,"TARJETA DE CREDITO",F75:F88)+SUMIF(D75:D88,"TARJETA DE CREDITO",C75:C88)</f>
        <v>0</v>
      </c>
      <c r="H89" s="29"/>
      <c r="I89" s="12">
        <f>SUMIF(K75:K88,"EFECTIVO",J75:J88)+SUMIF(N75:N88,"EFECTIVO",M75:M88)</f>
        <v>0</v>
      </c>
      <c r="J89" s="12">
        <f ca="1">SUMIF(N75:N89,"NEQUI",M75:M88)+SUMIF(K75:K88,"NEQUI",J75:J88)</f>
        <v>0</v>
      </c>
      <c r="K89" s="11">
        <f>SUMIF(K75:K88,"BANCOLOMBIA",J75:J88)+SUMIF(N75:N88,"BANCOLOMBIA",M75:M88)</f>
        <v>0</v>
      </c>
      <c r="L89" s="11">
        <f>SUMIF(N75:N88,"DAVIPLATA",M75:M88)+SUMIF(K75:K88,"DAVIPLATA",J75:J88)</f>
        <v>0</v>
      </c>
      <c r="M89" s="27">
        <f>SUMIF(N75:N88,"TARJETA DE CREDITO",M75:M88)+SUMIF(K75:K88,"TARJETA DE CREDITO",J75:J88)</f>
        <v>0</v>
      </c>
      <c r="O89" s="29"/>
      <c r="P89" s="12">
        <f>SUMIF(R75:R88,"EFECTIVO",Q75:Q88)+SUMIF(U75:U88,"EFECTIVO",T75:T88)</f>
        <v>0</v>
      </c>
      <c r="Q89" s="12">
        <f ca="1">SUMIF(U75:U89,"NEQUI",T75:T88)+SUMIF(R75:R88,"NEQUI",Q75:Q88)</f>
        <v>0</v>
      </c>
      <c r="R89" s="11">
        <f>SUMIF(R75:R88,"BANCOLOMBIA",Q75:Q88)+SUMIF(U75:U88,"BANCOLOMBIA",T75:T88)</f>
        <v>0</v>
      </c>
      <c r="S89" s="11">
        <f>SUMIF(U75:U88,"DAVIPLATA",T75:T88)+SUMIF(R75:R88,"DAVIPLATA",Q75:Q88)</f>
        <v>10000</v>
      </c>
      <c r="T89" s="27">
        <f>SUMIF(U75:U88,"TARJETA DE CREDITO",T75:T88)+SUMIF(R75:R88,"TARJETA DE CREDITO",Q75:Q88)</f>
        <v>0</v>
      </c>
      <c r="V89" s="29"/>
      <c r="W89" s="12">
        <f>SUMIF(Y75:Y88,"EFECTIVO",X75:X88)+SUMIF(AB75:AB88,"EFECTIVO",AA75:AA88)</f>
        <v>18000</v>
      </c>
      <c r="X89" s="12">
        <f ca="1">SUMIF(AB75:AB89,"NEQUI",AA75:AA88)+SUMIF(Y75:Y88,"NEQUI",X75:X88)</f>
        <v>20000</v>
      </c>
      <c r="Y89" s="11">
        <f>SUMIF(Y75:Y88,"BANCOLOMBIA",X75:X88)+SUMIF(AB75:AB88,"BANCOLOMBIA",AA75:AA88)</f>
        <v>0</v>
      </c>
      <c r="Z89" s="11">
        <f>SUMIF(AB75:AB88,"DAVIPLATA",AA75:AA88)+SUMIF(Y75:Y88,"DAVIPLATA",X75:X88)</f>
        <v>10000</v>
      </c>
      <c r="AA89" s="27">
        <f>SUMIF(AB75:AB88,"TARJETA DE CREDITO",AA75:AA88)+SUMIF(Y75:Y88,"TARJETA DE CREDITO",X75:X88)</f>
        <v>0</v>
      </c>
      <c r="AC89" s="29"/>
      <c r="AD89" s="12">
        <f>SUMIF(AF75:AF88,"EFECTIVO",AE75:AE88)+SUMIF(AI75:AI88,"EFECTIVO",AH75:AH88)</f>
        <v>0</v>
      </c>
      <c r="AE89" s="12">
        <f ca="1">SUMIF(AI75:AI89,"NEQUI",AH75:AH88)+SUMIF(AF75:AF88,"NEQUI",AE75:AE88)</f>
        <v>0</v>
      </c>
      <c r="AF89" s="11">
        <f>SUMIF(AF75:AF88,"BANCOLOMBIA",AE75:AE88)+SUMIF(AI75:AI88,"BANCOLOMBIA",AH75:AH88)</f>
        <v>0</v>
      </c>
      <c r="AG89" s="11">
        <f>SUMIF(AI75:AI88,"DAVIPLATA",AH75:AH88)+SUMIF(AF75:AF88,"DAVIPLATA",AE75:AE88)</f>
        <v>0</v>
      </c>
      <c r="AH89" s="27">
        <f>SUMIF(AI75:AI88,"TARJETA DE CREDITO",AH75:AH88)+SUMIF(AF75:AF88,"TARJETA DE CREDITO",AE75:AE88)</f>
        <v>0</v>
      </c>
      <c r="AJ89" s="29"/>
      <c r="AK89" s="12">
        <f>SUMIF(AM75:AM88,"EFECTIVO",AL75:AL88)+SUMIF(AP75:AP88,"EFECTIVO",AO75:AO88)</f>
        <v>0</v>
      </c>
      <c r="AL89" s="12">
        <f ca="1">SUMIF(AP75:AP89,"NEQUI",AO75:AO88)+SUMIF(AM75:AM88,"NEQUI",AL75:AL88)</f>
        <v>0</v>
      </c>
      <c r="AM89" s="11">
        <f>SUMIF(AM75:AM88,"BANCOLOMBIA",AL75:AL88)+SUMIF(AP75:AP88,"BANCOLOMBIA",AO75:AO88)</f>
        <v>0</v>
      </c>
      <c r="AN89" s="11">
        <f>SUMIF(AP75:AP88,"DAVIPLATA",AO75:AO88)+SUMIF(AM75:AM88,"DAVIPLATA",AL75:AL88)</f>
        <v>10000</v>
      </c>
      <c r="AO89" s="27">
        <f>SUMIF(AP75:AP88,"TARJETA DE CREDITO",AO75:AO88)+SUMIF(AM75:AM88,"TARJETA DE CREDITO",AL75:AL88)</f>
        <v>0</v>
      </c>
      <c r="AQ89" s="29"/>
      <c r="AR89" s="12">
        <f>SUMIF(AT75:AT88,"EFECTIVO",AS75:AS88)+SUMIF(AW75:AW88,"EFECTIVO",AV75:AV88)</f>
        <v>18000</v>
      </c>
      <c r="AS89" s="12">
        <f ca="1">SUMIF(AW75:AW89,"NEQUI",AV75:AV88)+SUMIF(AT75:AT88,"NEQUI",AS75:AS88)</f>
        <v>20000</v>
      </c>
      <c r="AT89" s="11">
        <f>SUMIF(AT75:AT88,"BANCOLOMBIA",AS75:AS88)+SUMIF(AW75:AW88,"BANCOLOMBIA",AV75:AV88)</f>
        <v>0</v>
      </c>
      <c r="AU89" s="11">
        <f>SUMIF(AW75:AW88,"DAVIPLATA",AV75:AV88)+SUMIF(AT75:AT88,"DAVIPLATA",AS75:AS88)</f>
        <v>10000</v>
      </c>
      <c r="AV89" s="27">
        <f>SUMIF(AW75:AW88,"TARJETA DE CREDITO",AV75:AV88)+SUMIF(AT75:AT88,"TARJETA DE CREDITO",AS75:AS88)</f>
        <v>0</v>
      </c>
      <c r="AX89" s="29"/>
      <c r="AY89" s="12">
        <f>SUMIF(BA75:BA88,"EFECTIVO",AZ75:AZ88)+SUMIF(BD75:BD88,"EFECTIVO",BC75:BC88)</f>
        <v>0</v>
      </c>
      <c r="AZ89" s="12">
        <f ca="1">SUMIF(BD75:BD89,"NEQUI",BC75:BC88)+SUMIF(BA75:BA88,"NEQUI",AZ75:AZ88)</f>
        <v>0</v>
      </c>
      <c r="BA89" s="11">
        <f>SUMIF(BA75:BA88,"BANCOLOMBIA",AZ75:AZ88)+SUMIF(BD75:BD88,"BANCOLOMBIA",BC75:BC88)</f>
        <v>0</v>
      </c>
      <c r="BB89" s="11">
        <f>SUMIF(BD75:BD88,"DAVIPLATA",BC75:BC88)+SUMIF(BA75:BA88,"DAVIPLATA",AZ75:AZ88)</f>
        <v>0</v>
      </c>
      <c r="BC89" s="27">
        <f>SUMIF(BD75:BD88,"TARJETA DE CREDITO",BC75:BC88)+SUMIF(BA75:BA88,"TARJETA DE CREDITO",AZ75:AZ88)</f>
        <v>0</v>
      </c>
      <c r="BE89" s="29"/>
      <c r="BF89" s="12">
        <f>SUMIF(BH75:BH88,"EFECTIVO",BG75:BG88)+SUMIF(BK75:BK88,"EFECTIVO",BJ75:BJ88)</f>
        <v>0</v>
      </c>
      <c r="BG89" s="12">
        <f ca="1">SUMIF(BK75:BK89,"NEQUI",BJ75:BJ88)+SUMIF(BH75:BH88,"NEQUI",BG75:BG88)</f>
        <v>0</v>
      </c>
      <c r="BH89" s="11">
        <f>SUMIF(BH75:BH88,"BANCOLOMBIA",BG75:BG88)+SUMIF(BK75:BK88,"BANCOLOMBIA",BJ75:BJ88)</f>
        <v>0</v>
      </c>
      <c r="BI89" s="11">
        <f>SUMIF(BK75:BK88,"DAVIPLATA",BJ75:BJ88)+SUMIF(BH75:BH88,"DAVIPLATA",BG75:BG88)</f>
        <v>10000</v>
      </c>
      <c r="BJ89" s="27">
        <f>SUMIF(BK75:BK88,"TARJETA DE CREDITO",BJ75:BJ88)+SUMIF(BH75:BH88,"TARJETA DE CREDITO",BG75:BG88)</f>
        <v>0</v>
      </c>
      <c r="BL89" s="29"/>
      <c r="BM89" s="12">
        <f>SUMIF(BO75:BO88,"EFECTIVO",BN75:BN88)+SUMIF(BR75:BR88,"EFECTIVO",BQ75:BQ88)</f>
        <v>18000</v>
      </c>
      <c r="BN89" s="12">
        <f ca="1">SUMIF(BR75:BR89,"NEQUI",BQ75:BQ88)+SUMIF(BO75:BO88,"NEQUI",BN75:BN88)</f>
        <v>20000</v>
      </c>
      <c r="BO89" s="11">
        <f>SUMIF(BO75:BO88,"BANCOLOMBIA",BN75:BN88)+SUMIF(BR75:BR88,"BANCOLOMBIA",BQ75:BQ88)</f>
        <v>0</v>
      </c>
      <c r="BP89" s="11">
        <f>SUMIF(BR75:BR88,"DAVIPLATA",BQ75:BQ88)+SUMIF(BO75:BO88,"DAVIPLATA",BN75:BN88)</f>
        <v>10000</v>
      </c>
      <c r="BQ89" s="27">
        <f>SUMIF(BR75:BR88,"TARJETA DE CREDITO",BQ75:BQ88)+SUMIF(BO75:BO88,"TARJETA DE CREDITO",BN75:BN88)</f>
        <v>0</v>
      </c>
      <c r="BS89" s="29"/>
      <c r="BT89" s="12">
        <f>SUMIF(BV75:BV88,"EFECTIVO",BU75:BU88)+SUMIF(BY75:BY88,"EFECTIVO",BX75:BX88)</f>
        <v>0</v>
      </c>
      <c r="BU89" s="12">
        <f ca="1">SUMIF(BY75:BY89,"NEQUI",BX75:BX88)+SUMIF(BV75:BV88,"NEQUI",BU75:BU88)</f>
        <v>0</v>
      </c>
      <c r="BV89" s="11">
        <f>SUMIF(BV75:BV88,"BANCOLOMBIA",BU75:BU88)+SUMIF(BY75:BY88,"BANCOLOMBIA",BX75:BX88)</f>
        <v>0</v>
      </c>
      <c r="BW89" s="11">
        <f>SUMIF(BY75:BY88,"DAVIPLATA",BX75:BX88)+SUMIF(BV75:BV88,"DAVIPLATA",BU75:BU88)</f>
        <v>0</v>
      </c>
      <c r="BX89" s="27">
        <f>SUMIF(BY75:BY88,"TARJETA DE CREDITO",BX75:BX88)+SUMIF(BV75:BV88,"TARJETA DE CREDITO",BU75:BU88)</f>
        <v>0</v>
      </c>
      <c r="BZ89" s="29"/>
      <c r="CA89" s="12">
        <f>SUMIF(CC75:CC88,"EFECTIVO",CB75:CB88)+SUMIF(CF75:CF88,"EFECTIVO",CE75:CE88)</f>
        <v>0</v>
      </c>
      <c r="CB89" s="12">
        <f ca="1">SUMIF(CF75:CF89,"NEQUI",CE75:CE88)+SUMIF(CC75:CC88,"NEQUI",CB75:CB88)</f>
        <v>0</v>
      </c>
      <c r="CC89" s="11">
        <f>SUMIF(CC75:CC88,"BANCOLOMBIA",CB75:CB88)+SUMIF(CF75:CF88,"BANCOLOMBIA",CE75:CE88)</f>
        <v>0</v>
      </c>
      <c r="CD89" s="11">
        <f>SUMIF(CF75:CF88,"DAVIPLATA",CE75:CE88)+SUMIF(CC75:CC88,"DAVIPLATA",CB75:CB88)</f>
        <v>10000</v>
      </c>
      <c r="CE89" s="27">
        <f>SUMIF(CF75:CF88,"TARJETA DE CREDITO",CE75:CE88)+SUMIF(CC75:CC88,"TARJETA DE CREDITO",CB75:CB88)</f>
        <v>0</v>
      </c>
      <c r="CG89" s="29"/>
      <c r="CQ89" s="58" t="s">
        <v>32</v>
      </c>
      <c r="CR89" s="59" t="s">
        <v>33</v>
      </c>
    </row>
    <row r="90" ht="15.55" spans="1:96">
      <c r="A90" s="16"/>
      <c r="B90" s="17" t="s">
        <v>68</v>
      </c>
      <c r="C90" s="18">
        <f t="shared" ref="C90:H90" si="48">SUM(C75:C88)</f>
        <v>38000</v>
      </c>
      <c r="D90" s="18"/>
      <c r="E90" s="18"/>
      <c r="F90" s="30">
        <f t="shared" si="48"/>
        <v>10000</v>
      </c>
      <c r="G90" s="30"/>
      <c r="H90" s="31">
        <f t="shared" si="48"/>
        <v>20000</v>
      </c>
      <c r="I90" s="17" t="s">
        <v>68</v>
      </c>
      <c r="J90" s="18">
        <f t="shared" ref="J90:O90" si="49">SUM(J75:J88)</f>
        <v>0</v>
      </c>
      <c r="K90" s="18"/>
      <c r="L90" s="18"/>
      <c r="M90" s="30">
        <f t="shared" si="49"/>
        <v>0</v>
      </c>
      <c r="N90" s="30"/>
      <c r="O90" s="31">
        <f t="shared" si="49"/>
        <v>0</v>
      </c>
      <c r="P90" s="17" t="s">
        <v>68</v>
      </c>
      <c r="Q90" s="18">
        <f t="shared" ref="Q90:V90" si="50">SUM(Q75:Q88)</f>
        <v>0</v>
      </c>
      <c r="R90" s="18"/>
      <c r="S90" s="18"/>
      <c r="T90" s="30">
        <f t="shared" si="50"/>
        <v>10000</v>
      </c>
      <c r="U90" s="30"/>
      <c r="V90" s="31">
        <f t="shared" si="50"/>
        <v>0</v>
      </c>
      <c r="W90" s="17" t="s">
        <v>68</v>
      </c>
      <c r="X90" s="18">
        <f t="shared" ref="X90:AC90" si="51">SUM(X75:X88)</f>
        <v>38000</v>
      </c>
      <c r="Y90" s="18"/>
      <c r="Z90" s="18"/>
      <c r="AA90" s="30">
        <f t="shared" si="51"/>
        <v>10000</v>
      </c>
      <c r="AB90" s="30"/>
      <c r="AC90" s="31">
        <f t="shared" si="51"/>
        <v>20000</v>
      </c>
      <c r="AD90" s="17" t="s">
        <v>68</v>
      </c>
      <c r="AE90" s="18">
        <f t="shared" ref="AE90:AJ90" si="52">SUM(AE75:AE88)</f>
        <v>0</v>
      </c>
      <c r="AF90" s="18"/>
      <c r="AG90" s="18"/>
      <c r="AH90" s="30">
        <f t="shared" si="52"/>
        <v>0</v>
      </c>
      <c r="AI90" s="30"/>
      <c r="AJ90" s="31">
        <f t="shared" si="52"/>
        <v>0</v>
      </c>
      <c r="AK90" s="17" t="s">
        <v>68</v>
      </c>
      <c r="AL90" s="18">
        <f t="shared" ref="AL90:AQ90" si="53">SUM(AL75:AL88)</f>
        <v>0</v>
      </c>
      <c r="AM90" s="18"/>
      <c r="AN90" s="18"/>
      <c r="AO90" s="30">
        <f t="shared" si="53"/>
        <v>10000</v>
      </c>
      <c r="AP90" s="30"/>
      <c r="AQ90" s="31">
        <f t="shared" si="53"/>
        <v>0</v>
      </c>
      <c r="AR90" s="17" t="s">
        <v>68</v>
      </c>
      <c r="AS90" s="18">
        <f t="shared" ref="AS90:AX90" si="54">SUM(AS75:AS88)</f>
        <v>38000</v>
      </c>
      <c r="AT90" s="18"/>
      <c r="AU90" s="18"/>
      <c r="AV90" s="30">
        <f t="shared" si="54"/>
        <v>10000</v>
      </c>
      <c r="AW90" s="30"/>
      <c r="AX90" s="31">
        <f t="shared" si="54"/>
        <v>20000</v>
      </c>
      <c r="AY90" s="17" t="s">
        <v>68</v>
      </c>
      <c r="AZ90" s="18">
        <f t="shared" ref="AZ90:BE90" si="55">SUM(AZ75:AZ88)</f>
        <v>0</v>
      </c>
      <c r="BA90" s="18"/>
      <c r="BB90" s="18"/>
      <c r="BC90" s="30">
        <f t="shared" si="55"/>
        <v>0</v>
      </c>
      <c r="BD90" s="30"/>
      <c r="BE90" s="31">
        <f t="shared" si="55"/>
        <v>0</v>
      </c>
      <c r="BF90" s="17" t="s">
        <v>68</v>
      </c>
      <c r="BG90" s="18">
        <f t="shared" ref="BG90:BL90" si="56">SUM(BG75:BG88)</f>
        <v>0</v>
      </c>
      <c r="BH90" s="18"/>
      <c r="BI90" s="18"/>
      <c r="BJ90" s="30">
        <f t="shared" si="56"/>
        <v>10000</v>
      </c>
      <c r="BK90" s="30"/>
      <c r="BL90" s="31">
        <f t="shared" si="56"/>
        <v>0</v>
      </c>
      <c r="BM90" s="17" t="s">
        <v>68</v>
      </c>
      <c r="BN90" s="18">
        <f t="shared" ref="BN90:BS90" si="57">SUM(BN75:BN88)</f>
        <v>38000</v>
      </c>
      <c r="BO90" s="18"/>
      <c r="BP90" s="18"/>
      <c r="BQ90" s="30">
        <f t="shared" si="57"/>
        <v>10000</v>
      </c>
      <c r="BR90" s="30"/>
      <c r="BS90" s="31">
        <f t="shared" si="57"/>
        <v>20000</v>
      </c>
      <c r="BT90" s="17" t="s">
        <v>68</v>
      </c>
      <c r="BU90" s="18">
        <f t="shared" ref="BU90:BZ90" si="58">SUM(BU75:BU88)</f>
        <v>0</v>
      </c>
      <c r="BV90" s="18"/>
      <c r="BW90" s="18"/>
      <c r="BX90" s="30">
        <f t="shared" si="58"/>
        <v>0</v>
      </c>
      <c r="BY90" s="30"/>
      <c r="BZ90" s="31">
        <f t="shared" si="58"/>
        <v>0</v>
      </c>
      <c r="CA90" s="17" t="s">
        <v>68</v>
      </c>
      <c r="CB90" s="18">
        <f t="shared" ref="CB90:CG90" si="59">SUM(CB75:CB88)</f>
        <v>0</v>
      </c>
      <c r="CC90" s="18"/>
      <c r="CD90" s="18"/>
      <c r="CE90" s="30">
        <f t="shared" si="59"/>
        <v>10000</v>
      </c>
      <c r="CF90" s="30"/>
      <c r="CG90" s="31">
        <f t="shared" si="59"/>
        <v>0</v>
      </c>
      <c r="CQ90" s="60" t="e">
        <f>#REF!*60%</f>
        <v>#REF!</v>
      </c>
      <c r="CR90" s="61">
        <f>J105/2</f>
        <v>0</v>
      </c>
    </row>
    <row r="91" ht="15.55" spans="2:96">
      <c r="B91" s="1" t="s">
        <v>1</v>
      </c>
      <c r="C91" s="2"/>
      <c r="D91" s="2"/>
      <c r="E91" s="2"/>
      <c r="F91" s="2"/>
      <c r="G91" s="2"/>
      <c r="H91" s="19"/>
      <c r="CQ91" s="62" t="s">
        <v>47</v>
      </c>
      <c r="CR91" s="25" t="s">
        <v>48</v>
      </c>
    </row>
    <row r="92" ht="15.55" spans="1:96">
      <c r="A92" s="3" t="s">
        <v>62</v>
      </c>
      <c r="B92" s="4" t="s">
        <v>17</v>
      </c>
      <c r="C92" s="5">
        <v>0.6</v>
      </c>
      <c r="D92" s="6" t="s">
        <v>18</v>
      </c>
      <c r="E92" s="6" t="s">
        <v>17</v>
      </c>
      <c r="F92" s="20">
        <v>0.5</v>
      </c>
      <c r="G92" s="21" t="s">
        <v>18</v>
      </c>
      <c r="H92" s="22" t="s">
        <v>19</v>
      </c>
      <c r="I92" s="4" t="s">
        <v>17</v>
      </c>
      <c r="J92" s="5">
        <v>0.6</v>
      </c>
      <c r="K92" s="6" t="s">
        <v>18</v>
      </c>
      <c r="L92" s="6" t="s">
        <v>17</v>
      </c>
      <c r="M92" s="20">
        <v>0.5</v>
      </c>
      <c r="N92" s="21" t="s">
        <v>18</v>
      </c>
      <c r="O92" s="22" t="s">
        <v>19</v>
      </c>
      <c r="P92" s="4" t="s">
        <v>17</v>
      </c>
      <c r="Q92" s="5">
        <v>0.6</v>
      </c>
      <c r="R92" s="6" t="s">
        <v>18</v>
      </c>
      <c r="S92" s="6" t="s">
        <v>17</v>
      </c>
      <c r="T92" s="20">
        <v>0.5</v>
      </c>
      <c r="U92" s="21" t="s">
        <v>18</v>
      </c>
      <c r="V92" s="22" t="s">
        <v>19</v>
      </c>
      <c r="W92" s="4" t="s">
        <v>17</v>
      </c>
      <c r="X92" s="5">
        <v>0.6</v>
      </c>
      <c r="Y92" s="6" t="s">
        <v>18</v>
      </c>
      <c r="Z92" s="6" t="s">
        <v>17</v>
      </c>
      <c r="AA92" s="20">
        <v>0.5</v>
      </c>
      <c r="AB92" s="21" t="s">
        <v>18</v>
      </c>
      <c r="AC92" s="22" t="s">
        <v>19</v>
      </c>
      <c r="AD92" s="4" t="s">
        <v>17</v>
      </c>
      <c r="AE92" s="5">
        <v>0.6</v>
      </c>
      <c r="AF92" s="6" t="s">
        <v>18</v>
      </c>
      <c r="AG92" s="6" t="s">
        <v>17</v>
      </c>
      <c r="AH92" s="20">
        <v>0.5</v>
      </c>
      <c r="AI92" s="21" t="s">
        <v>18</v>
      </c>
      <c r="AJ92" s="22" t="s">
        <v>19</v>
      </c>
      <c r="AK92" s="4" t="s">
        <v>17</v>
      </c>
      <c r="AL92" s="5">
        <v>0.6</v>
      </c>
      <c r="AM92" s="6" t="s">
        <v>18</v>
      </c>
      <c r="AN92" s="6" t="s">
        <v>17</v>
      </c>
      <c r="AO92" s="20">
        <v>0.5</v>
      </c>
      <c r="AP92" s="21" t="s">
        <v>18</v>
      </c>
      <c r="AQ92" s="22" t="s">
        <v>19</v>
      </c>
      <c r="AR92" s="4" t="s">
        <v>17</v>
      </c>
      <c r="AS92" s="5">
        <v>0.6</v>
      </c>
      <c r="AT92" s="6" t="s">
        <v>18</v>
      </c>
      <c r="AU92" s="6" t="s">
        <v>17</v>
      </c>
      <c r="AV92" s="20">
        <v>0.5</v>
      </c>
      <c r="AW92" s="21" t="s">
        <v>18</v>
      </c>
      <c r="AX92" s="22" t="s">
        <v>19</v>
      </c>
      <c r="AY92" s="4" t="s">
        <v>17</v>
      </c>
      <c r="AZ92" s="5">
        <v>0.6</v>
      </c>
      <c r="BA92" s="6" t="s">
        <v>18</v>
      </c>
      <c r="BB92" s="6" t="s">
        <v>17</v>
      </c>
      <c r="BC92" s="20">
        <v>0.5</v>
      </c>
      <c r="BD92" s="21" t="s">
        <v>18</v>
      </c>
      <c r="BE92" s="22" t="s">
        <v>19</v>
      </c>
      <c r="BF92" s="4" t="s">
        <v>17</v>
      </c>
      <c r="BG92" s="5">
        <v>0.6</v>
      </c>
      <c r="BH92" s="6" t="s">
        <v>18</v>
      </c>
      <c r="BI92" s="6" t="s">
        <v>17</v>
      </c>
      <c r="BJ92" s="20">
        <v>0.5</v>
      </c>
      <c r="BK92" s="21" t="s">
        <v>18</v>
      </c>
      <c r="BL92" s="22" t="s">
        <v>19</v>
      </c>
      <c r="BM92" s="4" t="s">
        <v>17</v>
      </c>
      <c r="BN92" s="5">
        <v>0.6</v>
      </c>
      <c r="BO92" s="6" t="s">
        <v>18</v>
      </c>
      <c r="BP92" s="6" t="s">
        <v>17</v>
      </c>
      <c r="BQ92" s="20">
        <v>0.5</v>
      </c>
      <c r="BR92" s="21" t="s">
        <v>18</v>
      </c>
      <c r="BS92" s="22" t="s">
        <v>19</v>
      </c>
      <c r="BT92" s="4" t="s">
        <v>17</v>
      </c>
      <c r="BU92" s="5">
        <v>0.6</v>
      </c>
      <c r="BV92" s="6" t="s">
        <v>18</v>
      </c>
      <c r="BW92" s="6" t="s">
        <v>17</v>
      </c>
      <c r="BX92" s="20">
        <v>0.5</v>
      </c>
      <c r="BY92" s="21" t="s">
        <v>18</v>
      </c>
      <c r="BZ92" s="22" t="s">
        <v>19</v>
      </c>
      <c r="CA92" s="4" t="s">
        <v>17</v>
      </c>
      <c r="CB92" s="5">
        <v>0.6</v>
      </c>
      <c r="CC92" s="6" t="s">
        <v>18</v>
      </c>
      <c r="CD92" s="6" t="s">
        <v>17</v>
      </c>
      <c r="CE92" s="20">
        <v>0.5</v>
      </c>
      <c r="CF92" s="21" t="s">
        <v>18</v>
      </c>
      <c r="CG92" s="22" t="s">
        <v>19</v>
      </c>
      <c r="CJ92" s="32" t="s">
        <v>144</v>
      </c>
      <c r="CK92" s="37"/>
      <c r="CL92" s="37"/>
      <c r="CM92" s="38"/>
      <c r="CQ92" s="14" t="e">
        <f>#REF!*60%</f>
        <v>#REF!</v>
      </c>
      <c r="CR92" s="28" t="e">
        <f>#REF!/2</f>
        <v>#REF!</v>
      </c>
    </row>
    <row r="93" ht="16.4" spans="1:96">
      <c r="A93" s="7"/>
      <c r="B93" s="8" t="s">
        <v>43</v>
      </c>
      <c r="C93" s="9">
        <v>18000</v>
      </c>
      <c r="D93" s="9" t="s">
        <v>41</v>
      </c>
      <c r="E93" s="23"/>
      <c r="F93" s="24"/>
      <c r="G93" s="9"/>
      <c r="H93" s="25">
        <v>20000</v>
      </c>
      <c r="I93" s="8" t="s">
        <v>40</v>
      </c>
      <c r="J93" s="9"/>
      <c r="K93" s="9" t="s">
        <v>41</v>
      </c>
      <c r="L93" s="23"/>
      <c r="M93" s="24"/>
      <c r="N93" s="9"/>
      <c r="O93" s="25"/>
      <c r="P93" s="8" t="s">
        <v>40</v>
      </c>
      <c r="Q93" s="9"/>
      <c r="R93" s="9" t="s">
        <v>41</v>
      </c>
      <c r="S93" s="23"/>
      <c r="T93" s="24"/>
      <c r="U93" s="9"/>
      <c r="V93" s="25"/>
      <c r="W93" s="8" t="s">
        <v>43</v>
      </c>
      <c r="X93" s="9">
        <v>18000</v>
      </c>
      <c r="Y93" s="9" t="s">
        <v>41</v>
      </c>
      <c r="Z93" s="23"/>
      <c r="AA93" s="24"/>
      <c r="AB93" s="9"/>
      <c r="AC93" s="25">
        <v>20000</v>
      </c>
      <c r="AD93" s="8" t="s">
        <v>40</v>
      </c>
      <c r="AE93" s="9"/>
      <c r="AF93" s="9" t="s">
        <v>41</v>
      </c>
      <c r="AG93" s="23"/>
      <c r="AH93" s="24"/>
      <c r="AI93" s="9"/>
      <c r="AJ93" s="25"/>
      <c r="AK93" s="8" t="s">
        <v>40</v>
      </c>
      <c r="AL93" s="9"/>
      <c r="AM93" s="9" t="s">
        <v>41</v>
      </c>
      <c r="AN93" s="23"/>
      <c r="AO93" s="24"/>
      <c r="AP93" s="9"/>
      <c r="AQ93" s="25"/>
      <c r="AR93" s="8" t="s">
        <v>43</v>
      </c>
      <c r="AS93" s="9">
        <v>18000</v>
      </c>
      <c r="AT93" s="9" t="s">
        <v>41</v>
      </c>
      <c r="AU93" s="23"/>
      <c r="AV93" s="24"/>
      <c r="AW93" s="9"/>
      <c r="AX93" s="25">
        <v>20000</v>
      </c>
      <c r="AY93" s="8" t="s">
        <v>40</v>
      </c>
      <c r="AZ93" s="9"/>
      <c r="BA93" s="9" t="s">
        <v>41</v>
      </c>
      <c r="BB93" s="23"/>
      <c r="BC93" s="24"/>
      <c r="BD93" s="9"/>
      <c r="BE93" s="25"/>
      <c r="BF93" s="8" t="s">
        <v>40</v>
      </c>
      <c r="BG93" s="9"/>
      <c r="BH93" s="9" t="s">
        <v>41</v>
      </c>
      <c r="BI93" s="23"/>
      <c r="BJ93" s="24"/>
      <c r="BK93" s="9"/>
      <c r="BL93" s="25"/>
      <c r="BM93" s="8" t="s">
        <v>43</v>
      </c>
      <c r="BN93" s="9">
        <v>18000</v>
      </c>
      <c r="BO93" s="9" t="s">
        <v>41</v>
      </c>
      <c r="BP93" s="23"/>
      <c r="BQ93" s="24"/>
      <c r="BR93" s="9"/>
      <c r="BS93" s="25">
        <v>20000</v>
      </c>
      <c r="BT93" s="8" t="s">
        <v>40</v>
      </c>
      <c r="BU93" s="9"/>
      <c r="BV93" s="9" t="s">
        <v>41</v>
      </c>
      <c r="BW93" s="23"/>
      <c r="BX93" s="24"/>
      <c r="BY93" s="9"/>
      <c r="BZ93" s="25"/>
      <c r="CA93" s="8" t="s">
        <v>40</v>
      </c>
      <c r="CB93" s="9"/>
      <c r="CC93" s="9" t="s">
        <v>41</v>
      </c>
      <c r="CD93" s="23"/>
      <c r="CE93" s="24"/>
      <c r="CF93" s="9"/>
      <c r="CG93" s="25"/>
      <c r="CJ93" s="33" t="s">
        <v>1</v>
      </c>
      <c r="CK93" s="39">
        <f>CT95+CU95</f>
        <v>0</v>
      </c>
      <c r="CL93" s="40" t="s">
        <v>42</v>
      </c>
      <c r="CM93" s="41">
        <f>SUM(CK93:CK104)</f>
        <v>10000</v>
      </c>
      <c r="CQ93" s="62" t="s">
        <v>54</v>
      </c>
      <c r="CR93" s="25" t="s">
        <v>55</v>
      </c>
    </row>
    <row r="94" ht="15.55" spans="1:96">
      <c r="A94" s="7"/>
      <c r="B94" s="10" t="s">
        <v>43</v>
      </c>
      <c r="C94" s="11">
        <v>20000</v>
      </c>
      <c r="D94" s="11" t="s">
        <v>44</v>
      </c>
      <c r="E94" s="26"/>
      <c r="G94" s="11"/>
      <c r="H94" s="27"/>
      <c r="I94" s="10" t="s">
        <v>43</v>
      </c>
      <c r="J94" s="11"/>
      <c r="K94" s="11" t="s">
        <v>44</v>
      </c>
      <c r="L94" s="26"/>
      <c r="N94" s="11"/>
      <c r="O94" s="27"/>
      <c r="P94" s="10" t="s">
        <v>43</v>
      </c>
      <c r="Q94" s="11"/>
      <c r="R94" s="11" t="s">
        <v>44</v>
      </c>
      <c r="S94" s="26"/>
      <c r="U94" s="11"/>
      <c r="V94" s="27"/>
      <c r="W94" s="10" t="s">
        <v>43</v>
      </c>
      <c r="X94" s="11">
        <v>20000</v>
      </c>
      <c r="Y94" s="11" t="s">
        <v>44</v>
      </c>
      <c r="Z94" s="26"/>
      <c r="AB94" s="11"/>
      <c r="AC94" s="27"/>
      <c r="AD94" s="10" t="s">
        <v>43</v>
      </c>
      <c r="AE94" s="11"/>
      <c r="AF94" s="11" t="s">
        <v>44</v>
      </c>
      <c r="AG94" s="26"/>
      <c r="AI94" s="11"/>
      <c r="AJ94" s="27"/>
      <c r="AK94" s="10" t="s">
        <v>43</v>
      </c>
      <c r="AL94" s="11"/>
      <c r="AM94" s="11" t="s">
        <v>44</v>
      </c>
      <c r="AN94" s="26"/>
      <c r="AP94" s="11"/>
      <c r="AQ94" s="27"/>
      <c r="AR94" s="10" t="s">
        <v>43</v>
      </c>
      <c r="AS94" s="11">
        <v>20000</v>
      </c>
      <c r="AT94" s="11" t="s">
        <v>44</v>
      </c>
      <c r="AU94" s="26"/>
      <c r="AW94" s="11"/>
      <c r="AX94" s="27"/>
      <c r="AY94" s="10" t="s">
        <v>43</v>
      </c>
      <c r="AZ94" s="11"/>
      <c r="BA94" s="11" t="s">
        <v>44</v>
      </c>
      <c r="BB94" s="26"/>
      <c r="BD94" s="11"/>
      <c r="BE94" s="27"/>
      <c r="BF94" s="10" t="s">
        <v>43</v>
      </c>
      <c r="BG94" s="11"/>
      <c r="BH94" s="11" t="s">
        <v>44</v>
      </c>
      <c r="BI94" s="26"/>
      <c r="BK94" s="11"/>
      <c r="BL94" s="27"/>
      <c r="BM94" s="10" t="s">
        <v>43</v>
      </c>
      <c r="BN94" s="11">
        <v>20000</v>
      </c>
      <c r="BO94" s="11" t="s">
        <v>44</v>
      </c>
      <c r="BP94" s="26"/>
      <c r="BR94" s="11"/>
      <c r="BS94" s="27"/>
      <c r="BT94" s="10" t="s">
        <v>43</v>
      </c>
      <c r="BU94" s="11"/>
      <c r="BV94" s="11" t="s">
        <v>44</v>
      </c>
      <c r="BW94" s="26"/>
      <c r="BY94" s="11"/>
      <c r="BZ94" s="27"/>
      <c r="CA94" s="10" t="s">
        <v>43</v>
      </c>
      <c r="CB94" s="11"/>
      <c r="CC94" s="11" t="s">
        <v>44</v>
      </c>
      <c r="CD94" s="26"/>
      <c r="CF94" s="11"/>
      <c r="CG94" s="27"/>
      <c r="CJ94" s="34" t="s">
        <v>45</v>
      </c>
      <c r="CK94" s="42">
        <f>D108*60%</f>
        <v>0</v>
      </c>
      <c r="CL94" s="40" t="s">
        <v>46</v>
      </c>
      <c r="CM94" s="41" t="e">
        <f>CJ106-CM93+CB108</f>
        <v>#REF!</v>
      </c>
      <c r="CQ94" s="14">
        <f>AQ105*60%</f>
        <v>0</v>
      </c>
      <c r="CR94" s="28">
        <f>AT105/2</f>
        <v>0</v>
      </c>
    </row>
    <row r="95" ht="14.8" spans="1:96">
      <c r="A95" s="7"/>
      <c r="B95" s="10"/>
      <c r="C95" s="11"/>
      <c r="D95" s="11"/>
      <c r="E95" s="26" t="s">
        <v>138</v>
      </c>
      <c r="F95">
        <v>10000</v>
      </c>
      <c r="G95" s="11" t="s">
        <v>50</v>
      </c>
      <c r="H95" s="27"/>
      <c r="I95" s="10"/>
      <c r="J95" s="11"/>
      <c r="K95" s="11"/>
      <c r="L95" s="26" t="s">
        <v>43</v>
      </c>
      <c r="N95" s="11" t="s">
        <v>50</v>
      </c>
      <c r="O95" s="27"/>
      <c r="P95" s="10"/>
      <c r="Q95" s="11"/>
      <c r="R95" s="11"/>
      <c r="S95" s="26" t="s">
        <v>43</v>
      </c>
      <c r="T95">
        <v>10000</v>
      </c>
      <c r="U95" s="11" t="s">
        <v>50</v>
      </c>
      <c r="V95" s="27"/>
      <c r="W95" s="10"/>
      <c r="X95" s="11"/>
      <c r="Y95" s="11"/>
      <c r="Z95" s="26" t="s">
        <v>138</v>
      </c>
      <c r="AA95">
        <v>10000</v>
      </c>
      <c r="AB95" s="11" t="s">
        <v>50</v>
      </c>
      <c r="AC95" s="27"/>
      <c r="AD95" s="10"/>
      <c r="AE95" s="11"/>
      <c r="AF95" s="11"/>
      <c r="AG95" s="26" t="s">
        <v>43</v>
      </c>
      <c r="AI95" s="11" t="s">
        <v>50</v>
      </c>
      <c r="AJ95" s="27"/>
      <c r="AK95" s="10"/>
      <c r="AL95" s="11"/>
      <c r="AM95" s="11"/>
      <c r="AN95" s="26" t="s">
        <v>43</v>
      </c>
      <c r="AO95">
        <v>10000</v>
      </c>
      <c r="AP95" s="11" t="s">
        <v>50</v>
      </c>
      <c r="AQ95" s="27"/>
      <c r="AR95" s="10"/>
      <c r="AS95" s="11"/>
      <c r="AT95" s="11"/>
      <c r="AU95" s="26" t="s">
        <v>138</v>
      </c>
      <c r="AV95">
        <v>10000</v>
      </c>
      <c r="AW95" s="11" t="s">
        <v>50</v>
      </c>
      <c r="AX95" s="27"/>
      <c r="AY95" s="10"/>
      <c r="AZ95" s="11"/>
      <c r="BA95" s="11"/>
      <c r="BB95" s="26" t="s">
        <v>43</v>
      </c>
      <c r="BD95" s="11" t="s">
        <v>50</v>
      </c>
      <c r="BE95" s="27"/>
      <c r="BF95" s="10"/>
      <c r="BG95" s="11"/>
      <c r="BH95" s="11"/>
      <c r="BI95" s="26" t="s">
        <v>43</v>
      </c>
      <c r="BJ95">
        <v>10000</v>
      </c>
      <c r="BK95" s="11" t="s">
        <v>50</v>
      </c>
      <c r="BL95" s="27"/>
      <c r="BM95" s="10"/>
      <c r="BN95" s="11"/>
      <c r="BO95" s="11"/>
      <c r="BP95" s="26" t="s">
        <v>138</v>
      </c>
      <c r="BQ95">
        <v>10000</v>
      </c>
      <c r="BR95" s="11" t="s">
        <v>50</v>
      </c>
      <c r="BS95" s="27"/>
      <c r="BT95" s="10"/>
      <c r="BU95" s="11"/>
      <c r="BV95" s="11"/>
      <c r="BW95" s="26" t="s">
        <v>43</v>
      </c>
      <c r="BY95" s="11" t="s">
        <v>50</v>
      </c>
      <c r="BZ95" s="27"/>
      <c r="CA95" s="10"/>
      <c r="CB95" s="11"/>
      <c r="CC95" s="11"/>
      <c r="CD95" s="26" t="s">
        <v>43</v>
      </c>
      <c r="CE95">
        <v>10000</v>
      </c>
      <c r="CF95" s="11" t="s">
        <v>50</v>
      </c>
      <c r="CG95" s="27"/>
      <c r="CJ95" s="34" t="s">
        <v>51</v>
      </c>
      <c r="CK95" s="42">
        <f>CT93+CU93</f>
        <v>0</v>
      </c>
      <c r="CL95" s="43"/>
      <c r="CM95" s="44" t="e">
        <f>W108*60%</f>
        <v>#VALUE!</v>
      </c>
      <c r="CQ95" s="62" t="s">
        <v>60</v>
      </c>
      <c r="CR95" s="25" t="s">
        <v>61</v>
      </c>
    </row>
    <row r="96" ht="15.55" spans="1:96">
      <c r="A96" s="7"/>
      <c r="B96" s="10"/>
      <c r="C96" s="11"/>
      <c r="D96" s="11"/>
      <c r="E96" s="26"/>
      <c r="G96" s="11"/>
      <c r="H96" s="27"/>
      <c r="I96" s="10"/>
      <c r="J96" s="11"/>
      <c r="K96" s="11"/>
      <c r="L96" s="26"/>
      <c r="N96" s="11"/>
      <c r="O96" s="27"/>
      <c r="P96" s="10"/>
      <c r="Q96" s="11"/>
      <c r="R96" s="11"/>
      <c r="S96" s="26"/>
      <c r="U96" s="11"/>
      <c r="V96" s="27"/>
      <c r="W96" s="10"/>
      <c r="X96" s="11"/>
      <c r="Y96" s="11"/>
      <c r="Z96" s="26"/>
      <c r="AB96" s="11"/>
      <c r="AC96" s="27"/>
      <c r="AD96" s="10"/>
      <c r="AE96" s="11"/>
      <c r="AF96" s="11"/>
      <c r="AG96" s="26"/>
      <c r="AI96" s="11"/>
      <c r="AJ96" s="27"/>
      <c r="AK96" s="10"/>
      <c r="AL96" s="11"/>
      <c r="AM96" s="11"/>
      <c r="AN96" s="26"/>
      <c r="AP96" s="11"/>
      <c r="AQ96" s="27"/>
      <c r="AR96" s="10"/>
      <c r="AS96" s="11"/>
      <c r="AT96" s="11"/>
      <c r="AU96" s="26"/>
      <c r="AW96" s="11"/>
      <c r="AX96" s="27"/>
      <c r="AY96" s="10"/>
      <c r="AZ96" s="11"/>
      <c r="BA96" s="11"/>
      <c r="BB96" s="26"/>
      <c r="BD96" s="11"/>
      <c r="BE96" s="27"/>
      <c r="BF96" s="10"/>
      <c r="BG96" s="11"/>
      <c r="BH96" s="11"/>
      <c r="BI96" s="26"/>
      <c r="BK96" s="11"/>
      <c r="BL96" s="27"/>
      <c r="BM96" s="10"/>
      <c r="BN96" s="11"/>
      <c r="BO96" s="11"/>
      <c r="BP96" s="26"/>
      <c r="BR96" s="11"/>
      <c r="BS96" s="27"/>
      <c r="BT96" s="10"/>
      <c r="BU96" s="11"/>
      <c r="BV96" s="11"/>
      <c r="BW96" s="26"/>
      <c r="BY96" s="11"/>
      <c r="BZ96" s="27"/>
      <c r="CA96" s="10"/>
      <c r="CB96" s="11"/>
      <c r="CC96" s="11"/>
      <c r="CD96" s="26"/>
      <c r="CF96" s="11"/>
      <c r="CG96" s="27"/>
      <c r="CJ96" s="34" t="s">
        <v>53</v>
      </c>
      <c r="CK96" s="45">
        <f>R108/2</f>
        <v>0</v>
      </c>
      <c r="CL96" s="46"/>
      <c r="CM96" s="47"/>
      <c r="CQ96" s="14">
        <f>AY105*60%</f>
        <v>0</v>
      </c>
      <c r="CR96" s="28">
        <f>BB105/2</f>
        <v>0</v>
      </c>
    </row>
    <row r="97" ht="14.8" spans="1:96">
      <c r="A97" s="7"/>
      <c r="B97" s="10"/>
      <c r="C97" s="11"/>
      <c r="D97" s="11"/>
      <c r="E97" s="26"/>
      <c r="G97" s="11"/>
      <c r="H97" s="27"/>
      <c r="I97" s="10"/>
      <c r="J97" s="11"/>
      <c r="K97" s="11"/>
      <c r="L97" s="26"/>
      <c r="N97" s="11"/>
      <c r="O97" s="27"/>
      <c r="P97" s="10"/>
      <c r="Q97" s="11"/>
      <c r="R97" s="11"/>
      <c r="S97" s="26"/>
      <c r="U97" s="11"/>
      <c r="V97" s="27"/>
      <c r="W97" s="10"/>
      <c r="X97" s="11"/>
      <c r="Y97" s="11"/>
      <c r="Z97" s="26"/>
      <c r="AB97" s="11"/>
      <c r="AC97" s="27"/>
      <c r="AD97" s="10"/>
      <c r="AE97" s="11"/>
      <c r="AF97" s="11"/>
      <c r="AG97" s="26"/>
      <c r="AI97" s="11"/>
      <c r="AJ97" s="27"/>
      <c r="AK97" s="10"/>
      <c r="AL97" s="11"/>
      <c r="AM97" s="11"/>
      <c r="AN97" s="26"/>
      <c r="AP97" s="11"/>
      <c r="AQ97" s="27"/>
      <c r="AR97" s="10"/>
      <c r="AS97" s="11"/>
      <c r="AT97" s="11"/>
      <c r="AU97" s="26"/>
      <c r="AW97" s="11"/>
      <c r="AX97" s="27"/>
      <c r="AY97" s="10"/>
      <c r="AZ97" s="11"/>
      <c r="BA97" s="11"/>
      <c r="BB97" s="26"/>
      <c r="BD97" s="11"/>
      <c r="BE97" s="27"/>
      <c r="BF97" s="10"/>
      <c r="BG97" s="11"/>
      <c r="BH97" s="11"/>
      <c r="BI97" s="26"/>
      <c r="BK97" s="11"/>
      <c r="BL97" s="27"/>
      <c r="BM97" s="10"/>
      <c r="BN97" s="11"/>
      <c r="BO97" s="11"/>
      <c r="BP97" s="26"/>
      <c r="BR97" s="11"/>
      <c r="BS97" s="27"/>
      <c r="BT97" s="10"/>
      <c r="BU97" s="11"/>
      <c r="BV97" s="11"/>
      <c r="BW97" s="26"/>
      <c r="BY97" s="11"/>
      <c r="BZ97" s="27"/>
      <c r="CA97" s="10"/>
      <c r="CB97" s="11"/>
      <c r="CC97" s="11"/>
      <c r="CD97" s="26"/>
      <c r="CF97" s="11"/>
      <c r="CG97" s="27"/>
      <c r="CJ97" s="34" t="s">
        <v>57</v>
      </c>
      <c r="CK97" s="45">
        <f>AI108/2</f>
        <v>0</v>
      </c>
      <c r="CL97" s="46"/>
      <c r="CM97" s="47"/>
      <c r="CQ97" s="62" t="s">
        <v>66</v>
      </c>
      <c r="CR97" s="25" t="s">
        <v>67</v>
      </c>
    </row>
    <row r="98" ht="15.55" spans="1:96">
      <c r="A98" s="7"/>
      <c r="B98" s="12"/>
      <c r="C98" s="11"/>
      <c r="D98" s="11"/>
      <c r="E98" s="11"/>
      <c r="F98" s="11"/>
      <c r="G98" s="11"/>
      <c r="H98" s="27"/>
      <c r="I98" s="12"/>
      <c r="J98" s="11"/>
      <c r="K98" s="11"/>
      <c r="L98" s="11"/>
      <c r="M98" s="11"/>
      <c r="N98" s="11"/>
      <c r="O98" s="27"/>
      <c r="P98" s="12"/>
      <c r="Q98" s="11"/>
      <c r="R98" s="11"/>
      <c r="S98" s="11"/>
      <c r="T98" s="11"/>
      <c r="U98" s="11"/>
      <c r="V98" s="27"/>
      <c r="W98" s="12"/>
      <c r="X98" s="11"/>
      <c r="Y98" s="11"/>
      <c r="Z98" s="11"/>
      <c r="AA98" s="11"/>
      <c r="AB98" s="11"/>
      <c r="AC98" s="27"/>
      <c r="AD98" s="12"/>
      <c r="AE98" s="11"/>
      <c r="AF98" s="11"/>
      <c r="AG98" s="11"/>
      <c r="AH98" s="11"/>
      <c r="AI98" s="11"/>
      <c r="AJ98" s="27"/>
      <c r="AK98" s="12"/>
      <c r="AL98" s="11"/>
      <c r="AM98" s="11"/>
      <c r="AN98" s="11"/>
      <c r="AO98" s="11"/>
      <c r="AP98" s="11"/>
      <c r="AQ98" s="27"/>
      <c r="AR98" s="12"/>
      <c r="AS98" s="11"/>
      <c r="AT98" s="11"/>
      <c r="AU98" s="11"/>
      <c r="AV98" s="11"/>
      <c r="AW98" s="11"/>
      <c r="AX98" s="27"/>
      <c r="AY98" s="12"/>
      <c r="AZ98" s="11"/>
      <c r="BA98" s="11"/>
      <c r="BB98" s="11"/>
      <c r="BC98" s="11"/>
      <c r="BD98" s="11"/>
      <c r="BE98" s="27"/>
      <c r="BF98" s="12"/>
      <c r="BG98" s="11"/>
      <c r="BH98" s="11"/>
      <c r="BI98" s="11"/>
      <c r="BJ98" s="11"/>
      <c r="BK98" s="11"/>
      <c r="BL98" s="27"/>
      <c r="BM98" s="12"/>
      <c r="BN98" s="11"/>
      <c r="BO98" s="11"/>
      <c r="BP98" s="11"/>
      <c r="BQ98" s="11"/>
      <c r="BR98" s="11"/>
      <c r="BS98" s="27"/>
      <c r="BT98" s="12"/>
      <c r="BU98" s="11"/>
      <c r="BV98" s="11"/>
      <c r="BW98" s="11"/>
      <c r="BX98" s="11"/>
      <c r="BY98" s="11"/>
      <c r="BZ98" s="27"/>
      <c r="CA98" s="12"/>
      <c r="CB98" s="11"/>
      <c r="CC98" s="11"/>
      <c r="CD98" s="11"/>
      <c r="CE98" s="11"/>
      <c r="CF98" s="11"/>
      <c r="CG98" s="27"/>
      <c r="CJ98" s="34" t="s">
        <v>59</v>
      </c>
      <c r="CK98" s="45">
        <f>AO108/2</f>
        <v>5000</v>
      </c>
      <c r="CL98" s="40"/>
      <c r="CM98" s="41"/>
      <c r="CQ98" s="14">
        <f>BQ105*60%</f>
        <v>0</v>
      </c>
      <c r="CR98" s="28">
        <f>BT105/2</f>
        <v>0</v>
      </c>
    </row>
    <row r="99" ht="14.8" spans="1:96">
      <c r="A99" s="7"/>
      <c r="B99" s="12"/>
      <c r="C99" s="11"/>
      <c r="D99" s="11"/>
      <c r="E99" s="11"/>
      <c r="F99" s="11"/>
      <c r="G99" s="11"/>
      <c r="H99" s="27"/>
      <c r="I99" s="12"/>
      <c r="J99" s="11"/>
      <c r="K99" s="11"/>
      <c r="L99" s="11"/>
      <c r="M99" s="11"/>
      <c r="N99" s="11"/>
      <c r="O99" s="27"/>
      <c r="P99" s="12"/>
      <c r="Q99" s="11"/>
      <c r="R99" s="11"/>
      <c r="S99" s="11"/>
      <c r="T99" s="11"/>
      <c r="U99" s="11"/>
      <c r="V99" s="27"/>
      <c r="W99" s="12"/>
      <c r="X99" s="11"/>
      <c r="Y99" s="11"/>
      <c r="Z99" s="11"/>
      <c r="AA99" s="11"/>
      <c r="AB99" s="11"/>
      <c r="AC99" s="27"/>
      <c r="AD99" s="12"/>
      <c r="AE99" s="11"/>
      <c r="AF99" s="11"/>
      <c r="AG99" s="11"/>
      <c r="AH99" s="11"/>
      <c r="AI99" s="11"/>
      <c r="AJ99" s="27"/>
      <c r="AK99" s="12"/>
      <c r="AL99" s="11"/>
      <c r="AM99" s="11"/>
      <c r="AN99" s="11"/>
      <c r="AO99" s="11"/>
      <c r="AP99" s="11"/>
      <c r="AQ99" s="27"/>
      <c r="AR99" s="12"/>
      <c r="AS99" s="11"/>
      <c r="AT99" s="11"/>
      <c r="AU99" s="11"/>
      <c r="AV99" s="11"/>
      <c r="AW99" s="11"/>
      <c r="AX99" s="27"/>
      <c r="AY99" s="12"/>
      <c r="AZ99" s="11"/>
      <c r="BA99" s="11"/>
      <c r="BB99" s="11"/>
      <c r="BC99" s="11"/>
      <c r="BD99" s="11"/>
      <c r="BE99" s="27"/>
      <c r="BF99" s="12"/>
      <c r="BG99" s="11"/>
      <c r="BH99" s="11"/>
      <c r="BI99" s="11"/>
      <c r="BJ99" s="11"/>
      <c r="BK99" s="11"/>
      <c r="BL99" s="27"/>
      <c r="BM99" s="12"/>
      <c r="BN99" s="11"/>
      <c r="BO99" s="11"/>
      <c r="BP99" s="11"/>
      <c r="BQ99" s="11"/>
      <c r="BR99" s="11"/>
      <c r="BS99" s="27"/>
      <c r="BT99" s="12"/>
      <c r="BU99" s="11"/>
      <c r="BV99" s="11"/>
      <c r="BW99" s="11"/>
      <c r="BX99" s="11"/>
      <c r="BY99" s="11"/>
      <c r="BZ99" s="27"/>
      <c r="CA99" s="12"/>
      <c r="CB99" s="11"/>
      <c r="CC99" s="11"/>
      <c r="CD99" s="11"/>
      <c r="CE99" s="11"/>
      <c r="CF99" s="11"/>
      <c r="CG99" s="27"/>
      <c r="CJ99" s="34" t="s">
        <v>63</v>
      </c>
      <c r="CK99" s="45">
        <f>CT97+CU97</f>
        <v>0</v>
      </c>
      <c r="CL99" s="40"/>
      <c r="CM99" s="41"/>
      <c r="CQ99" s="58" t="s">
        <v>32</v>
      </c>
      <c r="CR99" s="59" t="s">
        <v>33</v>
      </c>
    </row>
    <row r="100" ht="15.55" spans="1:96">
      <c r="A100" s="7"/>
      <c r="B100" s="12"/>
      <c r="C100" s="11"/>
      <c r="D100" s="11"/>
      <c r="E100" s="11"/>
      <c r="F100" s="11"/>
      <c r="G100" s="11"/>
      <c r="H100" s="27"/>
      <c r="I100" s="12"/>
      <c r="J100" s="11"/>
      <c r="K100" s="11"/>
      <c r="L100" s="11"/>
      <c r="M100" s="11"/>
      <c r="N100" s="11"/>
      <c r="O100" s="27"/>
      <c r="P100" s="12"/>
      <c r="Q100" s="11"/>
      <c r="R100" s="11"/>
      <c r="S100" s="11"/>
      <c r="T100" s="11"/>
      <c r="U100" s="11"/>
      <c r="V100" s="27"/>
      <c r="W100" s="12"/>
      <c r="X100" s="11"/>
      <c r="Y100" s="11"/>
      <c r="Z100" s="11"/>
      <c r="AA100" s="11"/>
      <c r="AB100" s="11"/>
      <c r="AC100" s="27"/>
      <c r="AD100" s="12"/>
      <c r="AE100" s="11"/>
      <c r="AF100" s="11"/>
      <c r="AG100" s="11"/>
      <c r="AH100" s="11"/>
      <c r="AI100" s="11"/>
      <c r="AJ100" s="27"/>
      <c r="AK100" s="12"/>
      <c r="AL100" s="11"/>
      <c r="AM100" s="11"/>
      <c r="AN100" s="11"/>
      <c r="AO100" s="11"/>
      <c r="AP100" s="11"/>
      <c r="AQ100" s="27"/>
      <c r="AR100" s="12"/>
      <c r="AS100" s="11"/>
      <c r="AT100" s="11"/>
      <c r="AU100" s="11"/>
      <c r="AV100" s="11"/>
      <c r="AW100" s="11"/>
      <c r="AX100" s="27"/>
      <c r="AY100" s="12"/>
      <c r="AZ100" s="11"/>
      <c r="BA100" s="11"/>
      <c r="BB100" s="11"/>
      <c r="BC100" s="11"/>
      <c r="BD100" s="11"/>
      <c r="BE100" s="27"/>
      <c r="BF100" s="12"/>
      <c r="BG100" s="11"/>
      <c r="BH100" s="11"/>
      <c r="BI100" s="11"/>
      <c r="BJ100" s="11"/>
      <c r="BK100" s="11"/>
      <c r="BL100" s="27"/>
      <c r="BM100" s="12"/>
      <c r="BN100" s="11"/>
      <c r="BO100" s="11"/>
      <c r="BP100" s="11"/>
      <c r="BQ100" s="11"/>
      <c r="BR100" s="11"/>
      <c r="BS100" s="27"/>
      <c r="BT100" s="12"/>
      <c r="BU100" s="11"/>
      <c r="BV100" s="11"/>
      <c r="BW100" s="11"/>
      <c r="BX100" s="11"/>
      <c r="BY100" s="11"/>
      <c r="BZ100" s="27"/>
      <c r="CA100" s="12"/>
      <c r="CB100" s="11"/>
      <c r="CC100" s="11"/>
      <c r="CD100" s="11"/>
      <c r="CE100" s="11"/>
      <c r="CF100" s="11"/>
      <c r="CG100" s="27"/>
      <c r="CJ100" s="34" t="s">
        <v>65</v>
      </c>
      <c r="CK100" s="42">
        <f>CT99+CU99</f>
        <v>0</v>
      </c>
      <c r="CL100" s="48"/>
      <c r="CM100" s="49"/>
      <c r="CQ100" s="60" t="e">
        <f>#REF!*60%</f>
        <v>#REF!</v>
      </c>
      <c r="CR100" s="61">
        <f>J115/2</f>
        <v>0</v>
      </c>
    </row>
    <row r="101" ht="14.8" spans="1:96">
      <c r="A101" s="7"/>
      <c r="B101" s="12"/>
      <c r="C101" s="11"/>
      <c r="D101" s="11"/>
      <c r="E101" s="11"/>
      <c r="F101" s="11"/>
      <c r="G101" s="11"/>
      <c r="H101" s="27"/>
      <c r="I101" s="12"/>
      <c r="J101" s="11"/>
      <c r="K101" s="11"/>
      <c r="L101" s="11"/>
      <c r="M101" s="11"/>
      <c r="N101" s="11"/>
      <c r="O101" s="27"/>
      <c r="P101" s="12"/>
      <c r="Q101" s="11"/>
      <c r="R101" s="11"/>
      <c r="S101" s="11"/>
      <c r="T101" s="11"/>
      <c r="U101" s="11"/>
      <c r="V101" s="27"/>
      <c r="W101" s="12"/>
      <c r="X101" s="11"/>
      <c r="Y101" s="11"/>
      <c r="Z101" s="11"/>
      <c r="AA101" s="11"/>
      <c r="AB101" s="11"/>
      <c r="AC101" s="27"/>
      <c r="AD101" s="12"/>
      <c r="AE101" s="11"/>
      <c r="AF101" s="11"/>
      <c r="AG101" s="11"/>
      <c r="AH101" s="11"/>
      <c r="AI101" s="11"/>
      <c r="AJ101" s="27"/>
      <c r="AK101" s="12"/>
      <c r="AL101" s="11"/>
      <c r="AM101" s="11"/>
      <c r="AN101" s="11"/>
      <c r="AO101" s="11"/>
      <c r="AP101" s="11"/>
      <c r="AQ101" s="27"/>
      <c r="AR101" s="12"/>
      <c r="AS101" s="11"/>
      <c r="AT101" s="11"/>
      <c r="AU101" s="11"/>
      <c r="AV101" s="11"/>
      <c r="AW101" s="11"/>
      <c r="AX101" s="27"/>
      <c r="AY101" s="12"/>
      <c r="AZ101" s="11"/>
      <c r="BA101" s="11"/>
      <c r="BB101" s="11"/>
      <c r="BC101" s="11"/>
      <c r="BD101" s="11"/>
      <c r="BE101" s="27"/>
      <c r="BF101" s="12"/>
      <c r="BG101" s="11"/>
      <c r="BH101" s="11"/>
      <c r="BI101" s="11"/>
      <c r="BJ101" s="11"/>
      <c r="BK101" s="11"/>
      <c r="BL101" s="27"/>
      <c r="BM101" s="12"/>
      <c r="BN101" s="11"/>
      <c r="BO101" s="11"/>
      <c r="BP101" s="11"/>
      <c r="BQ101" s="11"/>
      <c r="BR101" s="11"/>
      <c r="BS101" s="27"/>
      <c r="BT101" s="12"/>
      <c r="BU101" s="11"/>
      <c r="BV101" s="11"/>
      <c r="BW101" s="11"/>
      <c r="BX101" s="11"/>
      <c r="BY101" s="11"/>
      <c r="BZ101" s="27"/>
      <c r="CA101" s="12"/>
      <c r="CB101" s="11"/>
      <c r="CC101" s="11"/>
      <c r="CD101" s="11"/>
      <c r="CE101" s="11"/>
      <c r="CF101" s="11"/>
      <c r="CG101" s="27"/>
      <c r="CJ101" s="34" t="s">
        <v>69</v>
      </c>
      <c r="CK101" s="42">
        <f>BJ108/2</f>
        <v>5000</v>
      </c>
      <c r="CL101" s="40"/>
      <c r="CM101" s="41"/>
      <c r="CQ101" s="62" t="s">
        <v>47</v>
      </c>
      <c r="CR101" s="25" t="s">
        <v>48</v>
      </c>
    </row>
    <row r="102" ht="15.55" spans="1:96">
      <c r="A102" s="7"/>
      <c r="B102" s="12"/>
      <c r="C102" s="11"/>
      <c r="D102" s="11"/>
      <c r="E102" s="11"/>
      <c r="F102" s="11"/>
      <c r="G102" s="11"/>
      <c r="H102" s="27"/>
      <c r="I102" s="12"/>
      <c r="J102" s="11"/>
      <c r="K102" s="11"/>
      <c r="L102" s="11"/>
      <c r="M102" s="11"/>
      <c r="N102" s="11"/>
      <c r="O102" s="27"/>
      <c r="P102" s="12"/>
      <c r="Q102" s="11"/>
      <c r="R102" s="11"/>
      <c r="S102" s="11"/>
      <c r="T102" s="11"/>
      <c r="U102" s="11"/>
      <c r="V102" s="27"/>
      <c r="W102" s="12"/>
      <c r="X102" s="11"/>
      <c r="Y102" s="11"/>
      <c r="Z102" s="11"/>
      <c r="AA102" s="11"/>
      <c r="AB102" s="11"/>
      <c r="AC102" s="27"/>
      <c r="AD102" s="12"/>
      <c r="AE102" s="11"/>
      <c r="AF102" s="11"/>
      <c r="AG102" s="11"/>
      <c r="AH102" s="11"/>
      <c r="AI102" s="11"/>
      <c r="AJ102" s="27"/>
      <c r="AK102" s="12"/>
      <c r="AL102" s="11"/>
      <c r="AM102" s="11"/>
      <c r="AN102" s="11"/>
      <c r="AO102" s="11"/>
      <c r="AP102" s="11"/>
      <c r="AQ102" s="27"/>
      <c r="AR102" s="12"/>
      <c r="AS102" s="11"/>
      <c r="AT102" s="11"/>
      <c r="AU102" s="11"/>
      <c r="AV102" s="11"/>
      <c r="AW102" s="11"/>
      <c r="AX102" s="27"/>
      <c r="AY102" s="12"/>
      <c r="AZ102" s="11"/>
      <c r="BA102" s="11"/>
      <c r="BB102" s="11"/>
      <c r="BC102" s="11"/>
      <c r="BD102" s="11"/>
      <c r="BE102" s="27"/>
      <c r="BF102" s="12"/>
      <c r="BG102" s="11"/>
      <c r="BH102" s="11"/>
      <c r="BI102" s="11"/>
      <c r="BJ102" s="11"/>
      <c r="BK102" s="11"/>
      <c r="BL102" s="27"/>
      <c r="BM102" s="12"/>
      <c r="BN102" s="11"/>
      <c r="BO102" s="11"/>
      <c r="BP102" s="11"/>
      <c r="BQ102" s="11"/>
      <c r="BR102" s="11"/>
      <c r="BS102" s="27"/>
      <c r="BT102" s="12"/>
      <c r="BU102" s="11"/>
      <c r="BV102" s="11"/>
      <c r="BW102" s="11"/>
      <c r="BX102" s="11"/>
      <c r="BY102" s="11"/>
      <c r="BZ102" s="27"/>
      <c r="CA102" s="12"/>
      <c r="CB102" s="11"/>
      <c r="CC102" s="11"/>
      <c r="CD102" s="11"/>
      <c r="CE102" s="11"/>
      <c r="CF102" s="11"/>
      <c r="CG102" s="27"/>
      <c r="CJ102" s="34" t="s">
        <v>70</v>
      </c>
      <c r="CK102" s="42">
        <f>BO108/2</f>
        <v>0</v>
      </c>
      <c r="CL102" s="40"/>
      <c r="CM102" s="41"/>
      <c r="CQ102" s="14" t="e">
        <f>#REF!*60%</f>
        <v>#REF!</v>
      </c>
      <c r="CR102" s="28" t="e">
        <f>#REF!/2</f>
        <v>#REF!</v>
      </c>
    </row>
    <row r="103" ht="14.8" spans="1:96">
      <c r="A103" s="13"/>
      <c r="B103" s="12"/>
      <c r="C103" s="11"/>
      <c r="D103" s="11"/>
      <c r="E103" s="11"/>
      <c r="F103" s="11"/>
      <c r="G103" s="11"/>
      <c r="H103" s="27"/>
      <c r="I103" s="12"/>
      <c r="J103" s="11"/>
      <c r="K103" s="11"/>
      <c r="L103" s="11"/>
      <c r="M103" s="11"/>
      <c r="N103" s="11"/>
      <c r="O103" s="27"/>
      <c r="P103" s="12"/>
      <c r="Q103" s="11"/>
      <c r="R103" s="11"/>
      <c r="S103" s="11"/>
      <c r="T103" s="11"/>
      <c r="U103" s="11"/>
      <c r="V103" s="27"/>
      <c r="W103" s="12"/>
      <c r="X103" s="11"/>
      <c r="Y103" s="11"/>
      <c r="Z103" s="11"/>
      <c r="AA103" s="11"/>
      <c r="AB103" s="11"/>
      <c r="AC103" s="27"/>
      <c r="AD103" s="12"/>
      <c r="AE103" s="11"/>
      <c r="AF103" s="11"/>
      <c r="AG103" s="11"/>
      <c r="AH103" s="11"/>
      <c r="AI103" s="11"/>
      <c r="AJ103" s="27"/>
      <c r="AK103" s="12"/>
      <c r="AL103" s="11"/>
      <c r="AM103" s="11"/>
      <c r="AN103" s="11"/>
      <c r="AO103" s="11"/>
      <c r="AP103" s="11"/>
      <c r="AQ103" s="27"/>
      <c r="AR103" s="12"/>
      <c r="AS103" s="11"/>
      <c r="AT103" s="11"/>
      <c r="AU103" s="11"/>
      <c r="AV103" s="11"/>
      <c r="AW103" s="11"/>
      <c r="AX103" s="27"/>
      <c r="AY103" s="12"/>
      <c r="AZ103" s="11"/>
      <c r="BA103" s="11"/>
      <c r="BB103" s="11"/>
      <c r="BC103" s="11"/>
      <c r="BD103" s="11"/>
      <c r="BE103" s="27"/>
      <c r="BF103" s="12"/>
      <c r="BG103" s="11"/>
      <c r="BH103" s="11"/>
      <c r="BI103" s="11"/>
      <c r="BJ103" s="11"/>
      <c r="BK103" s="11"/>
      <c r="BL103" s="27"/>
      <c r="BM103" s="12"/>
      <c r="BN103" s="11"/>
      <c r="BO103" s="11"/>
      <c r="BP103" s="11"/>
      <c r="BQ103" s="11"/>
      <c r="BR103" s="11"/>
      <c r="BS103" s="27"/>
      <c r="BT103" s="12"/>
      <c r="BU103" s="11"/>
      <c r="BV103" s="11"/>
      <c r="BW103" s="11"/>
      <c r="BX103" s="11"/>
      <c r="BY103" s="11"/>
      <c r="BZ103" s="27"/>
      <c r="CA103" s="12"/>
      <c r="CB103" s="11"/>
      <c r="CC103" s="11"/>
      <c r="CD103" s="11"/>
      <c r="CE103" s="11"/>
      <c r="CF103" s="11"/>
      <c r="CG103" s="27"/>
      <c r="CJ103" s="34" t="s">
        <v>72</v>
      </c>
      <c r="CK103" s="42">
        <f>CT101+CU101</f>
        <v>0</v>
      </c>
      <c r="CL103" s="40"/>
      <c r="CM103" s="41"/>
      <c r="CQ103" s="62" t="s">
        <v>54</v>
      </c>
      <c r="CR103" s="25" t="s">
        <v>55</v>
      </c>
    </row>
    <row r="104" ht="15.55" spans="1:96">
      <c r="A104" s="7"/>
      <c r="B104" s="12"/>
      <c r="C104" s="11"/>
      <c r="D104" s="11"/>
      <c r="E104" s="11"/>
      <c r="F104" s="11"/>
      <c r="G104" s="11"/>
      <c r="H104" s="27"/>
      <c r="I104" s="12"/>
      <c r="J104" s="11"/>
      <c r="K104" s="11"/>
      <c r="L104" s="11"/>
      <c r="M104" s="11"/>
      <c r="N104" s="11"/>
      <c r="O104" s="27"/>
      <c r="P104" s="12"/>
      <c r="Q104" s="11"/>
      <c r="R104" s="11"/>
      <c r="S104" s="11"/>
      <c r="T104" s="11"/>
      <c r="U104" s="11"/>
      <c r="V104" s="27"/>
      <c r="W104" s="12"/>
      <c r="X104" s="11"/>
      <c r="Y104" s="11"/>
      <c r="Z104" s="11"/>
      <c r="AA104" s="11"/>
      <c r="AB104" s="11"/>
      <c r="AC104" s="27"/>
      <c r="AD104" s="12"/>
      <c r="AE104" s="11"/>
      <c r="AF104" s="11"/>
      <c r="AG104" s="11"/>
      <c r="AH104" s="11"/>
      <c r="AI104" s="11"/>
      <c r="AJ104" s="27"/>
      <c r="AK104" s="12"/>
      <c r="AL104" s="11"/>
      <c r="AM104" s="11"/>
      <c r="AN104" s="11"/>
      <c r="AO104" s="11"/>
      <c r="AP104" s="11"/>
      <c r="AQ104" s="27"/>
      <c r="AR104" s="12"/>
      <c r="AS104" s="11"/>
      <c r="AT104" s="11"/>
      <c r="AU104" s="11"/>
      <c r="AV104" s="11"/>
      <c r="AW104" s="11"/>
      <c r="AX104" s="27"/>
      <c r="AY104" s="12"/>
      <c r="AZ104" s="11"/>
      <c r="BA104" s="11"/>
      <c r="BB104" s="11"/>
      <c r="BC104" s="11"/>
      <c r="BD104" s="11"/>
      <c r="BE104" s="27"/>
      <c r="BF104" s="12"/>
      <c r="BG104" s="11"/>
      <c r="BH104" s="11"/>
      <c r="BI104" s="11"/>
      <c r="BJ104" s="11"/>
      <c r="BK104" s="11"/>
      <c r="BL104" s="27"/>
      <c r="BM104" s="12"/>
      <c r="BN104" s="11"/>
      <c r="BO104" s="11"/>
      <c r="BP104" s="11"/>
      <c r="BQ104" s="11"/>
      <c r="BR104" s="11"/>
      <c r="BS104" s="27"/>
      <c r="BT104" s="12"/>
      <c r="BU104" s="11"/>
      <c r="BV104" s="11"/>
      <c r="BW104" s="11"/>
      <c r="BX104" s="11"/>
      <c r="BY104" s="11"/>
      <c r="BZ104" s="27"/>
      <c r="CA104" s="12"/>
      <c r="CB104" s="11"/>
      <c r="CC104" s="11"/>
      <c r="CD104" s="11"/>
      <c r="CE104" s="11"/>
      <c r="CF104" s="11"/>
      <c r="CG104" s="27"/>
      <c r="CJ104" s="34"/>
      <c r="CK104" s="42"/>
      <c r="CL104" s="40"/>
      <c r="CM104" s="41"/>
      <c r="CQ104" s="14">
        <f>AQ115*60%</f>
        <v>0</v>
      </c>
      <c r="CR104" s="28">
        <f>AT115/2</f>
        <v>0</v>
      </c>
    </row>
    <row r="105" ht="15.55" spans="1:96">
      <c r="A105" s="7"/>
      <c r="B105" s="12"/>
      <c r="C105" s="11"/>
      <c r="D105" s="11"/>
      <c r="E105" s="11"/>
      <c r="F105" s="11"/>
      <c r="G105" s="11"/>
      <c r="H105" s="27"/>
      <c r="I105" s="12"/>
      <c r="J105" s="11"/>
      <c r="K105" s="11"/>
      <c r="L105" s="11"/>
      <c r="M105" s="11"/>
      <c r="N105" s="11"/>
      <c r="O105" s="27"/>
      <c r="P105" s="12"/>
      <c r="Q105" s="11"/>
      <c r="R105" s="11"/>
      <c r="S105" s="11"/>
      <c r="T105" s="11"/>
      <c r="U105" s="11"/>
      <c r="V105" s="27"/>
      <c r="W105" s="12"/>
      <c r="X105" s="11"/>
      <c r="Y105" s="11"/>
      <c r="Z105" s="11"/>
      <c r="AA105" s="11"/>
      <c r="AB105" s="11"/>
      <c r="AC105" s="27"/>
      <c r="AD105" s="12"/>
      <c r="AE105" s="11"/>
      <c r="AF105" s="11"/>
      <c r="AG105" s="11"/>
      <c r="AH105" s="11"/>
      <c r="AI105" s="11"/>
      <c r="AJ105" s="27"/>
      <c r="AK105" s="12"/>
      <c r="AL105" s="11"/>
      <c r="AM105" s="11"/>
      <c r="AN105" s="11"/>
      <c r="AO105" s="11"/>
      <c r="AP105" s="11"/>
      <c r="AQ105" s="27"/>
      <c r="AR105" s="12"/>
      <c r="AS105" s="11"/>
      <c r="AT105" s="11"/>
      <c r="AU105" s="11"/>
      <c r="AV105" s="11"/>
      <c r="AW105" s="11"/>
      <c r="AX105" s="27"/>
      <c r="AY105" s="12"/>
      <c r="AZ105" s="11"/>
      <c r="BA105" s="11"/>
      <c r="BB105" s="11"/>
      <c r="BC105" s="11"/>
      <c r="BD105" s="11"/>
      <c r="BE105" s="27"/>
      <c r="BF105" s="12"/>
      <c r="BG105" s="11"/>
      <c r="BH105" s="11"/>
      <c r="BI105" s="11"/>
      <c r="BJ105" s="11"/>
      <c r="BK105" s="11"/>
      <c r="BL105" s="27"/>
      <c r="BM105" s="12"/>
      <c r="BN105" s="11"/>
      <c r="BO105" s="11"/>
      <c r="BP105" s="11"/>
      <c r="BQ105" s="11"/>
      <c r="BR105" s="11"/>
      <c r="BS105" s="27"/>
      <c r="BT105" s="12"/>
      <c r="BU105" s="11"/>
      <c r="BV105" s="11"/>
      <c r="BW105" s="11"/>
      <c r="BX105" s="11"/>
      <c r="BY105" s="11"/>
      <c r="BZ105" s="27"/>
      <c r="CA105" s="12"/>
      <c r="CB105" s="11"/>
      <c r="CC105" s="11"/>
      <c r="CD105" s="11"/>
      <c r="CE105" s="11"/>
      <c r="CF105" s="11"/>
      <c r="CG105" s="27"/>
      <c r="CJ105" s="35" t="s">
        <v>76</v>
      </c>
      <c r="CK105" s="50" t="s">
        <v>77</v>
      </c>
      <c r="CL105" s="51" t="s">
        <v>78</v>
      </c>
      <c r="CM105" s="52" t="s">
        <v>79</v>
      </c>
      <c r="CN105" s="53" t="s">
        <v>41</v>
      </c>
      <c r="CO105" s="63" t="s">
        <v>80</v>
      </c>
      <c r="CQ105" s="62" t="s">
        <v>60</v>
      </c>
      <c r="CR105" s="25" t="s">
        <v>61</v>
      </c>
    </row>
    <row r="106" ht="17.15" spans="1:96">
      <c r="A106" s="7"/>
      <c r="B106" s="14"/>
      <c r="C106" s="15"/>
      <c r="D106" s="15"/>
      <c r="E106" s="15"/>
      <c r="F106" s="15"/>
      <c r="G106" s="15"/>
      <c r="H106" s="28"/>
      <c r="I106" s="14"/>
      <c r="J106" s="15"/>
      <c r="K106" s="15"/>
      <c r="L106" s="15"/>
      <c r="M106" s="15"/>
      <c r="N106" s="15"/>
      <c r="O106" s="28"/>
      <c r="P106" s="14"/>
      <c r="Q106" s="15"/>
      <c r="R106" s="15"/>
      <c r="S106" s="15"/>
      <c r="T106" s="15"/>
      <c r="U106" s="15"/>
      <c r="V106" s="28"/>
      <c r="W106" s="14"/>
      <c r="X106" s="15"/>
      <c r="Y106" s="15"/>
      <c r="Z106" s="15"/>
      <c r="AA106" s="15"/>
      <c r="AB106" s="15"/>
      <c r="AC106" s="28"/>
      <c r="AD106" s="14"/>
      <c r="AE106" s="15"/>
      <c r="AF106" s="15"/>
      <c r="AG106" s="15"/>
      <c r="AH106" s="15"/>
      <c r="AI106" s="15"/>
      <c r="AJ106" s="28"/>
      <c r="AK106" s="14"/>
      <c r="AL106" s="15"/>
      <c r="AM106" s="15"/>
      <c r="AN106" s="15"/>
      <c r="AO106" s="15"/>
      <c r="AP106" s="15"/>
      <c r="AQ106" s="28"/>
      <c r="AR106" s="14"/>
      <c r="AS106" s="15"/>
      <c r="AT106" s="15"/>
      <c r="AU106" s="15"/>
      <c r="AV106" s="15"/>
      <c r="AW106" s="15"/>
      <c r="AX106" s="28"/>
      <c r="AY106" s="14"/>
      <c r="AZ106" s="15"/>
      <c r="BA106" s="15"/>
      <c r="BB106" s="15"/>
      <c r="BC106" s="15"/>
      <c r="BD106" s="15"/>
      <c r="BE106" s="28"/>
      <c r="BF106" s="14"/>
      <c r="BG106" s="15"/>
      <c r="BH106" s="15"/>
      <c r="BI106" s="15"/>
      <c r="BJ106" s="15"/>
      <c r="BK106" s="15"/>
      <c r="BL106" s="28"/>
      <c r="BM106" s="14"/>
      <c r="BN106" s="15"/>
      <c r="BO106" s="15"/>
      <c r="BP106" s="15"/>
      <c r="BQ106" s="15"/>
      <c r="BR106" s="15"/>
      <c r="BS106" s="28"/>
      <c r="BT106" s="14"/>
      <c r="BU106" s="15"/>
      <c r="BV106" s="15"/>
      <c r="BW106" s="15"/>
      <c r="BX106" s="15"/>
      <c r="BY106" s="15"/>
      <c r="BZ106" s="28"/>
      <c r="CA106" s="14"/>
      <c r="CB106" s="15"/>
      <c r="CC106" s="15"/>
      <c r="CD106" s="15"/>
      <c r="CE106" s="15"/>
      <c r="CF106" s="15"/>
      <c r="CG106" s="28"/>
      <c r="CJ106" s="36" t="e">
        <f>SUM(#REF!+D108+J108+O108+R108+W108+Z108+AC108+AF108+AI108+AL108+CB108+AO108+#REF!+M108+AT108+AW108+BB108+BE108+BJ108+BO108+BT108+BW108)</f>
        <v>#REF!</v>
      </c>
      <c r="CK106" s="54" t="e">
        <f>SUM(F108+H108+P108+Y108+AA108+AE108+AG108+AK108+B108+CD108+CF108+T108+AQ108+BZ108+BQ108+BH108+AZ108+BL108)</f>
        <v>#VALUE!</v>
      </c>
      <c r="CL106" s="55">
        <f>CH105+CH106+CH108+CH104</f>
        <v>0</v>
      </c>
      <c r="CM106" s="56" t="e">
        <f>CJ106-CK106-CL106</f>
        <v>#REF!</v>
      </c>
      <c r="CN106" s="57"/>
      <c r="CO106" s="64" t="e">
        <f>CN106-CM106</f>
        <v>#REF!</v>
      </c>
      <c r="CQ106" s="14">
        <f>AY115*60%</f>
        <v>0</v>
      </c>
      <c r="CR106" s="28">
        <f>BB115/2</f>
        <v>0</v>
      </c>
    </row>
    <row r="107" ht="14.8" spans="1:96">
      <c r="A107" s="7"/>
      <c r="B107" s="12">
        <f>SUMIF(D93:D106,"EFECTIVO",C93:C106)+SUMIF(G93:G106,"EFECTIVO",F93:F106)</f>
        <v>18000</v>
      </c>
      <c r="C107" s="12">
        <f ca="1">SUMIF(G93:G107,"NEQUI",F93:F106)+SUMIF(D93:D106,"NEQUI",C93:C106)</f>
        <v>20000</v>
      </c>
      <c r="D107" s="11">
        <f>SUMIF(D93:D106,"BANCOLOMBIA",C93:C106)+SUMIF(G93:G106,"BANCOLOMBIA",F93:F106)</f>
        <v>0</v>
      </c>
      <c r="E107" s="11">
        <f>SUMIF(G93:G106,"DAVIPLATA",F93:F106)+SUMIF(D93:D106,"DAVIPLATA",C93:C106)</f>
        <v>10000</v>
      </c>
      <c r="F107" s="27">
        <f>SUMIF(G93:G106,"TARJETA DE CREDITO",F93:F106)+SUMIF(D93:D106,"TARJETA DE CREDITO",C93:C106)</f>
        <v>0</v>
      </c>
      <c r="H107" s="29"/>
      <c r="I107" s="12">
        <f>SUMIF(K93:K106,"EFECTIVO",J93:J106)+SUMIF(N93:N106,"EFECTIVO",M93:M106)</f>
        <v>0</v>
      </c>
      <c r="J107" s="12">
        <f ca="1">SUMIF(N93:N107,"NEQUI",M93:M106)+SUMIF(K93:K106,"NEQUI",J93:J106)</f>
        <v>0</v>
      </c>
      <c r="K107" s="11">
        <f>SUMIF(K93:K106,"BANCOLOMBIA",J93:J106)+SUMIF(N93:N106,"BANCOLOMBIA",M93:M106)</f>
        <v>0</v>
      </c>
      <c r="L107" s="11">
        <f>SUMIF(N93:N106,"DAVIPLATA",M93:M106)+SUMIF(K93:K106,"DAVIPLATA",J93:J106)</f>
        <v>0</v>
      </c>
      <c r="M107" s="27">
        <f>SUMIF(N93:N106,"TARJETA DE CREDITO",M93:M106)+SUMIF(K93:K106,"TARJETA DE CREDITO",J93:J106)</f>
        <v>0</v>
      </c>
      <c r="O107" s="29"/>
      <c r="P107" s="12">
        <f>SUMIF(R93:R106,"EFECTIVO",Q93:Q106)+SUMIF(U93:U106,"EFECTIVO",T93:T106)</f>
        <v>0</v>
      </c>
      <c r="Q107" s="12">
        <f ca="1">SUMIF(U93:U107,"NEQUI",T93:T106)+SUMIF(R93:R106,"NEQUI",Q93:Q106)</f>
        <v>0</v>
      </c>
      <c r="R107" s="11">
        <f>SUMIF(R93:R106,"BANCOLOMBIA",Q93:Q106)+SUMIF(U93:U106,"BANCOLOMBIA",T93:T106)</f>
        <v>0</v>
      </c>
      <c r="S107" s="11">
        <f>SUMIF(U93:U106,"DAVIPLATA",T93:T106)+SUMIF(R93:R106,"DAVIPLATA",Q93:Q106)</f>
        <v>10000</v>
      </c>
      <c r="T107" s="27">
        <f>SUMIF(U93:U106,"TARJETA DE CREDITO",T93:T106)+SUMIF(R93:R106,"TARJETA DE CREDITO",Q93:Q106)</f>
        <v>0</v>
      </c>
      <c r="V107" s="29"/>
      <c r="W107" s="12">
        <f>SUMIF(Y93:Y106,"EFECTIVO",X93:X106)+SUMIF(AB93:AB106,"EFECTIVO",AA93:AA106)</f>
        <v>18000</v>
      </c>
      <c r="X107" s="12">
        <f ca="1">SUMIF(AB93:AB107,"NEQUI",AA93:AA106)+SUMIF(Y93:Y106,"NEQUI",X93:X106)</f>
        <v>20000</v>
      </c>
      <c r="Y107" s="11">
        <f>SUMIF(Y93:Y106,"BANCOLOMBIA",X93:X106)+SUMIF(AB93:AB106,"BANCOLOMBIA",AA93:AA106)</f>
        <v>0</v>
      </c>
      <c r="Z107" s="11">
        <f>SUMIF(AB93:AB106,"DAVIPLATA",AA93:AA106)+SUMIF(Y93:Y106,"DAVIPLATA",X93:X106)</f>
        <v>10000</v>
      </c>
      <c r="AA107" s="27">
        <f>SUMIF(AB93:AB106,"TARJETA DE CREDITO",AA93:AA106)+SUMIF(Y93:Y106,"TARJETA DE CREDITO",X93:X106)</f>
        <v>0</v>
      </c>
      <c r="AC107" s="29"/>
      <c r="AD107" s="12">
        <f>SUMIF(AF93:AF106,"EFECTIVO",AE93:AE106)+SUMIF(AI93:AI106,"EFECTIVO",AH93:AH106)</f>
        <v>0</v>
      </c>
      <c r="AE107" s="12">
        <f ca="1">SUMIF(AI93:AI107,"NEQUI",AH93:AH106)+SUMIF(AF93:AF106,"NEQUI",AE93:AE106)</f>
        <v>0</v>
      </c>
      <c r="AF107" s="11">
        <f>SUMIF(AF93:AF106,"BANCOLOMBIA",AE93:AE106)+SUMIF(AI93:AI106,"BANCOLOMBIA",AH93:AH106)</f>
        <v>0</v>
      </c>
      <c r="AG107" s="11">
        <f>SUMIF(AI93:AI106,"DAVIPLATA",AH93:AH106)+SUMIF(AF93:AF106,"DAVIPLATA",AE93:AE106)</f>
        <v>0</v>
      </c>
      <c r="AH107" s="27">
        <f>SUMIF(AI93:AI106,"TARJETA DE CREDITO",AH93:AH106)+SUMIF(AF93:AF106,"TARJETA DE CREDITO",AE93:AE106)</f>
        <v>0</v>
      </c>
      <c r="AJ107" s="29"/>
      <c r="AK107" s="12">
        <f>SUMIF(AM93:AM106,"EFECTIVO",AL93:AL106)+SUMIF(AP93:AP106,"EFECTIVO",AO93:AO106)</f>
        <v>0</v>
      </c>
      <c r="AL107" s="12">
        <f ca="1">SUMIF(AP93:AP107,"NEQUI",AO93:AO106)+SUMIF(AM93:AM106,"NEQUI",AL93:AL106)</f>
        <v>0</v>
      </c>
      <c r="AM107" s="11">
        <f>SUMIF(AM93:AM106,"BANCOLOMBIA",AL93:AL106)+SUMIF(AP93:AP106,"BANCOLOMBIA",AO93:AO106)</f>
        <v>0</v>
      </c>
      <c r="AN107" s="11">
        <f>SUMIF(AP93:AP106,"DAVIPLATA",AO93:AO106)+SUMIF(AM93:AM106,"DAVIPLATA",AL93:AL106)</f>
        <v>10000</v>
      </c>
      <c r="AO107" s="27">
        <f>SUMIF(AP93:AP106,"TARJETA DE CREDITO",AO93:AO106)+SUMIF(AM93:AM106,"TARJETA DE CREDITO",AL93:AL106)</f>
        <v>0</v>
      </c>
      <c r="AQ107" s="29"/>
      <c r="AR107" s="12">
        <f>SUMIF(AT93:AT106,"EFECTIVO",AS93:AS106)+SUMIF(AW93:AW106,"EFECTIVO",AV93:AV106)</f>
        <v>18000</v>
      </c>
      <c r="AS107" s="12">
        <f ca="1">SUMIF(AW93:AW107,"NEQUI",AV93:AV106)+SUMIF(AT93:AT106,"NEQUI",AS93:AS106)</f>
        <v>20000</v>
      </c>
      <c r="AT107" s="11">
        <f>SUMIF(AT93:AT106,"BANCOLOMBIA",AS93:AS106)+SUMIF(AW93:AW106,"BANCOLOMBIA",AV93:AV106)</f>
        <v>0</v>
      </c>
      <c r="AU107" s="11">
        <f>SUMIF(AW93:AW106,"DAVIPLATA",AV93:AV106)+SUMIF(AT93:AT106,"DAVIPLATA",AS93:AS106)</f>
        <v>10000</v>
      </c>
      <c r="AV107" s="27">
        <f>SUMIF(AW93:AW106,"TARJETA DE CREDITO",AV93:AV106)+SUMIF(AT93:AT106,"TARJETA DE CREDITO",AS93:AS106)</f>
        <v>0</v>
      </c>
      <c r="AX107" s="29"/>
      <c r="AY107" s="12">
        <f>SUMIF(BA93:BA106,"EFECTIVO",AZ93:AZ106)+SUMIF(BD93:BD106,"EFECTIVO",BC93:BC106)</f>
        <v>0</v>
      </c>
      <c r="AZ107" s="12">
        <f ca="1">SUMIF(BD93:BD107,"NEQUI",BC93:BC106)+SUMIF(BA93:BA106,"NEQUI",AZ93:AZ106)</f>
        <v>0</v>
      </c>
      <c r="BA107" s="11">
        <f>SUMIF(BA93:BA106,"BANCOLOMBIA",AZ93:AZ106)+SUMIF(BD93:BD106,"BANCOLOMBIA",BC93:BC106)</f>
        <v>0</v>
      </c>
      <c r="BB107" s="11">
        <f>SUMIF(BD93:BD106,"DAVIPLATA",BC93:BC106)+SUMIF(BA93:BA106,"DAVIPLATA",AZ93:AZ106)</f>
        <v>0</v>
      </c>
      <c r="BC107" s="27">
        <f>SUMIF(BD93:BD106,"TARJETA DE CREDITO",BC93:BC106)+SUMIF(BA93:BA106,"TARJETA DE CREDITO",AZ93:AZ106)</f>
        <v>0</v>
      </c>
      <c r="BE107" s="29"/>
      <c r="BF107" s="12">
        <f>SUMIF(BH93:BH106,"EFECTIVO",BG93:BG106)+SUMIF(BK93:BK106,"EFECTIVO",BJ93:BJ106)</f>
        <v>0</v>
      </c>
      <c r="BG107" s="12">
        <f ca="1">SUMIF(BK93:BK107,"NEQUI",BJ93:BJ106)+SUMIF(BH93:BH106,"NEQUI",BG93:BG106)</f>
        <v>0</v>
      </c>
      <c r="BH107" s="11">
        <f>SUMIF(BH93:BH106,"BANCOLOMBIA",BG93:BG106)+SUMIF(BK93:BK106,"BANCOLOMBIA",BJ93:BJ106)</f>
        <v>0</v>
      </c>
      <c r="BI107" s="11">
        <f>SUMIF(BK93:BK106,"DAVIPLATA",BJ93:BJ106)+SUMIF(BH93:BH106,"DAVIPLATA",BG93:BG106)</f>
        <v>10000</v>
      </c>
      <c r="BJ107" s="27">
        <f>SUMIF(BK93:BK106,"TARJETA DE CREDITO",BJ93:BJ106)+SUMIF(BH93:BH106,"TARJETA DE CREDITO",BG93:BG106)</f>
        <v>0</v>
      </c>
      <c r="BL107" s="29"/>
      <c r="BM107" s="12">
        <f>SUMIF(BO93:BO106,"EFECTIVO",BN93:BN106)+SUMIF(BR93:BR106,"EFECTIVO",BQ93:BQ106)</f>
        <v>18000</v>
      </c>
      <c r="BN107" s="12">
        <f ca="1">SUMIF(BR93:BR107,"NEQUI",BQ93:BQ106)+SUMIF(BO93:BO106,"NEQUI",BN93:BN106)</f>
        <v>20000</v>
      </c>
      <c r="BO107" s="11">
        <f>SUMIF(BO93:BO106,"BANCOLOMBIA",BN93:BN106)+SUMIF(BR93:BR106,"BANCOLOMBIA",BQ93:BQ106)</f>
        <v>0</v>
      </c>
      <c r="BP107" s="11">
        <f>SUMIF(BR93:BR106,"DAVIPLATA",BQ93:BQ106)+SUMIF(BO93:BO106,"DAVIPLATA",BN93:BN106)</f>
        <v>10000</v>
      </c>
      <c r="BQ107" s="27">
        <f>SUMIF(BR93:BR106,"TARJETA DE CREDITO",BQ93:BQ106)+SUMIF(BO93:BO106,"TARJETA DE CREDITO",BN93:BN106)</f>
        <v>0</v>
      </c>
      <c r="BS107" s="29"/>
      <c r="BT107" s="12">
        <f>SUMIF(BV93:BV106,"EFECTIVO",BU93:BU106)+SUMIF(BY93:BY106,"EFECTIVO",BX93:BX106)</f>
        <v>0</v>
      </c>
      <c r="BU107" s="12">
        <f ca="1">SUMIF(BY93:BY107,"NEQUI",BX93:BX106)+SUMIF(BV93:BV106,"NEQUI",BU93:BU106)</f>
        <v>0</v>
      </c>
      <c r="BV107" s="11">
        <f>SUMIF(BV93:BV106,"BANCOLOMBIA",BU93:BU106)+SUMIF(BY93:BY106,"BANCOLOMBIA",BX93:BX106)</f>
        <v>0</v>
      </c>
      <c r="BW107" s="11">
        <f>SUMIF(BY93:BY106,"DAVIPLATA",BX93:BX106)+SUMIF(BV93:BV106,"DAVIPLATA",BU93:BU106)</f>
        <v>0</v>
      </c>
      <c r="BX107" s="27">
        <f>SUMIF(BY93:BY106,"TARJETA DE CREDITO",BX93:BX106)+SUMIF(BV93:BV106,"TARJETA DE CREDITO",BU93:BU106)</f>
        <v>0</v>
      </c>
      <c r="BZ107" s="29"/>
      <c r="CA107" s="12">
        <f>SUMIF(CC93:CC106,"EFECTIVO",CB93:CB106)+SUMIF(CF93:CF106,"EFECTIVO",CE93:CE106)</f>
        <v>0</v>
      </c>
      <c r="CB107" s="12">
        <f ca="1">SUMIF(CF93:CF107,"NEQUI",CE93:CE106)+SUMIF(CC93:CC106,"NEQUI",CB93:CB106)</f>
        <v>0</v>
      </c>
      <c r="CC107" s="11">
        <f>SUMIF(CC93:CC106,"BANCOLOMBIA",CB93:CB106)+SUMIF(CF93:CF106,"BANCOLOMBIA",CE93:CE106)</f>
        <v>0</v>
      </c>
      <c r="CD107" s="11">
        <f>SUMIF(CF93:CF106,"DAVIPLATA",CE93:CE106)+SUMIF(CC93:CC106,"DAVIPLATA",CB93:CB106)</f>
        <v>10000</v>
      </c>
      <c r="CE107" s="27">
        <f>SUMIF(CF93:CF106,"TARJETA DE CREDITO",CE93:CE106)+SUMIF(CC93:CC106,"TARJETA DE CREDITO",CB93:CB106)</f>
        <v>0</v>
      </c>
      <c r="CG107" s="29"/>
      <c r="CQ107" s="62" t="s">
        <v>66</v>
      </c>
      <c r="CR107" s="25" t="s">
        <v>67</v>
      </c>
    </row>
    <row r="108" ht="15.55" spans="1:96">
      <c r="A108" s="16"/>
      <c r="B108" s="17" t="s">
        <v>68</v>
      </c>
      <c r="C108" s="18">
        <f t="shared" ref="C108:H108" si="60">SUM(C93:C106)</f>
        <v>38000</v>
      </c>
      <c r="D108" s="18"/>
      <c r="E108" s="18"/>
      <c r="F108" s="30">
        <f t="shared" si="60"/>
        <v>10000</v>
      </c>
      <c r="G108" s="30"/>
      <c r="H108" s="31">
        <f t="shared" si="60"/>
        <v>20000</v>
      </c>
      <c r="I108" s="17" t="s">
        <v>68</v>
      </c>
      <c r="J108" s="18">
        <f t="shared" ref="J108:O108" si="61">SUM(J93:J106)</f>
        <v>0</v>
      </c>
      <c r="K108" s="18"/>
      <c r="L108" s="18"/>
      <c r="M108" s="30">
        <f t="shared" si="61"/>
        <v>0</v>
      </c>
      <c r="N108" s="30"/>
      <c r="O108" s="31">
        <f t="shared" si="61"/>
        <v>0</v>
      </c>
      <c r="P108" s="17" t="s">
        <v>68</v>
      </c>
      <c r="Q108" s="18">
        <f t="shared" ref="Q108:V108" si="62">SUM(Q93:Q106)</f>
        <v>0</v>
      </c>
      <c r="R108" s="18"/>
      <c r="S108" s="18"/>
      <c r="T108" s="30">
        <f t="shared" si="62"/>
        <v>10000</v>
      </c>
      <c r="U108" s="30"/>
      <c r="V108" s="31">
        <f t="shared" si="62"/>
        <v>0</v>
      </c>
      <c r="W108" s="17" t="s">
        <v>68</v>
      </c>
      <c r="X108" s="18">
        <f t="shared" ref="X108:AC108" si="63">SUM(X93:X106)</f>
        <v>38000</v>
      </c>
      <c r="Y108" s="18"/>
      <c r="Z108" s="18"/>
      <c r="AA108" s="30">
        <f t="shared" si="63"/>
        <v>10000</v>
      </c>
      <c r="AB108" s="30"/>
      <c r="AC108" s="31">
        <f t="shared" si="63"/>
        <v>20000</v>
      </c>
      <c r="AD108" s="17" t="s">
        <v>68</v>
      </c>
      <c r="AE108" s="18">
        <f t="shared" ref="AE108:AJ108" si="64">SUM(AE93:AE106)</f>
        <v>0</v>
      </c>
      <c r="AF108" s="18"/>
      <c r="AG108" s="18"/>
      <c r="AH108" s="30">
        <f t="shared" si="64"/>
        <v>0</v>
      </c>
      <c r="AI108" s="30"/>
      <c r="AJ108" s="31">
        <f t="shared" si="64"/>
        <v>0</v>
      </c>
      <c r="AK108" s="17" t="s">
        <v>68</v>
      </c>
      <c r="AL108" s="18">
        <f t="shared" ref="AL108:AQ108" si="65">SUM(AL93:AL106)</f>
        <v>0</v>
      </c>
      <c r="AM108" s="18"/>
      <c r="AN108" s="18"/>
      <c r="AO108" s="30">
        <f t="shared" si="65"/>
        <v>10000</v>
      </c>
      <c r="AP108" s="30"/>
      <c r="AQ108" s="31">
        <f t="shared" si="65"/>
        <v>0</v>
      </c>
      <c r="AR108" s="17" t="s">
        <v>68</v>
      </c>
      <c r="AS108" s="18">
        <f t="shared" ref="AS108:AX108" si="66">SUM(AS93:AS106)</f>
        <v>38000</v>
      </c>
      <c r="AT108" s="18"/>
      <c r="AU108" s="18"/>
      <c r="AV108" s="30">
        <f t="shared" si="66"/>
        <v>10000</v>
      </c>
      <c r="AW108" s="30"/>
      <c r="AX108" s="31">
        <f t="shared" si="66"/>
        <v>20000</v>
      </c>
      <c r="AY108" s="17" t="s">
        <v>68</v>
      </c>
      <c r="AZ108" s="18">
        <f t="shared" ref="AZ108:BE108" si="67">SUM(AZ93:AZ106)</f>
        <v>0</v>
      </c>
      <c r="BA108" s="18"/>
      <c r="BB108" s="18"/>
      <c r="BC108" s="30">
        <f t="shared" si="67"/>
        <v>0</v>
      </c>
      <c r="BD108" s="30"/>
      <c r="BE108" s="31">
        <f t="shared" si="67"/>
        <v>0</v>
      </c>
      <c r="BF108" s="17" t="s">
        <v>68</v>
      </c>
      <c r="BG108" s="18">
        <f t="shared" ref="BG108:BL108" si="68">SUM(BG93:BG106)</f>
        <v>0</v>
      </c>
      <c r="BH108" s="18"/>
      <c r="BI108" s="18"/>
      <c r="BJ108" s="30">
        <f t="shared" si="68"/>
        <v>10000</v>
      </c>
      <c r="BK108" s="30"/>
      <c r="BL108" s="31">
        <f t="shared" si="68"/>
        <v>0</v>
      </c>
      <c r="BM108" s="17" t="s">
        <v>68</v>
      </c>
      <c r="BN108" s="18">
        <f t="shared" ref="BN108:BS108" si="69">SUM(BN93:BN106)</f>
        <v>38000</v>
      </c>
      <c r="BO108" s="18"/>
      <c r="BP108" s="18"/>
      <c r="BQ108" s="30">
        <f t="shared" si="69"/>
        <v>10000</v>
      </c>
      <c r="BR108" s="30"/>
      <c r="BS108" s="31">
        <f t="shared" si="69"/>
        <v>20000</v>
      </c>
      <c r="BT108" s="17" t="s">
        <v>68</v>
      </c>
      <c r="BU108" s="18">
        <f t="shared" ref="BU108:BZ108" si="70">SUM(BU93:BU106)</f>
        <v>0</v>
      </c>
      <c r="BV108" s="18"/>
      <c r="BW108" s="18"/>
      <c r="BX108" s="30">
        <f t="shared" si="70"/>
        <v>0</v>
      </c>
      <c r="BY108" s="30"/>
      <c r="BZ108" s="31">
        <f t="shared" si="70"/>
        <v>0</v>
      </c>
      <c r="CA108" s="17" t="s">
        <v>68</v>
      </c>
      <c r="CB108" s="18">
        <f t="shared" ref="CB108:CG108" si="71">SUM(CB93:CB106)</f>
        <v>0</v>
      </c>
      <c r="CC108" s="18"/>
      <c r="CD108" s="18"/>
      <c r="CE108" s="30">
        <f t="shared" si="71"/>
        <v>10000</v>
      </c>
      <c r="CF108" s="30"/>
      <c r="CG108" s="31">
        <f t="shared" si="71"/>
        <v>0</v>
      </c>
      <c r="CQ108" s="14">
        <f>BQ115*60%</f>
        <v>0</v>
      </c>
      <c r="CR108" s="28">
        <f>BT115/2</f>
        <v>0</v>
      </c>
    </row>
    <row r="109" ht="15.55" spans="1:91">
      <c r="A109" s="3" t="s">
        <v>64</v>
      </c>
      <c r="B109" s="4" t="s">
        <v>17</v>
      </c>
      <c r="C109" s="5">
        <v>0.6</v>
      </c>
      <c r="D109" s="6" t="s">
        <v>18</v>
      </c>
      <c r="E109" s="6" t="s">
        <v>17</v>
      </c>
      <c r="F109" s="20">
        <v>0.5</v>
      </c>
      <c r="G109" s="21" t="s">
        <v>18</v>
      </c>
      <c r="H109" s="22" t="s">
        <v>19</v>
      </c>
      <c r="I109" s="4" t="s">
        <v>17</v>
      </c>
      <c r="J109" s="5">
        <v>0.6</v>
      </c>
      <c r="K109" s="6" t="s">
        <v>18</v>
      </c>
      <c r="L109" s="6" t="s">
        <v>17</v>
      </c>
      <c r="M109" s="20">
        <v>0.5</v>
      </c>
      <c r="N109" s="21" t="s">
        <v>18</v>
      </c>
      <c r="O109" s="22" t="s">
        <v>19</v>
      </c>
      <c r="P109" s="4" t="s">
        <v>17</v>
      </c>
      <c r="Q109" s="5">
        <v>0.6</v>
      </c>
      <c r="R109" s="6" t="s">
        <v>18</v>
      </c>
      <c r="S109" s="6" t="s">
        <v>17</v>
      </c>
      <c r="T109" s="20">
        <v>0.5</v>
      </c>
      <c r="U109" s="21" t="s">
        <v>18</v>
      </c>
      <c r="V109" s="22" t="s">
        <v>19</v>
      </c>
      <c r="W109" s="4" t="s">
        <v>17</v>
      </c>
      <c r="X109" s="5">
        <v>0.6</v>
      </c>
      <c r="Y109" s="6" t="s">
        <v>18</v>
      </c>
      <c r="Z109" s="6" t="s">
        <v>17</v>
      </c>
      <c r="AA109" s="20">
        <v>0.5</v>
      </c>
      <c r="AB109" s="21" t="s">
        <v>18</v>
      </c>
      <c r="AC109" s="22" t="s">
        <v>19</v>
      </c>
      <c r="AD109" s="4" t="s">
        <v>17</v>
      </c>
      <c r="AE109" s="5">
        <v>0.6</v>
      </c>
      <c r="AF109" s="6" t="s">
        <v>18</v>
      </c>
      <c r="AG109" s="6" t="s">
        <v>17</v>
      </c>
      <c r="AH109" s="20">
        <v>0.5</v>
      </c>
      <c r="AI109" s="21" t="s">
        <v>18</v>
      </c>
      <c r="AJ109" s="22" t="s">
        <v>19</v>
      </c>
      <c r="AK109" s="4" t="s">
        <v>17</v>
      </c>
      <c r="AL109" s="5">
        <v>0.6</v>
      </c>
      <c r="AM109" s="6" t="s">
        <v>18</v>
      </c>
      <c r="AN109" s="6" t="s">
        <v>17</v>
      </c>
      <c r="AO109" s="20">
        <v>0.5</v>
      </c>
      <c r="AP109" s="21" t="s">
        <v>18</v>
      </c>
      <c r="AQ109" s="22" t="s">
        <v>19</v>
      </c>
      <c r="AR109" s="4" t="s">
        <v>17</v>
      </c>
      <c r="AS109" s="5">
        <v>0.6</v>
      </c>
      <c r="AT109" s="6" t="s">
        <v>18</v>
      </c>
      <c r="AU109" s="6" t="s">
        <v>17</v>
      </c>
      <c r="AV109" s="20">
        <v>0.5</v>
      </c>
      <c r="AW109" s="21" t="s">
        <v>18</v>
      </c>
      <c r="AX109" s="22" t="s">
        <v>19</v>
      </c>
      <c r="AY109" s="4" t="s">
        <v>17</v>
      </c>
      <c r="AZ109" s="5">
        <v>0.6</v>
      </c>
      <c r="BA109" s="6" t="s">
        <v>18</v>
      </c>
      <c r="BB109" s="6" t="s">
        <v>17</v>
      </c>
      <c r="BC109" s="20">
        <v>0.5</v>
      </c>
      <c r="BD109" s="21" t="s">
        <v>18</v>
      </c>
      <c r="BE109" s="22" t="s">
        <v>19</v>
      </c>
      <c r="BF109" s="4" t="s">
        <v>17</v>
      </c>
      <c r="BG109" s="5">
        <v>0.6</v>
      </c>
      <c r="BH109" s="6" t="s">
        <v>18</v>
      </c>
      <c r="BI109" s="6" t="s">
        <v>17</v>
      </c>
      <c r="BJ109" s="20">
        <v>0.5</v>
      </c>
      <c r="BK109" s="21" t="s">
        <v>18</v>
      </c>
      <c r="BL109" s="22" t="s">
        <v>19</v>
      </c>
      <c r="BM109" s="4" t="s">
        <v>17</v>
      </c>
      <c r="BN109" s="5">
        <v>0.6</v>
      </c>
      <c r="BO109" s="6" t="s">
        <v>18</v>
      </c>
      <c r="BP109" s="6" t="s">
        <v>17</v>
      </c>
      <c r="BQ109" s="20">
        <v>0.5</v>
      </c>
      <c r="BR109" s="21" t="s">
        <v>18</v>
      </c>
      <c r="BS109" s="22" t="s">
        <v>19</v>
      </c>
      <c r="BT109" s="4" t="s">
        <v>17</v>
      </c>
      <c r="BU109" s="5">
        <v>0.6</v>
      </c>
      <c r="BV109" s="6" t="s">
        <v>18</v>
      </c>
      <c r="BW109" s="6" t="s">
        <v>17</v>
      </c>
      <c r="BX109" s="20">
        <v>0.5</v>
      </c>
      <c r="BY109" s="21" t="s">
        <v>18</v>
      </c>
      <c r="BZ109" s="22" t="s">
        <v>19</v>
      </c>
      <c r="CA109" s="4" t="s">
        <v>17</v>
      </c>
      <c r="CB109" s="5">
        <v>0.6</v>
      </c>
      <c r="CC109" s="6" t="s">
        <v>18</v>
      </c>
      <c r="CD109" s="6" t="s">
        <v>17</v>
      </c>
      <c r="CE109" s="20">
        <v>0.5</v>
      </c>
      <c r="CF109" s="21" t="s">
        <v>18</v>
      </c>
      <c r="CG109" s="22" t="s">
        <v>19</v>
      </c>
      <c r="CJ109" s="32" t="s">
        <v>145</v>
      </c>
      <c r="CK109" s="37"/>
      <c r="CL109" s="37"/>
      <c r="CM109" s="38"/>
    </row>
    <row r="110" ht="17.15" spans="1:95">
      <c r="A110" s="7"/>
      <c r="B110" s="8" t="s">
        <v>43</v>
      </c>
      <c r="C110" s="9">
        <v>18000</v>
      </c>
      <c r="D110" s="9" t="s">
        <v>41</v>
      </c>
      <c r="E110" s="23"/>
      <c r="F110" s="24"/>
      <c r="G110" s="9"/>
      <c r="H110" s="25">
        <v>20000</v>
      </c>
      <c r="I110" s="8" t="s">
        <v>40</v>
      </c>
      <c r="J110" s="9"/>
      <c r="K110" s="9" t="s">
        <v>41</v>
      </c>
      <c r="L110" s="23"/>
      <c r="M110" s="24"/>
      <c r="N110" s="9"/>
      <c r="O110" s="25"/>
      <c r="P110" s="8" t="s">
        <v>40</v>
      </c>
      <c r="Q110" s="9"/>
      <c r="R110" s="9" t="s">
        <v>41</v>
      </c>
      <c r="S110" s="23"/>
      <c r="T110" s="24"/>
      <c r="U110" s="9"/>
      <c r="V110" s="25"/>
      <c r="W110" s="8" t="s">
        <v>43</v>
      </c>
      <c r="X110" s="9">
        <v>18000</v>
      </c>
      <c r="Y110" s="9" t="s">
        <v>41</v>
      </c>
      <c r="Z110" s="23"/>
      <c r="AA110" s="24"/>
      <c r="AB110" s="9"/>
      <c r="AC110" s="25">
        <v>20000</v>
      </c>
      <c r="AD110" s="8" t="s">
        <v>40</v>
      </c>
      <c r="AE110" s="9"/>
      <c r="AF110" s="9" t="s">
        <v>41</v>
      </c>
      <c r="AG110" s="23"/>
      <c r="AH110" s="24"/>
      <c r="AI110" s="9"/>
      <c r="AJ110" s="25"/>
      <c r="AK110" s="8" t="s">
        <v>40</v>
      </c>
      <c r="AL110" s="9"/>
      <c r="AM110" s="9" t="s">
        <v>41</v>
      </c>
      <c r="AN110" s="23"/>
      <c r="AO110" s="24"/>
      <c r="AP110" s="9"/>
      <c r="AQ110" s="25"/>
      <c r="AR110" s="8" t="s">
        <v>43</v>
      </c>
      <c r="AS110" s="9">
        <v>18000</v>
      </c>
      <c r="AT110" s="9" t="s">
        <v>41</v>
      </c>
      <c r="AU110" s="23"/>
      <c r="AV110" s="24"/>
      <c r="AW110" s="9"/>
      <c r="AX110" s="25">
        <v>20000</v>
      </c>
      <c r="AY110" s="8" t="s">
        <v>40</v>
      </c>
      <c r="AZ110" s="9"/>
      <c r="BA110" s="9" t="s">
        <v>41</v>
      </c>
      <c r="BB110" s="23"/>
      <c r="BC110" s="24"/>
      <c r="BD110" s="9"/>
      <c r="BE110" s="25"/>
      <c r="BF110" s="8" t="s">
        <v>40</v>
      </c>
      <c r="BG110" s="9"/>
      <c r="BH110" s="9" t="s">
        <v>41</v>
      </c>
      <c r="BI110" s="23"/>
      <c r="BJ110" s="24"/>
      <c r="BK110" s="9"/>
      <c r="BL110" s="25"/>
      <c r="BM110" s="8" t="s">
        <v>43</v>
      </c>
      <c r="BN110" s="9">
        <v>18000</v>
      </c>
      <c r="BO110" s="9" t="s">
        <v>41</v>
      </c>
      <c r="BP110" s="23"/>
      <c r="BQ110" s="24"/>
      <c r="BR110" s="9"/>
      <c r="BS110" s="25">
        <v>20000</v>
      </c>
      <c r="BT110" s="8" t="s">
        <v>40</v>
      </c>
      <c r="BU110" s="9"/>
      <c r="BV110" s="9" t="s">
        <v>41</v>
      </c>
      <c r="BW110" s="23"/>
      <c r="BX110" s="24"/>
      <c r="BY110" s="9"/>
      <c r="BZ110" s="25"/>
      <c r="CA110" s="8" t="s">
        <v>40</v>
      </c>
      <c r="CB110" s="9"/>
      <c r="CC110" s="9" t="s">
        <v>41</v>
      </c>
      <c r="CD110" s="23"/>
      <c r="CE110" s="24"/>
      <c r="CF110" s="9"/>
      <c r="CG110" s="25"/>
      <c r="CJ110" s="33" t="s">
        <v>1</v>
      </c>
      <c r="CK110" s="39">
        <f>CT112+CU112</f>
        <v>0</v>
      </c>
      <c r="CL110" s="40" t="s">
        <v>42</v>
      </c>
      <c r="CM110" s="41">
        <f>SUM(CK110:CK121)</f>
        <v>10000</v>
      </c>
      <c r="CQ110" t="s">
        <v>62</v>
      </c>
    </row>
    <row r="111" ht="14.8" spans="1:96">
      <c r="A111" s="7"/>
      <c r="B111" s="10" t="s">
        <v>43</v>
      </c>
      <c r="C111" s="11">
        <v>20000</v>
      </c>
      <c r="D111" s="11" t="s">
        <v>44</v>
      </c>
      <c r="E111" s="26"/>
      <c r="G111" s="11"/>
      <c r="H111" s="27"/>
      <c r="I111" s="10" t="s">
        <v>43</v>
      </c>
      <c r="J111" s="11"/>
      <c r="K111" s="11" t="s">
        <v>44</v>
      </c>
      <c r="L111" s="26"/>
      <c r="N111" s="11"/>
      <c r="O111" s="27"/>
      <c r="P111" s="10" t="s">
        <v>43</v>
      </c>
      <c r="Q111" s="11"/>
      <c r="R111" s="11" t="s">
        <v>44</v>
      </c>
      <c r="S111" s="26"/>
      <c r="U111" s="11"/>
      <c r="V111" s="27"/>
      <c r="W111" s="10" t="s">
        <v>43</v>
      </c>
      <c r="X111" s="11">
        <v>20000</v>
      </c>
      <c r="Y111" s="11" t="s">
        <v>44</v>
      </c>
      <c r="Z111" s="26"/>
      <c r="AB111" s="11"/>
      <c r="AC111" s="27"/>
      <c r="AD111" s="10" t="s">
        <v>43</v>
      </c>
      <c r="AE111" s="11"/>
      <c r="AF111" s="11" t="s">
        <v>44</v>
      </c>
      <c r="AG111" s="26"/>
      <c r="AI111" s="11"/>
      <c r="AJ111" s="27"/>
      <c r="AK111" s="10" t="s">
        <v>43</v>
      </c>
      <c r="AL111" s="11"/>
      <c r="AM111" s="11" t="s">
        <v>44</v>
      </c>
      <c r="AN111" s="26"/>
      <c r="AP111" s="11"/>
      <c r="AQ111" s="27"/>
      <c r="AR111" s="10" t="s">
        <v>43</v>
      </c>
      <c r="AS111" s="11">
        <v>20000</v>
      </c>
      <c r="AT111" s="11" t="s">
        <v>44</v>
      </c>
      <c r="AU111" s="26"/>
      <c r="AW111" s="11"/>
      <c r="AX111" s="27"/>
      <c r="AY111" s="10" t="s">
        <v>43</v>
      </c>
      <c r="AZ111" s="11"/>
      <c r="BA111" s="11" t="s">
        <v>44</v>
      </c>
      <c r="BB111" s="26"/>
      <c r="BD111" s="11"/>
      <c r="BE111" s="27"/>
      <c r="BF111" s="10" t="s">
        <v>43</v>
      </c>
      <c r="BG111" s="11"/>
      <c r="BH111" s="11" t="s">
        <v>44</v>
      </c>
      <c r="BI111" s="26"/>
      <c r="BK111" s="11"/>
      <c r="BL111" s="27"/>
      <c r="BM111" s="10" t="s">
        <v>43</v>
      </c>
      <c r="BN111" s="11">
        <v>20000</v>
      </c>
      <c r="BO111" s="11" t="s">
        <v>44</v>
      </c>
      <c r="BP111" s="26"/>
      <c r="BR111" s="11"/>
      <c r="BS111" s="27"/>
      <c r="BT111" s="10" t="s">
        <v>43</v>
      </c>
      <c r="BU111" s="11"/>
      <c r="BV111" s="11" t="s">
        <v>44</v>
      </c>
      <c r="BW111" s="26"/>
      <c r="BY111" s="11"/>
      <c r="BZ111" s="27"/>
      <c r="CA111" s="10" t="s">
        <v>43</v>
      </c>
      <c r="CB111" s="11"/>
      <c r="CC111" s="11" t="s">
        <v>44</v>
      </c>
      <c r="CD111" s="26"/>
      <c r="CF111" s="11"/>
      <c r="CG111" s="27"/>
      <c r="CJ111" s="34" t="s">
        <v>45</v>
      </c>
      <c r="CK111" s="42">
        <f>D125*60%</f>
        <v>0</v>
      </c>
      <c r="CL111" s="40" t="s">
        <v>46</v>
      </c>
      <c r="CM111" s="41" t="e">
        <f>CJ123-CM110+CB125</f>
        <v>#REF!</v>
      </c>
      <c r="CQ111" s="58" t="s">
        <v>32</v>
      </c>
      <c r="CR111" s="59" t="s">
        <v>33</v>
      </c>
    </row>
    <row r="112" ht="15.55" spans="1:96">
      <c r="A112" s="7"/>
      <c r="B112" s="10"/>
      <c r="C112" s="11"/>
      <c r="D112" s="11"/>
      <c r="E112" s="26" t="s">
        <v>138</v>
      </c>
      <c r="F112">
        <v>10000</v>
      </c>
      <c r="G112" s="11" t="s">
        <v>50</v>
      </c>
      <c r="H112" s="27"/>
      <c r="I112" s="10"/>
      <c r="J112" s="11"/>
      <c r="K112" s="11"/>
      <c r="L112" s="26" t="s">
        <v>43</v>
      </c>
      <c r="N112" s="11" t="s">
        <v>50</v>
      </c>
      <c r="O112" s="27"/>
      <c r="P112" s="10"/>
      <c r="Q112" s="11"/>
      <c r="R112" s="11"/>
      <c r="S112" s="26" t="s">
        <v>43</v>
      </c>
      <c r="T112">
        <v>10000</v>
      </c>
      <c r="U112" s="11" t="s">
        <v>50</v>
      </c>
      <c r="V112" s="27"/>
      <c r="W112" s="10"/>
      <c r="X112" s="11"/>
      <c r="Y112" s="11"/>
      <c r="Z112" s="26" t="s">
        <v>138</v>
      </c>
      <c r="AA112">
        <v>10000</v>
      </c>
      <c r="AB112" s="11" t="s">
        <v>50</v>
      </c>
      <c r="AC112" s="27"/>
      <c r="AD112" s="10"/>
      <c r="AE112" s="11"/>
      <c r="AF112" s="11"/>
      <c r="AG112" s="26" t="s">
        <v>43</v>
      </c>
      <c r="AI112" s="11" t="s">
        <v>50</v>
      </c>
      <c r="AJ112" s="27"/>
      <c r="AK112" s="10"/>
      <c r="AL112" s="11"/>
      <c r="AM112" s="11"/>
      <c r="AN112" s="26" t="s">
        <v>43</v>
      </c>
      <c r="AO112">
        <v>10000</v>
      </c>
      <c r="AP112" s="11" t="s">
        <v>50</v>
      </c>
      <c r="AQ112" s="27"/>
      <c r="AR112" s="10"/>
      <c r="AS112" s="11"/>
      <c r="AT112" s="11"/>
      <c r="AU112" s="26" t="s">
        <v>138</v>
      </c>
      <c r="AV112">
        <v>10000</v>
      </c>
      <c r="AW112" s="11" t="s">
        <v>50</v>
      </c>
      <c r="AX112" s="27"/>
      <c r="AY112" s="10"/>
      <c r="AZ112" s="11"/>
      <c r="BA112" s="11"/>
      <c r="BB112" s="26" t="s">
        <v>43</v>
      </c>
      <c r="BD112" s="11" t="s">
        <v>50</v>
      </c>
      <c r="BE112" s="27"/>
      <c r="BF112" s="10"/>
      <c r="BG112" s="11"/>
      <c r="BH112" s="11"/>
      <c r="BI112" s="26" t="s">
        <v>43</v>
      </c>
      <c r="BJ112">
        <v>10000</v>
      </c>
      <c r="BK112" s="11" t="s">
        <v>50</v>
      </c>
      <c r="BL112" s="27"/>
      <c r="BM112" s="10"/>
      <c r="BN112" s="11"/>
      <c r="BO112" s="11"/>
      <c r="BP112" s="26" t="s">
        <v>138</v>
      </c>
      <c r="BQ112">
        <v>10000</v>
      </c>
      <c r="BR112" s="11" t="s">
        <v>50</v>
      </c>
      <c r="BS112" s="27"/>
      <c r="BT112" s="10"/>
      <c r="BU112" s="11"/>
      <c r="BV112" s="11"/>
      <c r="BW112" s="26" t="s">
        <v>43</v>
      </c>
      <c r="BY112" s="11" t="s">
        <v>50</v>
      </c>
      <c r="BZ112" s="27"/>
      <c r="CA112" s="10"/>
      <c r="CB112" s="11"/>
      <c r="CC112" s="11"/>
      <c r="CD112" s="26" t="s">
        <v>43</v>
      </c>
      <c r="CE112">
        <v>10000</v>
      </c>
      <c r="CF112" s="11" t="s">
        <v>50</v>
      </c>
      <c r="CG112" s="27"/>
      <c r="CJ112" s="34" t="s">
        <v>51</v>
      </c>
      <c r="CK112" s="42">
        <f>CT110+CU110</f>
        <v>0</v>
      </c>
      <c r="CL112" s="43"/>
      <c r="CM112" s="44" t="e">
        <f>W125*60%</f>
        <v>#VALUE!</v>
      </c>
      <c r="CQ112" s="60" t="e">
        <f>#REF!*60%</f>
        <v>#REF!</v>
      </c>
      <c r="CR112" s="61">
        <f>J127/2</f>
        <v>0</v>
      </c>
    </row>
    <row r="113" ht="14.8" spans="1:96">
      <c r="A113" s="7"/>
      <c r="B113" s="10"/>
      <c r="C113" s="11"/>
      <c r="D113" s="11"/>
      <c r="E113" s="26"/>
      <c r="G113" s="11"/>
      <c r="H113" s="27"/>
      <c r="I113" s="10"/>
      <c r="J113" s="11"/>
      <c r="K113" s="11"/>
      <c r="L113" s="26"/>
      <c r="N113" s="11"/>
      <c r="O113" s="27"/>
      <c r="P113" s="10"/>
      <c r="Q113" s="11"/>
      <c r="R113" s="11"/>
      <c r="S113" s="26"/>
      <c r="U113" s="11"/>
      <c r="V113" s="27"/>
      <c r="W113" s="10"/>
      <c r="X113" s="11"/>
      <c r="Y113" s="11"/>
      <c r="Z113" s="26"/>
      <c r="AB113" s="11"/>
      <c r="AC113" s="27"/>
      <c r="AD113" s="10"/>
      <c r="AE113" s="11"/>
      <c r="AF113" s="11"/>
      <c r="AG113" s="26"/>
      <c r="AI113" s="11"/>
      <c r="AJ113" s="27"/>
      <c r="AK113" s="10"/>
      <c r="AL113" s="11"/>
      <c r="AM113" s="11"/>
      <c r="AN113" s="26"/>
      <c r="AP113" s="11"/>
      <c r="AQ113" s="27"/>
      <c r="AR113" s="10"/>
      <c r="AS113" s="11"/>
      <c r="AT113" s="11"/>
      <c r="AU113" s="26"/>
      <c r="AW113" s="11"/>
      <c r="AX113" s="27"/>
      <c r="AY113" s="10"/>
      <c r="AZ113" s="11"/>
      <c r="BA113" s="11"/>
      <c r="BB113" s="26"/>
      <c r="BD113" s="11"/>
      <c r="BE113" s="27"/>
      <c r="BF113" s="10"/>
      <c r="BG113" s="11"/>
      <c r="BH113" s="11"/>
      <c r="BI113" s="26"/>
      <c r="BK113" s="11"/>
      <c r="BL113" s="27"/>
      <c r="BM113" s="10"/>
      <c r="BN113" s="11"/>
      <c r="BO113" s="11"/>
      <c r="BP113" s="26"/>
      <c r="BR113" s="11"/>
      <c r="BS113" s="27"/>
      <c r="BT113" s="10"/>
      <c r="BU113" s="11"/>
      <c r="BV113" s="11"/>
      <c r="BW113" s="26"/>
      <c r="BY113" s="11"/>
      <c r="BZ113" s="27"/>
      <c r="CA113" s="10"/>
      <c r="CB113" s="11"/>
      <c r="CC113" s="11"/>
      <c r="CD113" s="26"/>
      <c r="CF113" s="11"/>
      <c r="CG113" s="27"/>
      <c r="CJ113" s="34" t="s">
        <v>53</v>
      </c>
      <c r="CK113" s="45">
        <f>R125/2</f>
        <v>0</v>
      </c>
      <c r="CL113" s="46"/>
      <c r="CM113" s="47"/>
      <c r="CQ113" s="62" t="s">
        <v>47</v>
      </c>
      <c r="CR113" s="25" t="s">
        <v>48</v>
      </c>
    </row>
    <row r="114" ht="15.55" spans="1:96">
      <c r="A114" s="7"/>
      <c r="B114" s="10"/>
      <c r="C114" s="11"/>
      <c r="D114" s="11"/>
      <c r="E114" s="26"/>
      <c r="G114" s="11"/>
      <c r="H114" s="27"/>
      <c r="I114" s="10"/>
      <c r="J114" s="11"/>
      <c r="K114" s="11"/>
      <c r="L114" s="26"/>
      <c r="N114" s="11"/>
      <c r="O114" s="27"/>
      <c r="P114" s="10"/>
      <c r="Q114" s="11"/>
      <c r="R114" s="11"/>
      <c r="S114" s="26"/>
      <c r="U114" s="11"/>
      <c r="V114" s="27"/>
      <c r="W114" s="10"/>
      <c r="X114" s="11"/>
      <c r="Y114" s="11"/>
      <c r="Z114" s="26"/>
      <c r="AB114" s="11"/>
      <c r="AC114" s="27"/>
      <c r="AD114" s="10"/>
      <c r="AE114" s="11"/>
      <c r="AF114" s="11"/>
      <c r="AG114" s="26"/>
      <c r="AI114" s="11"/>
      <c r="AJ114" s="27"/>
      <c r="AK114" s="10"/>
      <c r="AL114" s="11"/>
      <c r="AM114" s="11"/>
      <c r="AN114" s="26"/>
      <c r="AP114" s="11"/>
      <c r="AQ114" s="27"/>
      <c r="AR114" s="10"/>
      <c r="AS114" s="11"/>
      <c r="AT114" s="11"/>
      <c r="AU114" s="26"/>
      <c r="AW114" s="11"/>
      <c r="AX114" s="27"/>
      <c r="AY114" s="10"/>
      <c r="AZ114" s="11"/>
      <c r="BA114" s="11"/>
      <c r="BB114" s="26"/>
      <c r="BD114" s="11"/>
      <c r="BE114" s="27"/>
      <c r="BF114" s="10"/>
      <c r="BG114" s="11"/>
      <c r="BH114" s="11"/>
      <c r="BI114" s="26"/>
      <c r="BK114" s="11"/>
      <c r="BL114" s="27"/>
      <c r="BM114" s="10"/>
      <c r="BN114" s="11"/>
      <c r="BO114" s="11"/>
      <c r="BP114" s="26"/>
      <c r="BR114" s="11"/>
      <c r="BS114" s="27"/>
      <c r="BT114" s="10"/>
      <c r="BU114" s="11"/>
      <c r="BV114" s="11"/>
      <c r="BW114" s="26"/>
      <c r="BY114" s="11"/>
      <c r="BZ114" s="27"/>
      <c r="CA114" s="10"/>
      <c r="CB114" s="11"/>
      <c r="CC114" s="11"/>
      <c r="CD114" s="26"/>
      <c r="CF114" s="11"/>
      <c r="CG114" s="27"/>
      <c r="CJ114" s="34" t="s">
        <v>57</v>
      </c>
      <c r="CK114" s="45">
        <f>AI125/2</f>
        <v>0</v>
      </c>
      <c r="CL114" s="46"/>
      <c r="CM114" s="47"/>
      <c r="CQ114" s="14" t="e">
        <f>#REF!*60%</f>
        <v>#REF!</v>
      </c>
      <c r="CR114" s="28" t="e">
        <f>#REF!/2</f>
        <v>#REF!</v>
      </c>
    </row>
    <row r="115" ht="14.8" spans="1:96">
      <c r="A115" s="7"/>
      <c r="B115" s="12"/>
      <c r="C115" s="11"/>
      <c r="D115" s="11"/>
      <c r="E115" s="11"/>
      <c r="F115" s="11"/>
      <c r="G115" s="11"/>
      <c r="H115" s="27"/>
      <c r="I115" s="12"/>
      <c r="J115" s="11"/>
      <c r="K115" s="11"/>
      <c r="L115" s="11"/>
      <c r="M115" s="11"/>
      <c r="N115" s="11"/>
      <c r="O115" s="27"/>
      <c r="P115" s="12"/>
      <c r="Q115" s="11"/>
      <c r="R115" s="11"/>
      <c r="S115" s="11"/>
      <c r="T115" s="11"/>
      <c r="U115" s="11"/>
      <c r="V115" s="27"/>
      <c r="W115" s="12"/>
      <c r="X115" s="11"/>
      <c r="Y115" s="11"/>
      <c r="Z115" s="11"/>
      <c r="AA115" s="11"/>
      <c r="AB115" s="11"/>
      <c r="AC115" s="27"/>
      <c r="AD115" s="12"/>
      <c r="AE115" s="11"/>
      <c r="AF115" s="11"/>
      <c r="AG115" s="11"/>
      <c r="AH115" s="11"/>
      <c r="AI115" s="11"/>
      <c r="AJ115" s="27"/>
      <c r="AK115" s="12"/>
      <c r="AL115" s="11"/>
      <c r="AM115" s="11"/>
      <c r="AN115" s="11"/>
      <c r="AO115" s="11"/>
      <c r="AP115" s="11"/>
      <c r="AQ115" s="27"/>
      <c r="AR115" s="12"/>
      <c r="AS115" s="11"/>
      <c r="AT115" s="11"/>
      <c r="AU115" s="11"/>
      <c r="AV115" s="11"/>
      <c r="AW115" s="11"/>
      <c r="AX115" s="27"/>
      <c r="AY115" s="12"/>
      <c r="AZ115" s="11"/>
      <c r="BA115" s="11"/>
      <c r="BB115" s="11"/>
      <c r="BC115" s="11"/>
      <c r="BD115" s="11"/>
      <c r="BE115" s="27"/>
      <c r="BF115" s="12"/>
      <c r="BG115" s="11"/>
      <c r="BH115" s="11"/>
      <c r="BI115" s="11"/>
      <c r="BJ115" s="11"/>
      <c r="BK115" s="11"/>
      <c r="BL115" s="27"/>
      <c r="BM115" s="12"/>
      <c r="BN115" s="11"/>
      <c r="BO115" s="11"/>
      <c r="BP115" s="11"/>
      <c r="BQ115" s="11"/>
      <c r="BR115" s="11"/>
      <c r="BS115" s="27"/>
      <c r="BT115" s="12"/>
      <c r="BU115" s="11"/>
      <c r="BV115" s="11"/>
      <c r="BW115" s="11"/>
      <c r="BX115" s="11"/>
      <c r="BY115" s="11"/>
      <c r="BZ115" s="27"/>
      <c r="CA115" s="12"/>
      <c r="CB115" s="11"/>
      <c r="CC115" s="11"/>
      <c r="CD115" s="11"/>
      <c r="CE115" s="11"/>
      <c r="CF115" s="11"/>
      <c r="CG115" s="27"/>
      <c r="CJ115" s="34" t="s">
        <v>59</v>
      </c>
      <c r="CK115" s="45">
        <f>AO125/2</f>
        <v>5000</v>
      </c>
      <c r="CL115" s="40"/>
      <c r="CM115" s="41"/>
      <c r="CQ115" s="62" t="s">
        <v>54</v>
      </c>
      <c r="CR115" s="25" t="s">
        <v>55</v>
      </c>
    </row>
    <row r="116" ht="15.55" spans="1:96">
      <c r="A116" s="7"/>
      <c r="B116" s="12"/>
      <c r="C116" s="11"/>
      <c r="D116" s="11"/>
      <c r="E116" s="11"/>
      <c r="F116" s="11"/>
      <c r="G116" s="11"/>
      <c r="H116" s="27"/>
      <c r="I116" s="12"/>
      <c r="J116" s="11"/>
      <c r="K116" s="11"/>
      <c r="L116" s="11"/>
      <c r="M116" s="11"/>
      <c r="N116" s="11"/>
      <c r="O116" s="27"/>
      <c r="P116" s="12"/>
      <c r="Q116" s="11"/>
      <c r="R116" s="11"/>
      <c r="S116" s="11"/>
      <c r="T116" s="11"/>
      <c r="U116" s="11"/>
      <c r="V116" s="27"/>
      <c r="W116" s="12"/>
      <c r="X116" s="11"/>
      <c r="Y116" s="11"/>
      <c r="Z116" s="11"/>
      <c r="AA116" s="11"/>
      <c r="AB116" s="11"/>
      <c r="AC116" s="27"/>
      <c r="AD116" s="12"/>
      <c r="AE116" s="11"/>
      <c r="AF116" s="11"/>
      <c r="AG116" s="11"/>
      <c r="AH116" s="11"/>
      <c r="AI116" s="11"/>
      <c r="AJ116" s="27"/>
      <c r="AK116" s="12"/>
      <c r="AL116" s="11"/>
      <c r="AM116" s="11"/>
      <c r="AN116" s="11"/>
      <c r="AO116" s="11"/>
      <c r="AP116" s="11"/>
      <c r="AQ116" s="27"/>
      <c r="AR116" s="12"/>
      <c r="AS116" s="11"/>
      <c r="AT116" s="11"/>
      <c r="AU116" s="11"/>
      <c r="AV116" s="11"/>
      <c r="AW116" s="11"/>
      <c r="AX116" s="27"/>
      <c r="AY116" s="12"/>
      <c r="AZ116" s="11"/>
      <c r="BA116" s="11"/>
      <c r="BB116" s="11"/>
      <c r="BC116" s="11"/>
      <c r="BD116" s="11"/>
      <c r="BE116" s="27"/>
      <c r="BF116" s="12"/>
      <c r="BG116" s="11"/>
      <c r="BH116" s="11"/>
      <c r="BI116" s="11"/>
      <c r="BJ116" s="11"/>
      <c r="BK116" s="11"/>
      <c r="BL116" s="27"/>
      <c r="BM116" s="12"/>
      <c r="BN116" s="11"/>
      <c r="BO116" s="11"/>
      <c r="BP116" s="11"/>
      <c r="BQ116" s="11"/>
      <c r="BR116" s="11"/>
      <c r="BS116" s="27"/>
      <c r="BT116" s="12"/>
      <c r="BU116" s="11"/>
      <c r="BV116" s="11"/>
      <c r="BW116" s="11"/>
      <c r="BX116" s="11"/>
      <c r="BY116" s="11"/>
      <c r="BZ116" s="27"/>
      <c r="CA116" s="12"/>
      <c r="CB116" s="11"/>
      <c r="CC116" s="11"/>
      <c r="CD116" s="11"/>
      <c r="CE116" s="11"/>
      <c r="CF116" s="11"/>
      <c r="CG116" s="27"/>
      <c r="CJ116" s="34" t="s">
        <v>63</v>
      </c>
      <c r="CK116" s="45">
        <f>CT114+CU114</f>
        <v>0</v>
      </c>
      <c r="CL116" s="40"/>
      <c r="CM116" s="41"/>
      <c r="CQ116" s="14">
        <f>AQ127*60%</f>
        <v>0</v>
      </c>
      <c r="CR116" s="28">
        <f>AT127/2</f>
        <v>0</v>
      </c>
    </row>
    <row r="117" ht="14.8" spans="1:96">
      <c r="A117" s="7"/>
      <c r="B117" s="12"/>
      <c r="C117" s="11"/>
      <c r="D117" s="11"/>
      <c r="E117" s="11"/>
      <c r="F117" s="11"/>
      <c r="G117" s="11"/>
      <c r="H117" s="27"/>
      <c r="I117" s="12"/>
      <c r="J117" s="11"/>
      <c r="K117" s="11"/>
      <c r="L117" s="11"/>
      <c r="M117" s="11"/>
      <c r="N117" s="11"/>
      <c r="O117" s="27"/>
      <c r="P117" s="12"/>
      <c r="Q117" s="11"/>
      <c r="R117" s="11"/>
      <c r="S117" s="11"/>
      <c r="T117" s="11"/>
      <c r="U117" s="11"/>
      <c r="V117" s="27"/>
      <c r="W117" s="12"/>
      <c r="X117" s="11"/>
      <c r="Y117" s="11"/>
      <c r="Z117" s="11"/>
      <c r="AA117" s="11"/>
      <c r="AB117" s="11"/>
      <c r="AC117" s="27"/>
      <c r="AD117" s="12"/>
      <c r="AE117" s="11"/>
      <c r="AF117" s="11"/>
      <c r="AG117" s="11"/>
      <c r="AH117" s="11"/>
      <c r="AI117" s="11"/>
      <c r="AJ117" s="27"/>
      <c r="AK117" s="12"/>
      <c r="AL117" s="11"/>
      <c r="AM117" s="11"/>
      <c r="AN117" s="11"/>
      <c r="AO117" s="11"/>
      <c r="AP117" s="11"/>
      <c r="AQ117" s="27"/>
      <c r="AR117" s="12"/>
      <c r="AS117" s="11"/>
      <c r="AT117" s="11"/>
      <c r="AU117" s="11"/>
      <c r="AV117" s="11"/>
      <c r="AW117" s="11"/>
      <c r="AX117" s="27"/>
      <c r="AY117" s="12"/>
      <c r="AZ117" s="11"/>
      <c r="BA117" s="11"/>
      <c r="BB117" s="11"/>
      <c r="BC117" s="11"/>
      <c r="BD117" s="11"/>
      <c r="BE117" s="27"/>
      <c r="BF117" s="12"/>
      <c r="BG117" s="11"/>
      <c r="BH117" s="11"/>
      <c r="BI117" s="11"/>
      <c r="BJ117" s="11"/>
      <c r="BK117" s="11"/>
      <c r="BL117" s="27"/>
      <c r="BM117" s="12"/>
      <c r="BN117" s="11"/>
      <c r="BO117" s="11"/>
      <c r="BP117" s="11"/>
      <c r="BQ117" s="11"/>
      <c r="BR117" s="11"/>
      <c r="BS117" s="27"/>
      <c r="BT117" s="12"/>
      <c r="BU117" s="11"/>
      <c r="BV117" s="11"/>
      <c r="BW117" s="11"/>
      <c r="BX117" s="11"/>
      <c r="BY117" s="11"/>
      <c r="BZ117" s="27"/>
      <c r="CA117" s="12"/>
      <c r="CB117" s="11"/>
      <c r="CC117" s="11"/>
      <c r="CD117" s="11"/>
      <c r="CE117" s="11"/>
      <c r="CF117" s="11"/>
      <c r="CG117" s="27"/>
      <c r="CJ117" s="34" t="s">
        <v>65</v>
      </c>
      <c r="CK117" s="42">
        <f>CT116+CU116</f>
        <v>0</v>
      </c>
      <c r="CL117" s="48"/>
      <c r="CM117" s="49"/>
      <c r="CQ117" s="62" t="s">
        <v>60</v>
      </c>
      <c r="CR117" s="25" t="s">
        <v>61</v>
      </c>
    </row>
    <row r="118" ht="15.55" spans="1:96">
      <c r="A118" s="7"/>
      <c r="B118" s="12"/>
      <c r="C118" s="11"/>
      <c r="D118" s="11"/>
      <c r="E118" s="11"/>
      <c r="F118" s="11"/>
      <c r="G118" s="11"/>
      <c r="H118" s="27"/>
      <c r="I118" s="12"/>
      <c r="J118" s="11"/>
      <c r="K118" s="11"/>
      <c r="L118" s="11"/>
      <c r="M118" s="11"/>
      <c r="N118" s="11"/>
      <c r="O118" s="27"/>
      <c r="P118" s="12"/>
      <c r="Q118" s="11"/>
      <c r="R118" s="11"/>
      <c r="S118" s="11"/>
      <c r="T118" s="11"/>
      <c r="U118" s="11"/>
      <c r="V118" s="27"/>
      <c r="W118" s="12"/>
      <c r="X118" s="11"/>
      <c r="Y118" s="11"/>
      <c r="Z118" s="11"/>
      <c r="AA118" s="11"/>
      <c r="AB118" s="11"/>
      <c r="AC118" s="27"/>
      <c r="AD118" s="12"/>
      <c r="AE118" s="11"/>
      <c r="AF118" s="11"/>
      <c r="AG118" s="11"/>
      <c r="AH118" s="11"/>
      <c r="AI118" s="11"/>
      <c r="AJ118" s="27"/>
      <c r="AK118" s="12"/>
      <c r="AL118" s="11"/>
      <c r="AM118" s="11"/>
      <c r="AN118" s="11"/>
      <c r="AO118" s="11"/>
      <c r="AP118" s="11"/>
      <c r="AQ118" s="27"/>
      <c r="AR118" s="12"/>
      <c r="AS118" s="11"/>
      <c r="AT118" s="11"/>
      <c r="AU118" s="11"/>
      <c r="AV118" s="11"/>
      <c r="AW118" s="11"/>
      <c r="AX118" s="27"/>
      <c r="AY118" s="12"/>
      <c r="AZ118" s="11"/>
      <c r="BA118" s="11"/>
      <c r="BB118" s="11"/>
      <c r="BC118" s="11"/>
      <c r="BD118" s="11"/>
      <c r="BE118" s="27"/>
      <c r="BF118" s="12"/>
      <c r="BG118" s="11"/>
      <c r="BH118" s="11"/>
      <c r="BI118" s="11"/>
      <c r="BJ118" s="11"/>
      <c r="BK118" s="11"/>
      <c r="BL118" s="27"/>
      <c r="BM118" s="12"/>
      <c r="BN118" s="11"/>
      <c r="BO118" s="11"/>
      <c r="BP118" s="11"/>
      <c r="BQ118" s="11"/>
      <c r="BR118" s="11"/>
      <c r="BS118" s="27"/>
      <c r="BT118" s="12"/>
      <c r="BU118" s="11"/>
      <c r="BV118" s="11"/>
      <c r="BW118" s="11"/>
      <c r="BX118" s="11"/>
      <c r="BY118" s="11"/>
      <c r="BZ118" s="27"/>
      <c r="CA118" s="12"/>
      <c r="CB118" s="11"/>
      <c r="CC118" s="11"/>
      <c r="CD118" s="11"/>
      <c r="CE118" s="11"/>
      <c r="CF118" s="11"/>
      <c r="CG118" s="27"/>
      <c r="CJ118" s="34" t="s">
        <v>69</v>
      </c>
      <c r="CK118" s="42">
        <f>BJ125/2</f>
        <v>5000</v>
      </c>
      <c r="CL118" s="40"/>
      <c r="CM118" s="41"/>
      <c r="CQ118" s="14">
        <f>AY127*60%</f>
        <v>0</v>
      </c>
      <c r="CR118" s="28">
        <f>BB127/2</f>
        <v>0</v>
      </c>
    </row>
    <row r="119" ht="14.8" spans="1:96">
      <c r="A119" s="7"/>
      <c r="B119" s="12"/>
      <c r="C119" s="11"/>
      <c r="D119" s="11"/>
      <c r="E119" s="11"/>
      <c r="F119" s="11"/>
      <c r="G119" s="11"/>
      <c r="H119" s="27"/>
      <c r="I119" s="12"/>
      <c r="J119" s="11"/>
      <c r="K119" s="11"/>
      <c r="L119" s="11"/>
      <c r="M119" s="11"/>
      <c r="N119" s="11"/>
      <c r="O119" s="27"/>
      <c r="P119" s="12"/>
      <c r="Q119" s="11"/>
      <c r="R119" s="11"/>
      <c r="S119" s="11"/>
      <c r="T119" s="11"/>
      <c r="U119" s="11"/>
      <c r="V119" s="27"/>
      <c r="W119" s="12"/>
      <c r="X119" s="11"/>
      <c r="Y119" s="11"/>
      <c r="Z119" s="11"/>
      <c r="AA119" s="11"/>
      <c r="AB119" s="11"/>
      <c r="AC119" s="27"/>
      <c r="AD119" s="12"/>
      <c r="AE119" s="11"/>
      <c r="AF119" s="11"/>
      <c r="AG119" s="11"/>
      <c r="AH119" s="11"/>
      <c r="AI119" s="11"/>
      <c r="AJ119" s="27"/>
      <c r="AK119" s="12"/>
      <c r="AL119" s="11"/>
      <c r="AM119" s="11"/>
      <c r="AN119" s="11"/>
      <c r="AO119" s="11"/>
      <c r="AP119" s="11"/>
      <c r="AQ119" s="27"/>
      <c r="AR119" s="12"/>
      <c r="AS119" s="11"/>
      <c r="AT119" s="11"/>
      <c r="AU119" s="11"/>
      <c r="AV119" s="11"/>
      <c r="AW119" s="11"/>
      <c r="AX119" s="27"/>
      <c r="AY119" s="12"/>
      <c r="AZ119" s="11"/>
      <c r="BA119" s="11"/>
      <c r="BB119" s="11"/>
      <c r="BC119" s="11"/>
      <c r="BD119" s="11"/>
      <c r="BE119" s="27"/>
      <c r="BF119" s="12"/>
      <c r="BG119" s="11"/>
      <c r="BH119" s="11"/>
      <c r="BI119" s="11"/>
      <c r="BJ119" s="11"/>
      <c r="BK119" s="11"/>
      <c r="BL119" s="27"/>
      <c r="BM119" s="12"/>
      <c r="BN119" s="11"/>
      <c r="BO119" s="11"/>
      <c r="BP119" s="11"/>
      <c r="BQ119" s="11"/>
      <c r="BR119" s="11"/>
      <c r="BS119" s="27"/>
      <c r="BT119" s="12"/>
      <c r="BU119" s="11"/>
      <c r="BV119" s="11"/>
      <c r="BW119" s="11"/>
      <c r="BX119" s="11"/>
      <c r="BY119" s="11"/>
      <c r="BZ119" s="27"/>
      <c r="CA119" s="12"/>
      <c r="CB119" s="11"/>
      <c r="CC119" s="11"/>
      <c r="CD119" s="11"/>
      <c r="CE119" s="11"/>
      <c r="CF119" s="11"/>
      <c r="CG119" s="27"/>
      <c r="CJ119" s="34" t="s">
        <v>70</v>
      </c>
      <c r="CK119" s="42">
        <f>BO125/2</f>
        <v>0</v>
      </c>
      <c r="CL119" s="40"/>
      <c r="CM119" s="41"/>
      <c r="CQ119" s="62" t="s">
        <v>66</v>
      </c>
      <c r="CR119" s="25" t="s">
        <v>67</v>
      </c>
    </row>
    <row r="120" ht="15.55" spans="1:96">
      <c r="A120" s="13"/>
      <c r="B120" s="12"/>
      <c r="C120" s="11"/>
      <c r="D120" s="11"/>
      <c r="E120" s="11"/>
      <c r="F120" s="11"/>
      <c r="G120" s="11"/>
      <c r="H120" s="27"/>
      <c r="I120" s="12"/>
      <c r="J120" s="11"/>
      <c r="K120" s="11"/>
      <c r="L120" s="11"/>
      <c r="M120" s="11"/>
      <c r="N120" s="11"/>
      <c r="O120" s="27"/>
      <c r="P120" s="12"/>
      <c r="Q120" s="11"/>
      <c r="R120" s="11"/>
      <c r="S120" s="11"/>
      <c r="T120" s="11"/>
      <c r="U120" s="11"/>
      <c r="V120" s="27"/>
      <c r="W120" s="12"/>
      <c r="X120" s="11"/>
      <c r="Y120" s="11"/>
      <c r="Z120" s="11"/>
      <c r="AA120" s="11"/>
      <c r="AB120" s="11"/>
      <c r="AC120" s="27"/>
      <c r="AD120" s="12"/>
      <c r="AE120" s="11"/>
      <c r="AF120" s="11"/>
      <c r="AG120" s="11"/>
      <c r="AH120" s="11"/>
      <c r="AI120" s="11"/>
      <c r="AJ120" s="27"/>
      <c r="AK120" s="12"/>
      <c r="AL120" s="11"/>
      <c r="AM120" s="11"/>
      <c r="AN120" s="11"/>
      <c r="AO120" s="11"/>
      <c r="AP120" s="11"/>
      <c r="AQ120" s="27"/>
      <c r="AR120" s="12"/>
      <c r="AS120" s="11"/>
      <c r="AT120" s="11"/>
      <c r="AU120" s="11"/>
      <c r="AV120" s="11"/>
      <c r="AW120" s="11"/>
      <c r="AX120" s="27"/>
      <c r="AY120" s="12"/>
      <c r="AZ120" s="11"/>
      <c r="BA120" s="11"/>
      <c r="BB120" s="11"/>
      <c r="BC120" s="11"/>
      <c r="BD120" s="11"/>
      <c r="BE120" s="27"/>
      <c r="BF120" s="12"/>
      <c r="BG120" s="11"/>
      <c r="BH120" s="11"/>
      <c r="BI120" s="11"/>
      <c r="BJ120" s="11"/>
      <c r="BK120" s="11"/>
      <c r="BL120" s="27"/>
      <c r="BM120" s="12"/>
      <c r="BN120" s="11"/>
      <c r="BO120" s="11"/>
      <c r="BP120" s="11"/>
      <c r="BQ120" s="11"/>
      <c r="BR120" s="11"/>
      <c r="BS120" s="27"/>
      <c r="BT120" s="12"/>
      <c r="BU120" s="11"/>
      <c r="BV120" s="11"/>
      <c r="BW120" s="11"/>
      <c r="BX120" s="11"/>
      <c r="BY120" s="11"/>
      <c r="BZ120" s="27"/>
      <c r="CA120" s="12"/>
      <c r="CB120" s="11"/>
      <c r="CC120" s="11"/>
      <c r="CD120" s="11"/>
      <c r="CE120" s="11"/>
      <c r="CF120" s="11"/>
      <c r="CG120" s="27"/>
      <c r="CJ120" s="34" t="s">
        <v>72</v>
      </c>
      <c r="CK120" s="42">
        <f>CT118+CU118</f>
        <v>0</v>
      </c>
      <c r="CL120" s="40"/>
      <c r="CM120" s="41"/>
      <c r="CQ120" s="14">
        <f>BQ127*60%</f>
        <v>0</v>
      </c>
      <c r="CR120" s="28">
        <f>BT127/2</f>
        <v>0</v>
      </c>
    </row>
    <row r="121" ht="15.55" spans="1:96">
      <c r="A121" s="7"/>
      <c r="B121" s="12"/>
      <c r="C121" s="11"/>
      <c r="D121" s="11"/>
      <c r="E121" s="11"/>
      <c r="F121" s="11"/>
      <c r="G121" s="11"/>
      <c r="H121" s="27"/>
      <c r="I121" s="12"/>
      <c r="J121" s="11"/>
      <c r="K121" s="11"/>
      <c r="L121" s="11"/>
      <c r="M121" s="11"/>
      <c r="N121" s="11"/>
      <c r="O121" s="27"/>
      <c r="P121" s="12"/>
      <c r="Q121" s="11"/>
      <c r="R121" s="11"/>
      <c r="S121" s="11"/>
      <c r="T121" s="11"/>
      <c r="U121" s="11"/>
      <c r="V121" s="27"/>
      <c r="W121" s="12"/>
      <c r="X121" s="11"/>
      <c r="Y121" s="11"/>
      <c r="Z121" s="11"/>
      <c r="AA121" s="11"/>
      <c r="AB121" s="11"/>
      <c r="AC121" s="27"/>
      <c r="AD121" s="12"/>
      <c r="AE121" s="11"/>
      <c r="AF121" s="11"/>
      <c r="AG121" s="11"/>
      <c r="AH121" s="11"/>
      <c r="AI121" s="11"/>
      <c r="AJ121" s="27"/>
      <c r="AK121" s="12"/>
      <c r="AL121" s="11"/>
      <c r="AM121" s="11"/>
      <c r="AN121" s="11"/>
      <c r="AO121" s="11"/>
      <c r="AP121" s="11"/>
      <c r="AQ121" s="27"/>
      <c r="AR121" s="12"/>
      <c r="AS121" s="11"/>
      <c r="AT121" s="11"/>
      <c r="AU121" s="11"/>
      <c r="AV121" s="11"/>
      <c r="AW121" s="11"/>
      <c r="AX121" s="27"/>
      <c r="AY121" s="12"/>
      <c r="AZ121" s="11"/>
      <c r="BA121" s="11"/>
      <c r="BB121" s="11"/>
      <c r="BC121" s="11"/>
      <c r="BD121" s="11"/>
      <c r="BE121" s="27"/>
      <c r="BF121" s="12"/>
      <c r="BG121" s="11"/>
      <c r="BH121" s="11"/>
      <c r="BI121" s="11"/>
      <c r="BJ121" s="11"/>
      <c r="BK121" s="11"/>
      <c r="BL121" s="27"/>
      <c r="BM121" s="12"/>
      <c r="BN121" s="11"/>
      <c r="BO121" s="11"/>
      <c r="BP121" s="11"/>
      <c r="BQ121" s="11"/>
      <c r="BR121" s="11"/>
      <c r="BS121" s="27"/>
      <c r="BT121" s="12"/>
      <c r="BU121" s="11"/>
      <c r="BV121" s="11"/>
      <c r="BW121" s="11"/>
      <c r="BX121" s="11"/>
      <c r="BY121" s="11"/>
      <c r="BZ121" s="27"/>
      <c r="CA121" s="12"/>
      <c r="CB121" s="11"/>
      <c r="CC121" s="11"/>
      <c r="CD121" s="11"/>
      <c r="CE121" s="11"/>
      <c r="CF121" s="11"/>
      <c r="CG121" s="27"/>
      <c r="CJ121" s="34"/>
      <c r="CK121" s="42"/>
      <c r="CL121" s="40"/>
      <c r="CM121" s="41"/>
      <c r="CQ121" s="58" t="s">
        <v>32</v>
      </c>
      <c r="CR121" s="59" t="s">
        <v>33</v>
      </c>
    </row>
    <row r="122" ht="15.55" spans="1:96">
      <c r="A122" s="7"/>
      <c r="B122" s="12"/>
      <c r="C122" s="11"/>
      <c r="D122" s="11"/>
      <c r="E122" s="11"/>
      <c r="F122" s="11"/>
      <c r="G122" s="11"/>
      <c r="H122" s="27"/>
      <c r="I122" s="12"/>
      <c r="J122" s="11"/>
      <c r="K122" s="11"/>
      <c r="L122" s="11"/>
      <c r="M122" s="11"/>
      <c r="N122" s="11"/>
      <c r="O122" s="27"/>
      <c r="P122" s="12"/>
      <c r="Q122" s="11"/>
      <c r="R122" s="11"/>
      <c r="S122" s="11"/>
      <c r="T122" s="11"/>
      <c r="U122" s="11"/>
      <c r="V122" s="27"/>
      <c r="W122" s="12"/>
      <c r="X122" s="11"/>
      <c r="Y122" s="11"/>
      <c r="Z122" s="11"/>
      <c r="AA122" s="11"/>
      <c r="AB122" s="11"/>
      <c r="AC122" s="27"/>
      <c r="AD122" s="12"/>
      <c r="AE122" s="11"/>
      <c r="AF122" s="11"/>
      <c r="AG122" s="11"/>
      <c r="AH122" s="11"/>
      <c r="AI122" s="11"/>
      <c r="AJ122" s="27"/>
      <c r="AK122" s="12"/>
      <c r="AL122" s="11"/>
      <c r="AM122" s="11"/>
      <c r="AN122" s="11"/>
      <c r="AO122" s="11"/>
      <c r="AP122" s="11"/>
      <c r="AQ122" s="27"/>
      <c r="AR122" s="12"/>
      <c r="AS122" s="11"/>
      <c r="AT122" s="11"/>
      <c r="AU122" s="11"/>
      <c r="AV122" s="11"/>
      <c r="AW122" s="11"/>
      <c r="AX122" s="27"/>
      <c r="AY122" s="12"/>
      <c r="AZ122" s="11"/>
      <c r="BA122" s="11"/>
      <c r="BB122" s="11"/>
      <c r="BC122" s="11"/>
      <c r="BD122" s="11"/>
      <c r="BE122" s="27"/>
      <c r="BF122" s="12"/>
      <c r="BG122" s="11"/>
      <c r="BH122" s="11"/>
      <c r="BI122" s="11"/>
      <c r="BJ122" s="11"/>
      <c r="BK122" s="11"/>
      <c r="BL122" s="27"/>
      <c r="BM122" s="12"/>
      <c r="BN122" s="11"/>
      <c r="BO122" s="11"/>
      <c r="BP122" s="11"/>
      <c r="BQ122" s="11"/>
      <c r="BR122" s="11"/>
      <c r="BS122" s="27"/>
      <c r="BT122" s="12"/>
      <c r="BU122" s="11"/>
      <c r="BV122" s="11"/>
      <c r="BW122" s="11"/>
      <c r="BX122" s="11"/>
      <c r="BY122" s="11"/>
      <c r="BZ122" s="27"/>
      <c r="CA122" s="12"/>
      <c r="CB122" s="11"/>
      <c r="CC122" s="11"/>
      <c r="CD122" s="11"/>
      <c r="CE122" s="11"/>
      <c r="CF122" s="11"/>
      <c r="CG122" s="27"/>
      <c r="CJ122" s="35" t="s">
        <v>76</v>
      </c>
      <c r="CK122" s="50" t="s">
        <v>77</v>
      </c>
      <c r="CL122" s="51" t="s">
        <v>78</v>
      </c>
      <c r="CM122" s="52" t="s">
        <v>79</v>
      </c>
      <c r="CN122" s="53" t="s">
        <v>41</v>
      </c>
      <c r="CO122" s="63" t="s">
        <v>80</v>
      </c>
      <c r="CQ122" s="60" t="e">
        <f>#REF!*60%</f>
        <v>#REF!</v>
      </c>
      <c r="CR122" s="61">
        <f>J137/2</f>
        <v>0</v>
      </c>
    </row>
    <row r="123" ht="17.15" spans="1:96">
      <c r="A123" s="7"/>
      <c r="B123" s="14"/>
      <c r="C123" s="15"/>
      <c r="D123" s="15"/>
      <c r="E123" s="15"/>
      <c r="F123" s="15"/>
      <c r="G123" s="15"/>
      <c r="H123" s="28"/>
      <c r="I123" s="14"/>
      <c r="J123" s="15"/>
      <c r="K123" s="15"/>
      <c r="L123" s="15"/>
      <c r="M123" s="15"/>
      <c r="N123" s="15"/>
      <c r="O123" s="28"/>
      <c r="P123" s="14"/>
      <c r="Q123" s="15"/>
      <c r="R123" s="15"/>
      <c r="S123" s="15"/>
      <c r="T123" s="15"/>
      <c r="U123" s="15"/>
      <c r="V123" s="28"/>
      <c r="W123" s="14"/>
      <c r="X123" s="15"/>
      <c r="Y123" s="15"/>
      <c r="Z123" s="15"/>
      <c r="AA123" s="15"/>
      <c r="AB123" s="15"/>
      <c r="AC123" s="28"/>
      <c r="AD123" s="14"/>
      <c r="AE123" s="15"/>
      <c r="AF123" s="15"/>
      <c r="AG123" s="15"/>
      <c r="AH123" s="15"/>
      <c r="AI123" s="15"/>
      <c r="AJ123" s="28"/>
      <c r="AK123" s="14"/>
      <c r="AL123" s="15"/>
      <c r="AM123" s="15"/>
      <c r="AN123" s="15"/>
      <c r="AO123" s="15"/>
      <c r="AP123" s="15"/>
      <c r="AQ123" s="28"/>
      <c r="AR123" s="14"/>
      <c r="AS123" s="15"/>
      <c r="AT123" s="15"/>
      <c r="AU123" s="15"/>
      <c r="AV123" s="15"/>
      <c r="AW123" s="15"/>
      <c r="AX123" s="28"/>
      <c r="AY123" s="14"/>
      <c r="AZ123" s="15"/>
      <c r="BA123" s="15"/>
      <c r="BB123" s="15"/>
      <c r="BC123" s="15"/>
      <c r="BD123" s="15"/>
      <c r="BE123" s="28"/>
      <c r="BF123" s="14"/>
      <c r="BG123" s="15"/>
      <c r="BH123" s="15"/>
      <c r="BI123" s="15"/>
      <c r="BJ123" s="15"/>
      <c r="BK123" s="15"/>
      <c r="BL123" s="28"/>
      <c r="BM123" s="14"/>
      <c r="BN123" s="15"/>
      <c r="BO123" s="15"/>
      <c r="BP123" s="15"/>
      <c r="BQ123" s="15"/>
      <c r="BR123" s="15"/>
      <c r="BS123" s="28"/>
      <c r="BT123" s="14"/>
      <c r="BU123" s="15"/>
      <c r="BV123" s="15"/>
      <c r="BW123" s="15"/>
      <c r="BX123" s="15"/>
      <c r="BY123" s="15"/>
      <c r="BZ123" s="28"/>
      <c r="CA123" s="14"/>
      <c r="CB123" s="15"/>
      <c r="CC123" s="15"/>
      <c r="CD123" s="15"/>
      <c r="CE123" s="15"/>
      <c r="CF123" s="15"/>
      <c r="CG123" s="28"/>
      <c r="CJ123" s="36" t="e">
        <f>SUM(#REF!+D125+J125+O125+R125+W125+Z125+AC125+AF125+AI125+AL125+CB125+AO125+#REF!+M125+AT125+AW125+BB125+BE125+BJ125+BO125+BT125+BW125)</f>
        <v>#REF!</v>
      </c>
      <c r="CK123" s="54" t="e">
        <f>SUM(F125+H125+P125+Y125+AA125+AE125+AG125+AK125+B125+CD125+CF125+T125+AQ125+BZ125+BQ125+BH125+AZ125+BL125)</f>
        <v>#VALUE!</v>
      </c>
      <c r="CL123" s="55">
        <f>CH122+CH123+CH125+CH121</f>
        <v>0</v>
      </c>
      <c r="CM123" s="56" t="e">
        <f>CJ123-CK123-CL123</f>
        <v>#REF!</v>
      </c>
      <c r="CN123" s="57"/>
      <c r="CO123" s="64" t="e">
        <f>CN123-CM123</f>
        <v>#REF!</v>
      </c>
      <c r="CQ123" s="62" t="s">
        <v>47</v>
      </c>
      <c r="CR123" s="25" t="s">
        <v>48</v>
      </c>
    </row>
    <row r="124" ht="15.55" spans="1:96">
      <c r="A124" s="7"/>
      <c r="B124" s="12">
        <f>SUMIF(D110:D123,"EFECTIVO",C110:C123)+SUMIF(G110:G123,"EFECTIVO",F110:F123)</f>
        <v>18000</v>
      </c>
      <c r="C124" s="12">
        <f ca="1">SUMIF(G110:G124,"NEQUI",F110:F123)+SUMIF(D110:D123,"NEQUI",C110:C123)</f>
        <v>20000</v>
      </c>
      <c r="D124" s="11">
        <f>SUMIF(D110:D123,"BANCOLOMBIA",C110:C123)+SUMIF(G110:G123,"BANCOLOMBIA",F110:F123)</f>
        <v>0</v>
      </c>
      <c r="E124" s="11">
        <f>SUMIF(G110:G123,"DAVIPLATA",F110:F123)+SUMIF(D110:D123,"DAVIPLATA",C110:C123)</f>
        <v>10000</v>
      </c>
      <c r="F124" s="27">
        <f>SUMIF(G110:G123,"TARJETA DE CREDITO",F110:F123)+SUMIF(D110:D123,"TARJETA DE CREDITO",C110:C123)</f>
        <v>0</v>
      </c>
      <c r="H124" s="29"/>
      <c r="I124" s="12">
        <f>SUMIF(K110:K123,"EFECTIVO",J110:J123)+SUMIF(N110:N123,"EFECTIVO",M110:M123)</f>
        <v>0</v>
      </c>
      <c r="J124" s="12">
        <f ca="1">SUMIF(N110:N124,"NEQUI",M110:M123)+SUMIF(K110:K123,"NEQUI",J110:J123)</f>
        <v>0</v>
      </c>
      <c r="K124" s="11">
        <f>SUMIF(K110:K123,"BANCOLOMBIA",J110:J123)+SUMIF(N110:N123,"BANCOLOMBIA",M110:M123)</f>
        <v>0</v>
      </c>
      <c r="L124" s="11">
        <f>SUMIF(N110:N123,"DAVIPLATA",M110:M123)+SUMIF(K110:K123,"DAVIPLATA",J110:J123)</f>
        <v>0</v>
      </c>
      <c r="M124" s="27">
        <f>SUMIF(N110:N123,"TARJETA DE CREDITO",M110:M123)+SUMIF(K110:K123,"TARJETA DE CREDITO",J110:J123)</f>
        <v>0</v>
      </c>
      <c r="O124" s="29"/>
      <c r="P124" s="12">
        <f>SUMIF(R110:R123,"EFECTIVO",Q110:Q123)+SUMIF(U110:U123,"EFECTIVO",T110:T123)</f>
        <v>0</v>
      </c>
      <c r="Q124" s="12">
        <f ca="1">SUMIF(U110:U124,"NEQUI",T110:T123)+SUMIF(R110:R123,"NEQUI",Q110:Q123)</f>
        <v>0</v>
      </c>
      <c r="R124" s="11">
        <f>SUMIF(R110:R123,"BANCOLOMBIA",Q110:Q123)+SUMIF(U110:U123,"BANCOLOMBIA",T110:T123)</f>
        <v>0</v>
      </c>
      <c r="S124" s="11">
        <f>SUMIF(U110:U123,"DAVIPLATA",T110:T123)+SUMIF(R110:R123,"DAVIPLATA",Q110:Q123)</f>
        <v>10000</v>
      </c>
      <c r="T124" s="27">
        <f>SUMIF(U110:U123,"TARJETA DE CREDITO",T110:T123)+SUMIF(R110:R123,"TARJETA DE CREDITO",Q110:Q123)</f>
        <v>0</v>
      </c>
      <c r="V124" s="29"/>
      <c r="W124" s="12">
        <f>SUMIF(Y110:Y123,"EFECTIVO",X110:X123)+SUMIF(AB110:AB123,"EFECTIVO",AA110:AA123)</f>
        <v>18000</v>
      </c>
      <c r="X124" s="12">
        <f ca="1">SUMIF(AB110:AB124,"NEQUI",AA110:AA123)+SUMIF(Y110:Y123,"NEQUI",X110:X123)</f>
        <v>20000</v>
      </c>
      <c r="Y124" s="11">
        <f>SUMIF(Y110:Y123,"BANCOLOMBIA",X110:X123)+SUMIF(AB110:AB123,"BANCOLOMBIA",AA110:AA123)</f>
        <v>0</v>
      </c>
      <c r="Z124" s="11">
        <f>SUMIF(AB110:AB123,"DAVIPLATA",AA110:AA123)+SUMIF(Y110:Y123,"DAVIPLATA",X110:X123)</f>
        <v>10000</v>
      </c>
      <c r="AA124" s="27">
        <f>SUMIF(AB110:AB123,"TARJETA DE CREDITO",AA110:AA123)+SUMIF(Y110:Y123,"TARJETA DE CREDITO",X110:X123)</f>
        <v>0</v>
      </c>
      <c r="AC124" s="29"/>
      <c r="AD124" s="12">
        <f>SUMIF(AF110:AF123,"EFECTIVO",AE110:AE123)+SUMIF(AI110:AI123,"EFECTIVO",AH110:AH123)</f>
        <v>0</v>
      </c>
      <c r="AE124" s="12">
        <f ca="1">SUMIF(AI110:AI124,"NEQUI",AH110:AH123)+SUMIF(AF110:AF123,"NEQUI",AE110:AE123)</f>
        <v>0</v>
      </c>
      <c r="AF124" s="11">
        <f>SUMIF(AF110:AF123,"BANCOLOMBIA",AE110:AE123)+SUMIF(AI110:AI123,"BANCOLOMBIA",AH110:AH123)</f>
        <v>0</v>
      </c>
      <c r="AG124" s="11">
        <f>SUMIF(AI110:AI123,"DAVIPLATA",AH110:AH123)+SUMIF(AF110:AF123,"DAVIPLATA",AE110:AE123)</f>
        <v>0</v>
      </c>
      <c r="AH124" s="27">
        <f>SUMIF(AI110:AI123,"TARJETA DE CREDITO",AH110:AH123)+SUMIF(AF110:AF123,"TARJETA DE CREDITO",AE110:AE123)</f>
        <v>0</v>
      </c>
      <c r="AJ124" s="29"/>
      <c r="AK124" s="12">
        <f>SUMIF(AM110:AM123,"EFECTIVO",AL110:AL123)+SUMIF(AP110:AP123,"EFECTIVO",AO110:AO123)</f>
        <v>0</v>
      </c>
      <c r="AL124" s="12">
        <f ca="1">SUMIF(AP110:AP124,"NEQUI",AO110:AO123)+SUMIF(AM110:AM123,"NEQUI",AL110:AL123)</f>
        <v>0</v>
      </c>
      <c r="AM124" s="11">
        <f>SUMIF(AM110:AM123,"BANCOLOMBIA",AL110:AL123)+SUMIF(AP110:AP123,"BANCOLOMBIA",AO110:AO123)</f>
        <v>0</v>
      </c>
      <c r="AN124" s="11">
        <f>SUMIF(AP110:AP123,"DAVIPLATA",AO110:AO123)+SUMIF(AM110:AM123,"DAVIPLATA",AL110:AL123)</f>
        <v>10000</v>
      </c>
      <c r="AO124" s="27">
        <f>SUMIF(AP110:AP123,"TARJETA DE CREDITO",AO110:AO123)+SUMIF(AM110:AM123,"TARJETA DE CREDITO",AL110:AL123)</f>
        <v>0</v>
      </c>
      <c r="AQ124" s="29"/>
      <c r="AR124" s="12">
        <f>SUMIF(AT110:AT123,"EFECTIVO",AS110:AS123)+SUMIF(AW110:AW123,"EFECTIVO",AV110:AV123)</f>
        <v>18000</v>
      </c>
      <c r="AS124" s="12">
        <f ca="1">SUMIF(AW110:AW124,"NEQUI",AV110:AV123)+SUMIF(AT110:AT123,"NEQUI",AS110:AS123)</f>
        <v>20000</v>
      </c>
      <c r="AT124" s="11">
        <f>SUMIF(AT110:AT123,"BANCOLOMBIA",AS110:AS123)+SUMIF(AW110:AW123,"BANCOLOMBIA",AV110:AV123)</f>
        <v>0</v>
      </c>
      <c r="AU124" s="11">
        <f>SUMIF(AW110:AW123,"DAVIPLATA",AV110:AV123)+SUMIF(AT110:AT123,"DAVIPLATA",AS110:AS123)</f>
        <v>10000</v>
      </c>
      <c r="AV124" s="27">
        <f>SUMIF(AW110:AW123,"TARJETA DE CREDITO",AV110:AV123)+SUMIF(AT110:AT123,"TARJETA DE CREDITO",AS110:AS123)</f>
        <v>0</v>
      </c>
      <c r="AX124" s="29"/>
      <c r="AY124" s="12">
        <f>SUMIF(BA110:BA123,"EFECTIVO",AZ110:AZ123)+SUMIF(BD110:BD123,"EFECTIVO",BC110:BC123)</f>
        <v>0</v>
      </c>
      <c r="AZ124" s="12">
        <f ca="1">SUMIF(BD110:BD124,"NEQUI",BC110:BC123)+SUMIF(BA110:BA123,"NEQUI",AZ110:AZ123)</f>
        <v>0</v>
      </c>
      <c r="BA124" s="11">
        <f>SUMIF(BA110:BA123,"BANCOLOMBIA",AZ110:AZ123)+SUMIF(BD110:BD123,"BANCOLOMBIA",BC110:BC123)</f>
        <v>0</v>
      </c>
      <c r="BB124" s="11">
        <f>SUMIF(BD110:BD123,"DAVIPLATA",BC110:BC123)+SUMIF(BA110:BA123,"DAVIPLATA",AZ110:AZ123)</f>
        <v>0</v>
      </c>
      <c r="BC124" s="27">
        <f>SUMIF(BD110:BD123,"TARJETA DE CREDITO",BC110:BC123)+SUMIF(BA110:BA123,"TARJETA DE CREDITO",AZ110:AZ123)</f>
        <v>0</v>
      </c>
      <c r="BE124" s="29"/>
      <c r="BF124" s="12">
        <f>SUMIF(BH110:BH123,"EFECTIVO",BG110:BG123)+SUMIF(BK110:BK123,"EFECTIVO",BJ110:BJ123)</f>
        <v>0</v>
      </c>
      <c r="BG124" s="12">
        <f ca="1">SUMIF(BK110:BK124,"NEQUI",BJ110:BJ123)+SUMIF(BH110:BH123,"NEQUI",BG110:BG123)</f>
        <v>0</v>
      </c>
      <c r="BH124" s="11">
        <f>SUMIF(BH110:BH123,"BANCOLOMBIA",BG110:BG123)+SUMIF(BK110:BK123,"BANCOLOMBIA",BJ110:BJ123)</f>
        <v>0</v>
      </c>
      <c r="BI124" s="11">
        <f>SUMIF(BK110:BK123,"DAVIPLATA",BJ110:BJ123)+SUMIF(BH110:BH123,"DAVIPLATA",BG110:BG123)</f>
        <v>10000</v>
      </c>
      <c r="BJ124" s="27">
        <f>SUMIF(BK110:BK123,"TARJETA DE CREDITO",BJ110:BJ123)+SUMIF(BH110:BH123,"TARJETA DE CREDITO",BG110:BG123)</f>
        <v>0</v>
      </c>
      <c r="BL124" s="29"/>
      <c r="BM124" s="12">
        <f>SUMIF(BO110:BO123,"EFECTIVO",BN110:BN123)+SUMIF(BR110:BR123,"EFECTIVO",BQ110:BQ123)</f>
        <v>18000</v>
      </c>
      <c r="BN124" s="12">
        <f ca="1">SUMIF(BR110:BR124,"NEQUI",BQ110:BQ123)+SUMIF(BO110:BO123,"NEQUI",BN110:BN123)</f>
        <v>20000</v>
      </c>
      <c r="BO124" s="11">
        <f>SUMIF(BO110:BO123,"BANCOLOMBIA",BN110:BN123)+SUMIF(BR110:BR123,"BANCOLOMBIA",BQ110:BQ123)</f>
        <v>0</v>
      </c>
      <c r="BP124" s="11">
        <f>SUMIF(BR110:BR123,"DAVIPLATA",BQ110:BQ123)+SUMIF(BO110:BO123,"DAVIPLATA",BN110:BN123)</f>
        <v>10000</v>
      </c>
      <c r="BQ124" s="27">
        <f>SUMIF(BR110:BR123,"TARJETA DE CREDITO",BQ110:BQ123)+SUMIF(BO110:BO123,"TARJETA DE CREDITO",BN110:BN123)</f>
        <v>0</v>
      </c>
      <c r="BS124" s="29"/>
      <c r="BT124" s="12">
        <f>SUMIF(BV110:BV123,"EFECTIVO",BU110:BU123)+SUMIF(BY110:BY123,"EFECTIVO",BX110:BX123)</f>
        <v>0</v>
      </c>
      <c r="BU124" s="12">
        <f ca="1">SUMIF(BY110:BY124,"NEQUI",BX110:BX123)+SUMIF(BV110:BV123,"NEQUI",BU110:BU123)</f>
        <v>0</v>
      </c>
      <c r="BV124" s="11">
        <f>SUMIF(BV110:BV123,"BANCOLOMBIA",BU110:BU123)+SUMIF(BY110:BY123,"BANCOLOMBIA",BX110:BX123)</f>
        <v>0</v>
      </c>
      <c r="BW124" s="11">
        <f>SUMIF(BY110:BY123,"DAVIPLATA",BX110:BX123)+SUMIF(BV110:BV123,"DAVIPLATA",BU110:BU123)</f>
        <v>0</v>
      </c>
      <c r="BX124" s="27">
        <f>SUMIF(BY110:BY123,"TARJETA DE CREDITO",BX110:BX123)+SUMIF(BV110:BV123,"TARJETA DE CREDITO",BU110:BU123)</f>
        <v>0</v>
      </c>
      <c r="BZ124" s="29"/>
      <c r="CA124" s="12">
        <f>SUMIF(CC110:CC123,"EFECTIVO",CB110:CB123)+SUMIF(CF110:CF123,"EFECTIVO",CE110:CE123)</f>
        <v>0</v>
      </c>
      <c r="CB124" s="12">
        <f ca="1">SUMIF(CF110:CF124,"NEQUI",CE110:CE123)+SUMIF(CC110:CC123,"NEQUI",CB110:CB123)</f>
        <v>0</v>
      </c>
      <c r="CC124" s="11">
        <f>SUMIF(CC110:CC123,"BANCOLOMBIA",CB110:CB123)+SUMIF(CF110:CF123,"BANCOLOMBIA",CE110:CE123)</f>
        <v>0</v>
      </c>
      <c r="CD124" s="11">
        <f>SUMIF(CF110:CF123,"DAVIPLATA",CE110:CE123)+SUMIF(CC110:CC123,"DAVIPLATA",CB110:CB123)</f>
        <v>10000</v>
      </c>
      <c r="CE124" s="27">
        <f>SUMIF(CF110:CF123,"TARJETA DE CREDITO",CE110:CE123)+SUMIF(CC110:CC123,"TARJETA DE CREDITO",CB110:CB123)</f>
        <v>0</v>
      </c>
      <c r="CG124" s="29"/>
      <c r="CQ124" s="14" t="e">
        <f>#REF!*60%</f>
        <v>#REF!</v>
      </c>
      <c r="CR124" s="28" t="e">
        <f>#REF!/2</f>
        <v>#REF!</v>
      </c>
    </row>
    <row r="125" ht="15.55" spans="1:96">
      <c r="A125" s="7"/>
      <c r="B125" s="17" t="s">
        <v>68</v>
      </c>
      <c r="C125" s="18">
        <f t="shared" ref="C125:H125" si="72">SUM(C110:C123)</f>
        <v>38000</v>
      </c>
      <c r="D125" s="18"/>
      <c r="E125" s="18"/>
      <c r="F125" s="30">
        <f t="shared" si="72"/>
        <v>10000</v>
      </c>
      <c r="G125" s="30"/>
      <c r="H125" s="31">
        <f t="shared" si="72"/>
        <v>20000</v>
      </c>
      <c r="I125" s="17" t="s">
        <v>68</v>
      </c>
      <c r="J125" s="18">
        <f t="shared" ref="J125:O125" si="73">SUM(J110:J123)</f>
        <v>0</v>
      </c>
      <c r="K125" s="18"/>
      <c r="L125" s="18"/>
      <c r="M125" s="30">
        <f t="shared" si="73"/>
        <v>0</v>
      </c>
      <c r="N125" s="30"/>
      <c r="O125" s="31">
        <f t="shared" si="73"/>
        <v>0</v>
      </c>
      <c r="P125" s="17" t="s">
        <v>68</v>
      </c>
      <c r="Q125" s="18">
        <f t="shared" ref="Q125:V125" si="74">SUM(Q110:Q123)</f>
        <v>0</v>
      </c>
      <c r="R125" s="18"/>
      <c r="S125" s="18"/>
      <c r="T125" s="30">
        <f t="shared" si="74"/>
        <v>10000</v>
      </c>
      <c r="U125" s="30"/>
      <c r="V125" s="31">
        <f t="shared" si="74"/>
        <v>0</v>
      </c>
      <c r="W125" s="17" t="s">
        <v>68</v>
      </c>
      <c r="X125" s="18">
        <f t="shared" ref="X125:AC125" si="75">SUM(X110:X123)</f>
        <v>38000</v>
      </c>
      <c r="Y125" s="18"/>
      <c r="Z125" s="18"/>
      <c r="AA125" s="30">
        <f t="shared" si="75"/>
        <v>10000</v>
      </c>
      <c r="AB125" s="30"/>
      <c r="AC125" s="31">
        <f t="shared" si="75"/>
        <v>20000</v>
      </c>
      <c r="AD125" s="17" t="s">
        <v>68</v>
      </c>
      <c r="AE125" s="18">
        <f t="shared" ref="AE125:AJ125" si="76">SUM(AE110:AE123)</f>
        <v>0</v>
      </c>
      <c r="AF125" s="18"/>
      <c r="AG125" s="18"/>
      <c r="AH125" s="30">
        <f t="shared" si="76"/>
        <v>0</v>
      </c>
      <c r="AI125" s="30"/>
      <c r="AJ125" s="31">
        <f t="shared" si="76"/>
        <v>0</v>
      </c>
      <c r="AK125" s="17" t="s">
        <v>68</v>
      </c>
      <c r="AL125" s="18">
        <f t="shared" ref="AL125:AQ125" si="77">SUM(AL110:AL123)</f>
        <v>0</v>
      </c>
      <c r="AM125" s="18"/>
      <c r="AN125" s="18"/>
      <c r="AO125" s="30">
        <f t="shared" si="77"/>
        <v>10000</v>
      </c>
      <c r="AP125" s="30"/>
      <c r="AQ125" s="31">
        <f t="shared" si="77"/>
        <v>0</v>
      </c>
      <c r="AR125" s="17" t="s">
        <v>68</v>
      </c>
      <c r="AS125" s="18">
        <f t="shared" ref="AS125:AX125" si="78">SUM(AS110:AS123)</f>
        <v>38000</v>
      </c>
      <c r="AT125" s="18"/>
      <c r="AU125" s="18"/>
      <c r="AV125" s="30">
        <f t="shared" si="78"/>
        <v>10000</v>
      </c>
      <c r="AW125" s="30"/>
      <c r="AX125" s="31">
        <f t="shared" si="78"/>
        <v>20000</v>
      </c>
      <c r="AY125" s="17" t="s">
        <v>68</v>
      </c>
      <c r="AZ125" s="18">
        <f t="shared" ref="AZ125:BE125" si="79">SUM(AZ110:AZ123)</f>
        <v>0</v>
      </c>
      <c r="BA125" s="18"/>
      <c r="BB125" s="18"/>
      <c r="BC125" s="30">
        <f t="shared" si="79"/>
        <v>0</v>
      </c>
      <c r="BD125" s="30"/>
      <c r="BE125" s="31">
        <f t="shared" si="79"/>
        <v>0</v>
      </c>
      <c r="BF125" s="17" t="s">
        <v>68</v>
      </c>
      <c r="BG125" s="18">
        <f t="shared" ref="BG125:BL125" si="80">SUM(BG110:BG123)</f>
        <v>0</v>
      </c>
      <c r="BH125" s="18"/>
      <c r="BI125" s="18"/>
      <c r="BJ125" s="30">
        <f t="shared" si="80"/>
        <v>10000</v>
      </c>
      <c r="BK125" s="30"/>
      <c r="BL125" s="31">
        <f t="shared" si="80"/>
        <v>0</v>
      </c>
      <c r="BM125" s="17" t="s">
        <v>68</v>
      </c>
      <c r="BN125" s="18">
        <f t="shared" ref="BN125:BS125" si="81">SUM(BN110:BN123)</f>
        <v>38000</v>
      </c>
      <c r="BO125" s="18"/>
      <c r="BP125" s="18"/>
      <c r="BQ125" s="30">
        <f t="shared" si="81"/>
        <v>10000</v>
      </c>
      <c r="BR125" s="30"/>
      <c r="BS125" s="31">
        <f t="shared" si="81"/>
        <v>20000</v>
      </c>
      <c r="BT125" s="17" t="s">
        <v>68</v>
      </c>
      <c r="BU125" s="18">
        <f t="shared" ref="BU125:BZ125" si="82">SUM(BU110:BU123)</f>
        <v>0</v>
      </c>
      <c r="BV125" s="18"/>
      <c r="BW125" s="18"/>
      <c r="BX125" s="30">
        <f t="shared" si="82"/>
        <v>0</v>
      </c>
      <c r="BY125" s="30"/>
      <c r="BZ125" s="31">
        <f t="shared" si="82"/>
        <v>0</v>
      </c>
      <c r="CA125" s="17" t="s">
        <v>68</v>
      </c>
      <c r="CB125" s="18">
        <f t="shared" ref="CB125:CG125" si="83">SUM(CB110:CB123)</f>
        <v>0</v>
      </c>
      <c r="CC125" s="18"/>
      <c r="CD125" s="18"/>
      <c r="CE125" s="30">
        <f t="shared" si="83"/>
        <v>10000</v>
      </c>
      <c r="CF125" s="30"/>
      <c r="CG125" s="31">
        <f t="shared" si="83"/>
        <v>0</v>
      </c>
      <c r="CQ125" s="62" t="s">
        <v>54</v>
      </c>
      <c r="CR125" s="25" t="s">
        <v>55</v>
      </c>
    </row>
    <row r="126" ht="15.55" spans="1:96">
      <c r="A126" s="65"/>
      <c r="B126" s="66"/>
      <c r="C126" s="67"/>
      <c r="D126" s="67"/>
      <c r="E126" s="67"/>
      <c r="F126" s="67"/>
      <c r="G126" s="67"/>
      <c r="H126" s="67"/>
      <c r="CQ126" s="14">
        <f>AQ137*60%</f>
        <v>0</v>
      </c>
      <c r="CR126" s="28">
        <f>AT137/2</f>
        <v>0</v>
      </c>
    </row>
    <row r="127" ht="14.8" spans="1:96">
      <c r="A127" s="68"/>
      <c r="B127" s="69"/>
      <c r="C127" s="70"/>
      <c r="D127" s="71"/>
      <c r="E127" s="71"/>
      <c r="F127" s="70"/>
      <c r="G127" s="74"/>
      <c r="H127" s="75"/>
      <c r="CQ127" s="62" t="s">
        <v>60</v>
      </c>
      <c r="CR127" s="25" t="s">
        <v>61</v>
      </c>
    </row>
    <row r="128" ht="15.55" spans="1:96">
      <c r="A128" s="67"/>
      <c r="B128" s="72"/>
      <c r="C128" s="72"/>
      <c r="D128" s="73"/>
      <c r="E128" s="72"/>
      <c r="F128" s="72"/>
      <c r="G128" s="73"/>
      <c r="H128" s="72"/>
      <c r="CQ128" s="14">
        <f>AY137*60%</f>
        <v>0</v>
      </c>
      <c r="CR128" s="28">
        <f>BB137/2</f>
        <v>0</v>
      </c>
    </row>
    <row r="129" ht="14.8" spans="1:96">
      <c r="A129" s="67"/>
      <c r="B129" s="72"/>
      <c r="C129" s="72"/>
      <c r="D129" s="73"/>
      <c r="E129" s="72"/>
      <c r="F129" s="72"/>
      <c r="G129" s="73"/>
      <c r="H129" s="72"/>
      <c r="CQ129" s="62" t="s">
        <v>66</v>
      </c>
      <c r="CR129" s="25" t="s">
        <v>67</v>
      </c>
    </row>
    <row r="130" ht="15.55" spans="1:96">
      <c r="A130" s="67"/>
      <c r="B130" s="72"/>
      <c r="C130" s="72"/>
      <c r="D130" s="73"/>
      <c r="E130" s="72"/>
      <c r="F130" s="72"/>
      <c r="G130" s="73"/>
      <c r="H130" s="72"/>
      <c r="CQ130" s="14">
        <f>BQ137*60%</f>
        <v>0</v>
      </c>
      <c r="CR130" s="28">
        <f>BT137/2</f>
        <v>0</v>
      </c>
    </row>
    <row r="131" ht="14.8" spans="1:8">
      <c r="A131" s="67"/>
      <c r="B131" s="72"/>
      <c r="C131" s="72"/>
      <c r="D131" s="73"/>
      <c r="E131" s="72"/>
      <c r="F131" s="72"/>
      <c r="G131" s="73"/>
      <c r="H131" s="72"/>
    </row>
    <row r="132" ht="14.8" spans="1:95">
      <c r="A132" s="67"/>
      <c r="B132" s="72"/>
      <c r="C132" s="72"/>
      <c r="D132" s="73"/>
      <c r="E132" s="72"/>
      <c r="F132" s="72"/>
      <c r="G132" s="73"/>
      <c r="H132" s="72"/>
      <c r="CQ132" t="s">
        <v>64</v>
      </c>
    </row>
    <row r="133" ht="15.55" spans="1:8">
      <c r="A133" s="67"/>
      <c r="B133" s="72"/>
      <c r="C133" s="72"/>
      <c r="D133" s="73"/>
      <c r="E133" s="72"/>
      <c r="F133" s="72"/>
      <c r="G133" s="73"/>
      <c r="H133" s="72"/>
    </row>
    <row r="134" ht="14.8" spans="1:96">
      <c r="A134" s="67"/>
      <c r="B134" s="72"/>
      <c r="C134" s="72"/>
      <c r="D134" s="73"/>
      <c r="E134" s="72"/>
      <c r="F134" s="72"/>
      <c r="G134" s="73"/>
      <c r="H134" s="72"/>
      <c r="CQ134" s="58" t="s">
        <v>32</v>
      </c>
      <c r="CR134" s="59" t="s">
        <v>33</v>
      </c>
    </row>
    <row r="135" ht="15.55" spans="1:96">
      <c r="A135" s="67"/>
      <c r="B135" s="72"/>
      <c r="C135" s="72"/>
      <c r="D135" s="73"/>
      <c r="E135" s="72"/>
      <c r="F135" s="72"/>
      <c r="G135" s="73"/>
      <c r="H135" s="72"/>
      <c r="CQ135" s="60" t="e">
        <f>#REF!*60%</f>
        <v>#REF!</v>
      </c>
      <c r="CR135" s="61">
        <f>J150/2</f>
        <v>0</v>
      </c>
    </row>
    <row r="136" ht="14.8" spans="1:96">
      <c r="A136" s="67"/>
      <c r="B136" s="72"/>
      <c r="C136" s="72"/>
      <c r="D136" s="73"/>
      <c r="E136" s="72"/>
      <c r="F136" s="72"/>
      <c r="G136" s="73"/>
      <c r="H136" s="72"/>
      <c r="CQ136" s="62" t="s">
        <v>47</v>
      </c>
      <c r="CR136" s="25" t="s">
        <v>48</v>
      </c>
    </row>
    <row r="137" ht="15.55" spans="1:96">
      <c r="A137" s="67"/>
      <c r="B137" s="72"/>
      <c r="C137" s="72"/>
      <c r="D137" s="73"/>
      <c r="E137" s="72"/>
      <c r="F137" s="72"/>
      <c r="G137" s="73"/>
      <c r="H137" s="72"/>
      <c r="CQ137" s="14" t="e">
        <f>#REF!*60%</f>
        <v>#REF!</v>
      </c>
      <c r="CR137" s="28" t="e">
        <f>#REF!/2</f>
        <v>#REF!</v>
      </c>
    </row>
    <row r="138" ht="14.8" spans="1:96">
      <c r="A138" s="67"/>
      <c r="B138" s="76"/>
      <c r="C138" s="70"/>
      <c r="D138" s="73"/>
      <c r="E138" s="71"/>
      <c r="F138" s="70"/>
      <c r="G138" s="73"/>
      <c r="H138" s="75"/>
      <c r="CQ138" s="62" t="s">
        <v>54</v>
      </c>
      <c r="CR138" s="25" t="s">
        <v>55</v>
      </c>
    </row>
    <row r="139" ht="15.55" spans="1:96">
      <c r="A139" s="67"/>
      <c r="B139" s="65"/>
      <c r="C139" s="65"/>
      <c r="D139" s="73"/>
      <c r="E139" s="65"/>
      <c r="F139" s="65"/>
      <c r="G139" s="73"/>
      <c r="H139" s="65"/>
      <c r="CQ139" s="14">
        <f>AQ150*60%</f>
        <v>0</v>
      </c>
      <c r="CR139" s="28">
        <f>AT150/2</f>
        <v>0</v>
      </c>
    </row>
    <row r="140" ht="14.8" spans="1:96">
      <c r="A140" s="67"/>
      <c r="B140" s="65"/>
      <c r="C140" s="65"/>
      <c r="D140" s="73"/>
      <c r="E140" s="65"/>
      <c r="F140" s="65"/>
      <c r="G140" s="73"/>
      <c r="H140" s="65"/>
      <c r="CQ140" s="62" t="s">
        <v>60</v>
      </c>
      <c r="CR140" s="25" t="s">
        <v>61</v>
      </c>
    </row>
    <row r="141" ht="15.55" spans="1:96">
      <c r="A141" s="67"/>
      <c r="B141" s="65"/>
      <c r="C141" s="65"/>
      <c r="D141" s="73"/>
      <c r="E141" s="65"/>
      <c r="F141" s="65"/>
      <c r="G141" s="73"/>
      <c r="H141" s="65"/>
      <c r="CQ141" s="14">
        <f>AY150*60%</f>
        <v>0</v>
      </c>
      <c r="CR141" s="28">
        <f>BB150/2</f>
        <v>0</v>
      </c>
    </row>
    <row r="142" ht="14.8" spans="1:96">
      <c r="A142" s="67"/>
      <c r="B142" s="65"/>
      <c r="C142" s="65"/>
      <c r="D142" s="73"/>
      <c r="E142" s="65"/>
      <c r="F142" s="65"/>
      <c r="G142" s="73"/>
      <c r="H142" s="65"/>
      <c r="CQ142" s="62" t="s">
        <v>66</v>
      </c>
      <c r="CR142" s="25" t="s">
        <v>67</v>
      </c>
    </row>
    <row r="143" ht="15.55" spans="1:96">
      <c r="A143" s="67"/>
      <c r="B143" s="73"/>
      <c r="C143" s="73"/>
      <c r="D143" s="73"/>
      <c r="E143" s="73"/>
      <c r="F143" s="73"/>
      <c r="G143" s="73"/>
      <c r="H143" s="73"/>
      <c r="CQ143" s="14">
        <f>BQ150*60%</f>
        <v>0</v>
      </c>
      <c r="CR143" s="28">
        <f>BT150/2</f>
        <v>0</v>
      </c>
    </row>
    <row r="144" ht="14.8" spans="95:96">
      <c r="CQ144" s="58" t="s">
        <v>32</v>
      </c>
      <c r="CR144" s="59" t="s">
        <v>33</v>
      </c>
    </row>
    <row r="145" ht="15.55" spans="95:96">
      <c r="CQ145" s="60" t="e">
        <f>#REF!*60%</f>
        <v>#REF!</v>
      </c>
      <c r="CR145" s="61">
        <f>J160/2</f>
        <v>0</v>
      </c>
    </row>
    <row r="146" ht="14.8" spans="95:96">
      <c r="CQ146" s="62" t="s">
        <v>47</v>
      </c>
      <c r="CR146" s="25" t="s">
        <v>48</v>
      </c>
    </row>
    <row r="147" ht="15.55" spans="95:96">
      <c r="CQ147" s="14" t="e">
        <f>#REF!*60%</f>
        <v>#REF!</v>
      </c>
      <c r="CR147" s="28" t="e">
        <f>#REF!/2</f>
        <v>#REF!</v>
      </c>
    </row>
    <row r="148" ht="14.8" spans="95:96">
      <c r="CQ148" s="62" t="s">
        <v>54</v>
      </c>
      <c r="CR148" s="25" t="s">
        <v>55</v>
      </c>
    </row>
    <row r="149" ht="15.55" spans="95:96">
      <c r="CQ149" s="14">
        <f>AQ160*60%</f>
        <v>0</v>
      </c>
      <c r="CR149" s="28">
        <f>AT160/2</f>
        <v>0</v>
      </c>
    </row>
    <row r="150" ht="14.8" spans="95:96">
      <c r="CQ150" s="62" t="s">
        <v>60</v>
      </c>
      <c r="CR150" s="25" t="s">
        <v>61</v>
      </c>
    </row>
    <row r="151" ht="15.55" spans="95:96">
      <c r="CQ151" s="14">
        <f>AY160*60%</f>
        <v>0</v>
      </c>
      <c r="CR151" s="28">
        <f>BB160/2</f>
        <v>0</v>
      </c>
    </row>
    <row r="152" ht="14.8" spans="95:96">
      <c r="CQ152" s="62" t="s">
        <v>66</v>
      </c>
      <c r="CR152" s="25" t="s">
        <v>67</v>
      </c>
    </row>
    <row r="153" ht="15.55" spans="95:96">
      <c r="CQ153" s="14">
        <f>BQ160*60%</f>
        <v>0</v>
      </c>
      <c r="CR153" s="28">
        <f>BT160/2</f>
        <v>0</v>
      </c>
    </row>
  </sheetData>
  <mergeCells count="21">
    <mergeCell ref="B1:H1"/>
    <mergeCell ref="CJ1:CM1"/>
    <mergeCell ref="CJ20:CM20"/>
    <mergeCell ref="B37:H37"/>
    <mergeCell ref="CJ38:CM38"/>
    <mergeCell ref="B55:H55"/>
    <mergeCell ref="CJ56:CM56"/>
    <mergeCell ref="B73:H73"/>
    <mergeCell ref="CJ74:CM74"/>
    <mergeCell ref="B91:H91"/>
    <mergeCell ref="CJ92:CM92"/>
    <mergeCell ref="CJ109:CM109"/>
    <mergeCell ref="B126:H126"/>
    <mergeCell ref="A2:A18"/>
    <mergeCell ref="A20:A36"/>
    <mergeCell ref="A38:A54"/>
    <mergeCell ref="A56:A72"/>
    <mergeCell ref="A74:A90"/>
    <mergeCell ref="A92:A108"/>
    <mergeCell ref="A109:A125"/>
    <mergeCell ref="A127:A143"/>
  </mergeCells>
  <dataValidations count="1">
    <dataValidation type="list" allowBlank="1" showErrorMessage="1" sqref="D142;G142;D3:D16;D21:D34;D39:D52;D57:D70;D75:D88;D93:D106;D110:D123;D128:D141;G3:G16;G21:G34;G39:G52;G57:G70;G75:G88;G93:G106;G110:G123;G128:G141;K3:K16;K21:K34;K39:K52;K57:K70;K75:K88;K93:K106;K110:K123;N3:N16;N21:N34;N39:N52;N57:N70;N75:N88;N93:N106;N110:N123;R3:R16;R21:R34;R39:R52;R57:R70;R75:R88;R93:R106;R110:R123;U3:U16;U21:U34;U39:U52;U57:U70;U75:U88;U93:U106;U110:U123;Y3:Y16;Y21:Y34;Y39:Y52;Y57:Y70;Y75:Y88;Y93:Y106;Y110:Y123;AB3:AB16;AB21:AB34;AB39:AB52;AB57:AB70;AB75:AB88;AB93:AB106;AB110:AB123;AF3:AF16;AF21:AF34;AF39:AF52;AF57:AF70;AF75:AF88;AF93:AF106;AF110:AF123;AI3:AI16;AI21:AI34;AI39:AI52;AI57:AI70;AI75:AI88;AI93:AI106;AI110:AI123;AM3:AM16;AM21:AM34;AM39:AM52;AM57:AM70;AM75:AM88;AM93:AM106;AM110:AM123;AP3:AP16;AP21:AP34;AP39:AP52;AP57:AP70;AP75:AP88;AP93:AP106;AP110:AP123;AT3:AT16;AT21:AT34;AT39:AT52;AT57:AT70;AT75:AT88;AT93:AT106;AT110:AT123;AW3:AW16;AW21:AW34;AW39:AW52;AW57:AW70;AW75:AW88;AW93:AW106;AW110:AW123;BA3:BA16;BA21:BA34;BA39:BA52;BA57:BA70;BA75:BA88;BA93:BA106;BA110:BA123;BD3:BD16;BD21:BD34;BD39:BD52;BD57:BD70;BD75:BD88;BD93:BD106;BD110:BD123;BH3:BH16;BH21:BH34;BH39:BH52;BH57:BH70;BH75:BH88;BH93:BH106;BH110:BH123;BK3:BK16;BK21:BK34;BK39:BK52;BK57:BK70;BK75:BK88;BK93:BK106;BK110:BK123;BO3:BO16;BO21:BO34;BO39:BO52;BO57:BO70;BO75:BO88;BO93:BO106;BO110:BO123;BR3:BR16;BR21:BR34;BR39:BR52;BR57:BR70;BR75:BR88;BR93:BR106;BR110:BR123;BV3:BV16;BV21:BV34;BV39:BV52;BV57:BV70;BV75:BV88;BV93:BV106;BV110:BV123;BY3:BY16;BY21:BY34;BY39:BY52;BY57:BY70;BY75:BY88;BY93:BY106;BY110:BY123;CC3:CC16;CC21:CC34;CC39:CC52;CC57:CC70;CC75:CC88;CC93:CC106;CC110:CC123;CF3:CF16;CF21:CF34;CF39:CF52;CF57:CF70;CF75:CF88;CF93:CF106;CF110:CF123">
      <formula1>$R$136:$R$140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fannyrativa</cp:lastModifiedBy>
  <dcterms:created xsi:type="dcterms:W3CDTF">2024-01-18T02:42:00Z</dcterms:created>
  <dcterms:modified xsi:type="dcterms:W3CDTF">2024-02-19T20:52:22Z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3082-5.6.0.8082</vt:lpwstr>
  </property>
</Properties>
</file>