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eghunathravindranathan/Developer/Quotations 2526/August 2025/"/>
    </mc:Choice>
  </mc:AlternateContent>
  <xr:revisionPtr revIDLastSave="0" documentId="13_ncr:1_{69AB6910-741A-AD46-895D-9EA0A695B312}" xr6:coauthVersionLast="47" xr6:coauthVersionMax="47" xr10:uidLastSave="{00000000-0000-0000-0000-000000000000}"/>
  <bookViews>
    <workbookView xWindow="0" yWindow="760" windowWidth="29400" windowHeight="17120" xr2:uid="{00000000-000D-0000-FFFF-FFFF00000000}"/>
  </bookViews>
  <sheets>
    <sheet name="Sheet1" sheetId="2" r:id="rId1"/>
  </sheets>
  <definedNames>
    <definedName name="_xlnm._FilterDatabase" localSheetId="0" hidden="1">Sheet1!$A$1:$AB$1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2" l="1"/>
  <c r="S13" i="2"/>
  <c r="U13" i="2" s="1"/>
  <c r="W13" i="2" s="1"/>
  <c r="V12" i="2"/>
  <c r="S12" i="2"/>
  <c r="U12" i="2" s="1"/>
  <c r="W12" i="2" s="1"/>
  <c r="V11" i="2"/>
  <c r="S11" i="2"/>
  <c r="U11" i="2" s="1"/>
  <c r="W11" i="2" s="1"/>
  <c r="V10" i="2"/>
  <c r="S10" i="2"/>
  <c r="U10" i="2" s="1"/>
  <c r="W10" i="2" s="1"/>
  <c r="V9" i="2"/>
  <c r="S9" i="2"/>
  <c r="U9" i="2" s="1"/>
  <c r="W9" i="2" s="1"/>
  <c r="V8" i="2"/>
  <c r="S8" i="2"/>
  <c r="U8" i="2" s="1"/>
  <c r="W8" i="2" s="1"/>
  <c r="V7" i="2"/>
  <c r="S7" i="2"/>
  <c r="U7" i="2" s="1"/>
  <c r="W7" i="2" s="1"/>
  <c r="V6" i="2"/>
  <c r="S6" i="2"/>
  <c r="U6" i="2" s="1"/>
  <c r="W6" i="2" s="1"/>
  <c r="AA7" i="2" l="1"/>
  <c r="AB7" i="2" s="1"/>
  <c r="X7" i="2"/>
  <c r="Y7" i="2" s="1"/>
  <c r="AA9" i="2"/>
  <c r="AB9" i="2" s="1"/>
  <c r="X9" i="2"/>
  <c r="Y9" i="2" s="1"/>
  <c r="AA6" i="2"/>
  <c r="AB6" i="2" s="1"/>
  <c r="Y6" i="2"/>
  <c r="X6" i="2"/>
  <c r="X8" i="2"/>
  <c r="Y8" i="2" s="1"/>
  <c r="AA8" i="2"/>
  <c r="AB8" i="2" s="1"/>
  <c r="AA10" i="2"/>
  <c r="AB10" i="2" s="1"/>
  <c r="X10" i="2"/>
  <c r="Y10" i="2" s="1"/>
  <c r="AA11" i="2"/>
  <c r="X11" i="2"/>
  <c r="AB11" i="2"/>
  <c r="Y11" i="2"/>
  <c r="X12" i="2"/>
  <c r="Y12" i="2" s="1"/>
  <c r="AA12" i="2"/>
  <c r="AB12" i="2" s="1"/>
  <c r="X13" i="2"/>
  <c r="AB13" i="2" s="1"/>
  <c r="AA13" i="2"/>
  <c r="Y13" i="2" l="1"/>
  <c r="V5" i="2"/>
  <c r="U5" i="2"/>
  <c r="W5" i="2" s="1"/>
  <c r="S5" i="2"/>
  <c r="S2" i="2"/>
  <c r="U2" i="2"/>
  <c r="V2" i="2"/>
  <c r="W2" i="2" s="1"/>
  <c r="S3" i="2"/>
  <c r="U3" i="2"/>
  <c r="V3" i="2"/>
  <c r="S4" i="2"/>
  <c r="U4" i="2"/>
  <c r="W4" i="2" s="1"/>
  <c r="X4" i="2" s="1"/>
  <c r="V4" i="2"/>
  <c r="AA5" i="2" l="1"/>
  <c r="AB5" i="2" s="1"/>
  <c r="X5" i="2"/>
  <c r="Y5" i="2" s="1"/>
  <c r="W3" i="2"/>
  <c r="X2" i="2"/>
  <c r="Y2" i="2" s="1"/>
  <c r="AA2" i="2"/>
  <c r="AA3" i="2"/>
  <c r="X3" i="2"/>
  <c r="Y3" i="2" s="1"/>
  <c r="AA4" i="2"/>
  <c r="AB4" i="2" s="1"/>
  <c r="Y4" i="2"/>
  <c r="AB2" i="2" l="1"/>
  <c r="AB3" i="2"/>
</calcChain>
</file>

<file path=xl/sharedStrings.xml><?xml version="1.0" encoding="utf-8"?>
<sst xmlns="http://schemas.openxmlformats.org/spreadsheetml/2006/main" count="147" uniqueCount="104">
  <si>
    <t>sl no</t>
  </si>
  <si>
    <t>regNo</t>
  </si>
  <si>
    <t>vehicleManufacturerName</t>
  </si>
  <si>
    <t>model</t>
  </si>
  <si>
    <t>owner</t>
  </si>
  <si>
    <t>regDate</t>
  </si>
  <si>
    <t>ModelYear</t>
  </si>
  <si>
    <t>vehicleManufacturingMonthYear</t>
  </si>
  <si>
    <t>vehicleInsuranceCompanyName</t>
  </si>
  <si>
    <t>vehicleInsuranceUpto</t>
  </si>
  <si>
    <t>vehicleInsurancePolicyNumber</t>
  </si>
  <si>
    <t>Institution Name</t>
  </si>
  <si>
    <t>Institution Address</t>
  </si>
  <si>
    <t>vehicleSeatCapacity</t>
  </si>
  <si>
    <t>IDV</t>
  </si>
  <si>
    <t>Base_Premium</t>
  </si>
  <si>
    <t>Seat_Premium</t>
  </si>
  <si>
    <t>LL_Premium</t>
  </si>
  <si>
    <t>TP_Premium</t>
  </si>
  <si>
    <t>OD_Premium</t>
  </si>
  <si>
    <t>Net_Premium</t>
  </si>
  <si>
    <t>GST_Amount</t>
  </si>
  <si>
    <t>Gross_Premium</t>
  </si>
  <si>
    <t>Reliance General Insurance Co. Ltd.</t>
  </si>
  <si>
    <t>Adv_%</t>
  </si>
  <si>
    <t>Adv_Paid</t>
  </si>
  <si>
    <t>Final_Amount</t>
  </si>
  <si>
    <t>KL57U1911</t>
  </si>
  <si>
    <t>TATA MOTORS LTD</t>
  </si>
  <si>
    <t>STARBUS SKOOL 39+A+D LP909/49</t>
  </si>
  <si>
    <t>THE HEADMASTER</t>
  </si>
  <si>
    <t>KODUVALLY SRTO</t>
  </si>
  <si>
    <t>05/2019</t>
  </si>
  <si>
    <t>657822423400000201</t>
  </si>
  <si>
    <t>Chakkalakkal Higher Secondary School</t>
  </si>
  <si>
    <t xml:space="preserve">Madavoor,Padanilam P.O. 673571 </t>
  </si>
  <si>
    <t>KL57Z6873</t>
  </si>
  <si>
    <t>WINGER FL SK 3200 FR 18S</t>
  </si>
  <si>
    <t>THE HEAD MASTER</t>
  </si>
  <si>
    <t>06/2023</t>
  </si>
  <si>
    <t>United India Insurance Co. Ltd.</t>
  </si>
  <si>
    <t>3004033124P106502086</t>
  </si>
  <si>
    <t>GLP School Vettiozhinjathottam</t>
  </si>
  <si>
    <t xml:space="preserve">Kattippara Po Thamarassery Via,Kozhikode - 673573 </t>
  </si>
  <si>
    <t>KL76C5067</t>
  </si>
  <si>
    <t>VE COMMERCIAL VEHICLES LTD</t>
  </si>
  <si>
    <t>EICHER 2065 E BUS 32S BSVI</t>
  </si>
  <si>
    <t>THE MANAGER</t>
  </si>
  <si>
    <t>NANMANDA SRTO</t>
  </si>
  <si>
    <t>07/2022</t>
  </si>
  <si>
    <t>Tata AIG General Insurance Co. Ltd.</t>
  </si>
  <si>
    <t>63019515670000</t>
  </si>
  <si>
    <t>Dawn English School</t>
  </si>
  <si>
    <t>Kappuram, Vattoli Bazar (PO),Balussery - 673612.</t>
  </si>
  <si>
    <t>regAuthority</t>
  </si>
  <si>
    <t>vehicleStandingCapacity</t>
  </si>
  <si>
    <t xml:space="preserve"> </t>
  </si>
  <si>
    <t>KL57AB1247</t>
  </si>
  <si>
    <t>SKL PRO 3010 L SCL 3L BSVI</t>
  </si>
  <si>
    <t>THE PRINCIPAL</t>
  </si>
  <si>
    <t>07/2024</t>
  </si>
  <si>
    <t>GoDigit General Insurance Ltd.</t>
  </si>
  <si>
    <t>D160403382</t>
  </si>
  <si>
    <t>Wadi Rahma English School</t>
  </si>
  <si>
    <t>Kodiyathur,Mukkam,673602</t>
  </si>
  <si>
    <t>KL07BM1180</t>
  </si>
  <si>
    <t>EICHER MOTORS LTD</t>
  </si>
  <si>
    <t>EICHER 20.15 TCI RHD</t>
  </si>
  <si>
    <t>THE DIRECTOR</t>
  </si>
  <si>
    <t>KOZHIKODE RTO</t>
  </si>
  <si>
    <t>Bajaj Allianz General Insurance Co. Ltd.</t>
  </si>
  <si>
    <t>12-1831-0005635525-00</t>
  </si>
  <si>
    <t>Xylem Learning Pvt Ltd</t>
  </si>
  <si>
    <t>Bridge View Building, Thondayad, NH Bypass, Kozhikode-673016</t>
  </si>
  <si>
    <t>KL11AV2695</t>
  </si>
  <si>
    <t>TATA LP712/4200MM WB BS3 PS 36</t>
  </si>
  <si>
    <t>06/2014</t>
  </si>
  <si>
    <t>OG-25-1603-1812-00000083</t>
  </si>
  <si>
    <t>KL48C4077</t>
  </si>
  <si>
    <t>ASHOK LEYLAND LTD</t>
  </si>
  <si>
    <t>Not Available</t>
  </si>
  <si>
    <t>THE MANAGING DIRECTOR</t>
  </si>
  <si>
    <t>01/2011</t>
  </si>
  <si>
    <t>OG-25-1603-1812-00000086</t>
  </si>
  <si>
    <t>KL05AD2474</t>
  </si>
  <si>
    <t>NOT AVAILABLE</t>
  </si>
  <si>
    <t>THE DIRECTER</t>
  </si>
  <si>
    <t>12-1831-0005657529-00</t>
  </si>
  <si>
    <t>KL03V8319</t>
  </si>
  <si>
    <t>68</t>
  </si>
  <si>
    <t>05/2012</t>
  </si>
  <si>
    <t>OG-25-1603-1812-00000082</t>
  </si>
  <si>
    <t>KL03V4281</t>
  </si>
  <si>
    <t>ALPSV 3/46 LYNX</t>
  </si>
  <si>
    <t>01/2012</t>
  </si>
  <si>
    <t>OG-25-1603-1812-00000084</t>
  </si>
  <si>
    <t>KL48A6857</t>
  </si>
  <si>
    <t>ASHOK LEYLAND</t>
  </si>
  <si>
    <t>DIRECTOR</t>
  </si>
  <si>
    <t>01/2009</t>
  </si>
  <si>
    <t>OG-25-1603-1812-00000088</t>
  </si>
  <si>
    <t>KL02AG6436</t>
  </si>
  <si>
    <t>BAJAJ TEMPO LIMITED</t>
  </si>
  <si>
    <t>OG-25-1603-1812-00000087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</si>
</sst>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1" fillId="0" borderId="2" xfId="1" applyNumberFormat="1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A7E1-BC4B-A74B-935C-84D0843BE5F9}">
  <dimension ref="A1:AB17"/>
  <sheetViews>
    <sheetView tabSelected="1" topLeftCell="M1" workbookViewId="0">
      <selection activeCell="C20" sqref="C20"/>
    </sheetView>
  </sheetViews>
  <sheetFormatPr baseColWidth="10" defaultColWidth="8.83203125" defaultRowHeight="15" x14ac:dyDescent="0.2"/>
  <cols>
    <col min="1" max="1" width="4.6640625" bestFit="1" customWidth="1"/>
    <col min="2" max="2" width="11.6640625" bestFit="1" customWidth="1"/>
    <col min="3" max="3" width="38.33203125" bestFit="1" customWidth="1"/>
    <col min="4" max="4" width="29.5" bestFit="1" customWidth="1"/>
    <col min="5" max="5" width="21" customWidth="1"/>
    <col min="6" max="6" width="24" customWidth="1"/>
    <col min="7" max="7" width="17.6640625" customWidth="1"/>
    <col min="8" max="8" width="27.5" customWidth="1"/>
    <col min="9" max="9" width="37.83203125" customWidth="1"/>
    <col min="10" max="10" width="18.33203125" customWidth="1"/>
    <col min="11" max="11" width="25.6640625" customWidth="1"/>
    <col min="12" max="12" width="131.6640625" customWidth="1"/>
    <col min="13" max="13" width="158.83203125" bestFit="1" customWidth="1"/>
    <col min="14" max="14" width="16.83203125" bestFit="1" customWidth="1"/>
    <col min="15" max="15" width="20.1640625" bestFit="1" customWidth="1"/>
    <col min="16" max="16" width="9.83203125" bestFit="1" customWidth="1"/>
    <col min="17" max="17" width="8.1640625" bestFit="1" customWidth="1"/>
    <col min="18" max="18" width="12.6640625" bestFit="1" customWidth="1"/>
    <col min="19" max="19" width="12.5" bestFit="1" customWidth="1"/>
    <col min="20" max="20" width="10.83203125" bestFit="1" customWidth="1"/>
    <col min="21" max="21" width="11" bestFit="1" customWidth="1"/>
    <col min="22" max="22" width="11.5" bestFit="1" customWidth="1"/>
    <col min="23" max="23" width="12" bestFit="1" customWidth="1"/>
    <col min="24" max="24" width="11.1640625" bestFit="1" customWidth="1"/>
    <col min="25" max="25" width="13.33203125" bestFit="1" customWidth="1"/>
    <col min="26" max="26" width="7" style="5" bestFit="1" customWidth="1"/>
    <col min="27" max="27" width="8.3320312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55</v>
      </c>
      <c r="P1" s="1" t="s">
        <v>6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3" t="s">
        <v>24</v>
      </c>
      <c r="AA1" s="4" t="s">
        <v>25</v>
      </c>
      <c r="AB1" s="4" t="s">
        <v>26</v>
      </c>
    </row>
    <row r="2" spans="1:28" x14ac:dyDescent="0.2">
      <c r="A2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s="2">
        <v>43633</v>
      </c>
      <c r="H2" t="s">
        <v>32</v>
      </c>
      <c r="I2" t="s">
        <v>23</v>
      </c>
      <c r="J2" s="2">
        <v>45874</v>
      </c>
      <c r="K2" t="s">
        <v>33</v>
      </c>
      <c r="L2" t="s">
        <v>34</v>
      </c>
      <c r="M2" t="s">
        <v>35</v>
      </c>
      <c r="N2">
        <v>41</v>
      </c>
      <c r="P2">
        <v>2019</v>
      </c>
      <c r="Q2">
        <v>693000</v>
      </c>
      <c r="R2">
        <v>11447</v>
      </c>
      <c r="S2">
        <f>N2*745</f>
        <v>30545</v>
      </c>
      <c r="T2">
        <v>100</v>
      </c>
      <c r="U2">
        <f>SUM(R2:T2)</f>
        <v>42092</v>
      </c>
      <c r="V2">
        <f>ROUND(Q2*0.00088,0)</f>
        <v>610</v>
      </c>
      <c r="W2">
        <f>SUM(U2:V2)</f>
        <v>42702</v>
      </c>
      <c r="X2">
        <f>ROUND(W2*0.18,0)</f>
        <v>7686</v>
      </c>
      <c r="Y2">
        <f>SUM(W2:X2)</f>
        <v>50388</v>
      </c>
      <c r="Z2" s="5">
        <v>0.69</v>
      </c>
      <c r="AA2">
        <f>ROUND(W2*Z2,0)</f>
        <v>29464</v>
      </c>
      <c r="AB2">
        <f>(W2-AA2)+X2</f>
        <v>20924</v>
      </c>
    </row>
    <row r="3" spans="1:28" x14ac:dyDescent="0.2">
      <c r="A3">
        <v>2</v>
      </c>
      <c r="B3" t="s">
        <v>36</v>
      </c>
      <c r="C3" t="s">
        <v>28</v>
      </c>
      <c r="D3" t="s">
        <v>37</v>
      </c>
      <c r="E3" t="s">
        <v>38</v>
      </c>
      <c r="F3" t="s">
        <v>31</v>
      </c>
      <c r="G3" s="2">
        <v>45174</v>
      </c>
      <c r="H3" t="s">
        <v>39</v>
      </c>
      <c r="I3" t="s">
        <v>40</v>
      </c>
      <c r="J3" s="2">
        <v>45875</v>
      </c>
      <c r="K3" t="s">
        <v>41</v>
      </c>
      <c r="L3" t="s">
        <v>42</v>
      </c>
      <c r="M3" t="s">
        <v>43</v>
      </c>
      <c r="N3">
        <v>19</v>
      </c>
      <c r="O3">
        <v>0</v>
      </c>
      <c r="P3">
        <v>2023</v>
      </c>
      <c r="Q3">
        <v>1170000</v>
      </c>
      <c r="R3">
        <v>11447</v>
      </c>
      <c r="S3">
        <f>N3*745</f>
        <v>14155</v>
      </c>
      <c r="T3">
        <v>100</v>
      </c>
      <c r="U3">
        <f>SUM(R3:T3)</f>
        <v>25702</v>
      </c>
      <c r="V3">
        <f>ROUND(Q3*0.00088,0)</f>
        <v>1030</v>
      </c>
      <c r="W3">
        <f>SUM(U3:V3)</f>
        <v>26732</v>
      </c>
      <c r="X3">
        <f>ROUND(W3*0.18,0)</f>
        <v>4812</v>
      </c>
      <c r="Y3">
        <f>SUM(W3:X3)</f>
        <v>31544</v>
      </c>
      <c r="Z3" s="5">
        <v>0.66</v>
      </c>
      <c r="AA3">
        <f>ROUND(W3*Z3,0)</f>
        <v>17643</v>
      </c>
      <c r="AB3">
        <f>(W3-AA3)+X3</f>
        <v>13901</v>
      </c>
    </row>
    <row r="4" spans="1:28" x14ac:dyDescent="0.2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s="2">
        <v>44790</v>
      </c>
      <c r="H4" t="s">
        <v>49</v>
      </c>
      <c r="I4" t="s">
        <v>50</v>
      </c>
      <c r="J4" s="2">
        <v>45876</v>
      </c>
      <c r="K4" t="s">
        <v>51</v>
      </c>
      <c r="L4" t="s">
        <v>52</v>
      </c>
      <c r="M4" t="s">
        <v>53</v>
      </c>
      <c r="N4">
        <v>32</v>
      </c>
      <c r="P4">
        <v>2022</v>
      </c>
      <c r="Q4">
        <v>1080000</v>
      </c>
      <c r="R4">
        <v>11447</v>
      </c>
      <c r="S4">
        <f>N4*745</f>
        <v>23840</v>
      </c>
      <c r="T4">
        <v>100</v>
      </c>
      <c r="U4">
        <f>SUM(R4:T4)</f>
        <v>35387</v>
      </c>
      <c r="V4">
        <f>ROUND(Q4*0.00088,0)</f>
        <v>950</v>
      </c>
      <c r="W4">
        <f>SUM(U4:V4)</f>
        <v>36337</v>
      </c>
      <c r="X4">
        <f>ROUND(W4*0.18,0)</f>
        <v>6541</v>
      </c>
      <c r="Y4">
        <f>SUM(W4:X4)</f>
        <v>42878</v>
      </c>
      <c r="Z4" s="5">
        <v>0.36</v>
      </c>
      <c r="AA4">
        <f>ROUND(W4*Z4,0)</f>
        <v>13081</v>
      </c>
      <c r="AB4">
        <f>(W4-AA4)+X4</f>
        <v>29797</v>
      </c>
    </row>
    <row r="5" spans="1:28" x14ac:dyDescent="0.2">
      <c r="A5">
        <v>4</v>
      </c>
      <c r="B5" t="s">
        <v>57</v>
      </c>
      <c r="C5" t="s">
        <v>45</v>
      </c>
      <c r="D5" t="s">
        <v>58</v>
      </c>
      <c r="E5" t="s">
        <v>59</v>
      </c>
      <c r="F5" t="s">
        <v>31</v>
      </c>
      <c r="G5" s="2">
        <v>45523</v>
      </c>
      <c r="H5" t="s">
        <v>60</v>
      </c>
      <c r="I5" t="s">
        <v>61</v>
      </c>
      <c r="J5" s="2">
        <v>45881</v>
      </c>
      <c r="K5" t="s">
        <v>62</v>
      </c>
      <c r="L5" t="s">
        <v>63</v>
      </c>
      <c r="M5" t="s">
        <v>64</v>
      </c>
      <c r="N5">
        <v>63</v>
      </c>
      <c r="O5">
        <v>0</v>
      </c>
      <c r="P5">
        <v>2024</v>
      </c>
      <c r="Q5">
        <v>2600000</v>
      </c>
      <c r="R5">
        <v>11447</v>
      </c>
      <c r="S5">
        <f>N5*745</f>
        <v>46935</v>
      </c>
      <c r="T5">
        <v>100</v>
      </c>
      <c r="U5">
        <f>SUM(R5:T5)</f>
        <v>58482</v>
      </c>
      <c r="V5">
        <f>ROUND(Q5*0.00088,0)</f>
        <v>2288</v>
      </c>
      <c r="W5">
        <f>SUM(U5:V5)</f>
        <v>60770</v>
      </c>
      <c r="X5">
        <f>ROUND(W5*0.18,0)</f>
        <v>10939</v>
      </c>
      <c r="Y5">
        <f>SUM(W5:X5)</f>
        <v>71709</v>
      </c>
      <c r="Z5" s="5">
        <v>0.69</v>
      </c>
      <c r="AA5">
        <f>ROUND(W5*Z5,0)</f>
        <v>41931</v>
      </c>
      <c r="AB5">
        <f>(W5-AA5)+X5</f>
        <v>29778</v>
      </c>
    </row>
    <row r="6" spans="1:28" x14ac:dyDescent="0.2">
      <c r="A6">
        <v>5</v>
      </c>
      <c r="B6" t="s">
        <v>65</v>
      </c>
      <c r="C6" t="s">
        <v>66</v>
      </c>
      <c r="D6" t="s">
        <v>67</v>
      </c>
      <c r="E6" t="s">
        <v>68</v>
      </c>
      <c r="F6" t="s">
        <v>69</v>
      </c>
      <c r="G6" s="2">
        <v>40116</v>
      </c>
      <c r="I6" t="s">
        <v>70</v>
      </c>
      <c r="J6" s="2">
        <v>45874</v>
      </c>
      <c r="K6" t="s">
        <v>71</v>
      </c>
      <c r="L6" t="s">
        <v>72</v>
      </c>
      <c r="M6" t="s">
        <v>73</v>
      </c>
      <c r="N6">
        <v>52</v>
      </c>
      <c r="P6">
        <v>2009</v>
      </c>
      <c r="Q6">
        <v>630000</v>
      </c>
      <c r="R6">
        <v>11447</v>
      </c>
      <c r="S6">
        <f t="shared" ref="S6:S13" si="0">N6*745</f>
        <v>38740</v>
      </c>
      <c r="T6">
        <v>100</v>
      </c>
      <c r="U6">
        <f t="shared" ref="U6" si="1">SUM(R6:T6)</f>
        <v>50287</v>
      </c>
      <c r="V6">
        <f t="shared" ref="V6:V13" si="2">ROUND(Q6*0.00088,0)</f>
        <v>554</v>
      </c>
      <c r="W6">
        <f t="shared" ref="W6:W13" si="3">SUM(U6:V6)</f>
        <v>50841</v>
      </c>
      <c r="X6">
        <f t="shared" ref="X6:X13" si="4">ROUND(W6*0.18,0)</f>
        <v>9151</v>
      </c>
      <c r="Y6">
        <f t="shared" ref="Y6" si="5">SUM(W6:X6)</f>
        <v>59992</v>
      </c>
      <c r="Z6" s="5">
        <v>0.69499999999999995</v>
      </c>
      <c r="AA6">
        <f t="shared" ref="AA6:AA13" si="6">ROUND(W6*Z6,0)</f>
        <v>35334</v>
      </c>
      <c r="AB6">
        <f t="shared" ref="AB6:AB13" si="7">(W6-AA6)+X6</f>
        <v>24658</v>
      </c>
    </row>
    <row r="7" spans="1:28" x14ac:dyDescent="0.2">
      <c r="A7">
        <v>6</v>
      </c>
      <c r="B7" t="s">
        <v>74</v>
      </c>
      <c r="C7" t="s">
        <v>28</v>
      </c>
      <c r="D7" t="s">
        <v>75</v>
      </c>
      <c r="E7" t="s">
        <v>59</v>
      </c>
      <c r="F7" t="s">
        <v>69</v>
      </c>
      <c r="G7" s="2">
        <v>41824</v>
      </c>
      <c r="H7" t="s">
        <v>76</v>
      </c>
      <c r="I7" t="s">
        <v>70</v>
      </c>
      <c r="J7" s="2">
        <v>45877</v>
      </c>
      <c r="K7" t="s">
        <v>77</v>
      </c>
      <c r="L7" t="s">
        <v>72</v>
      </c>
      <c r="M7" t="s">
        <v>73</v>
      </c>
      <c r="N7">
        <v>37</v>
      </c>
      <c r="O7">
        <v>8</v>
      </c>
      <c r="P7">
        <v>2014</v>
      </c>
      <c r="Q7">
        <v>400000</v>
      </c>
      <c r="R7">
        <v>11447</v>
      </c>
      <c r="S7">
        <f t="shared" si="0"/>
        <v>27565</v>
      </c>
      <c r="T7">
        <v>100</v>
      </c>
      <c r="U7">
        <f t="shared" ref="U7:U13" si="8">SUM(R7:T7)</f>
        <v>39112</v>
      </c>
      <c r="V7">
        <f t="shared" si="2"/>
        <v>352</v>
      </c>
      <c r="W7">
        <f t="shared" si="3"/>
        <v>39464</v>
      </c>
      <c r="X7">
        <f t="shared" si="4"/>
        <v>7104</v>
      </c>
      <c r="Y7">
        <f t="shared" ref="Y7:Y13" si="9">SUM(W7:X7)</f>
        <v>46568</v>
      </c>
      <c r="Z7" s="5">
        <v>0.69499999999999995</v>
      </c>
      <c r="AA7">
        <f t="shared" si="6"/>
        <v>27427</v>
      </c>
      <c r="AB7">
        <f t="shared" si="7"/>
        <v>19141</v>
      </c>
    </row>
    <row r="8" spans="1:28" x14ac:dyDescent="0.2">
      <c r="A8">
        <v>7</v>
      </c>
      <c r="B8" t="s">
        <v>78</v>
      </c>
      <c r="C8" t="s">
        <v>79</v>
      </c>
      <c r="D8" t="s">
        <v>80</v>
      </c>
      <c r="E8" t="s">
        <v>81</v>
      </c>
      <c r="F8" t="s">
        <v>69</v>
      </c>
      <c r="G8" s="2">
        <v>40725</v>
      </c>
      <c r="H8" t="s">
        <v>82</v>
      </c>
      <c r="I8" t="s">
        <v>70</v>
      </c>
      <c r="J8" s="2">
        <v>45883</v>
      </c>
      <c r="K8" t="s">
        <v>83</v>
      </c>
      <c r="L8" t="s">
        <v>72</v>
      </c>
      <c r="M8" t="s">
        <v>73</v>
      </c>
      <c r="N8">
        <v>41</v>
      </c>
      <c r="P8">
        <v>2011</v>
      </c>
      <c r="Q8">
        <v>550000</v>
      </c>
      <c r="R8">
        <v>11447</v>
      </c>
      <c r="S8">
        <f t="shared" si="0"/>
        <v>30545</v>
      </c>
      <c r="T8">
        <v>100</v>
      </c>
      <c r="U8">
        <f t="shared" si="8"/>
        <v>42092</v>
      </c>
      <c r="V8">
        <f t="shared" si="2"/>
        <v>484</v>
      </c>
      <c r="W8">
        <f t="shared" si="3"/>
        <v>42576</v>
      </c>
      <c r="X8">
        <f t="shared" si="4"/>
        <v>7664</v>
      </c>
      <c r="Y8">
        <f t="shared" si="9"/>
        <v>50240</v>
      </c>
      <c r="Z8" s="5">
        <v>0.69499999999999995</v>
      </c>
      <c r="AA8">
        <f t="shared" si="6"/>
        <v>29590</v>
      </c>
      <c r="AB8">
        <f t="shared" si="7"/>
        <v>20650</v>
      </c>
    </row>
    <row r="9" spans="1:28" x14ac:dyDescent="0.2">
      <c r="A9">
        <v>8</v>
      </c>
      <c r="B9" t="s">
        <v>84</v>
      </c>
      <c r="C9" t="s">
        <v>79</v>
      </c>
      <c r="D9" t="s">
        <v>85</v>
      </c>
      <c r="E9" t="s">
        <v>86</v>
      </c>
      <c r="F9" t="s">
        <v>69</v>
      </c>
      <c r="G9" s="2">
        <v>40808</v>
      </c>
      <c r="H9" t="s">
        <v>82</v>
      </c>
      <c r="I9" t="s">
        <v>70</v>
      </c>
      <c r="J9" s="2">
        <v>45885</v>
      </c>
      <c r="K9" t="s">
        <v>87</v>
      </c>
      <c r="L9" t="s">
        <v>72</v>
      </c>
      <c r="M9" t="s">
        <v>73</v>
      </c>
      <c r="N9">
        <v>50</v>
      </c>
      <c r="O9">
        <v>12</v>
      </c>
      <c r="P9">
        <v>2011</v>
      </c>
      <c r="Q9">
        <v>270000</v>
      </c>
      <c r="R9">
        <v>11447</v>
      </c>
      <c r="S9">
        <f t="shared" si="0"/>
        <v>37250</v>
      </c>
      <c r="T9">
        <v>100</v>
      </c>
      <c r="U9">
        <f t="shared" si="8"/>
        <v>48797</v>
      </c>
      <c r="V9">
        <f t="shared" si="2"/>
        <v>238</v>
      </c>
      <c r="W9">
        <f t="shared" si="3"/>
        <v>49035</v>
      </c>
      <c r="X9">
        <f t="shared" si="4"/>
        <v>8826</v>
      </c>
      <c r="Y9">
        <f t="shared" si="9"/>
        <v>57861</v>
      </c>
      <c r="Z9" s="5">
        <v>0.69499999999999995</v>
      </c>
      <c r="AA9">
        <f t="shared" si="6"/>
        <v>34079</v>
      </c>
      <c r="AB9">
        <f t="shared" si="7"/>
        <v>23782</v>
      </c>
    </row>
    <row r="10" spans="1:28" x14ac:dyDescent="0.2">
      <c r="A10">
        <v>9</v>
      </c>
      <c r="B10" t="s">
        <v>88</v>
      </c>
      <c r="C10" t="s">
        <v>79</v>
      </c>
      <c r="D10" t="s">
        <v>89</v>
      </c>
      <c r="E10" t="s">
        <v>59</v>
      </c>
      <c r="F10" t="s">
        <v>69</v>
      </c>
      <c r="G10" s="2">
        <v>41131</v>
      </c>
      <c r="H10" t="s">
        <v>90</v>
      </c>
      <c r="I10" t="s">
        <v>70</v>
      </c>
      <c r="J10" s="2">
        <v>45890</v>
      </c>
      <c r="K10" t="s">
        <v>91</v>
      </c>
      <c r="L10" t="s">
        <v>72</v>
      </c>
      <c r="M10" t="s">
        <v>73</v>
      </c>
      <c r="N10">
        <v>50</v>
      </c>
      <c r="O10">
        <v>12</v>
      </c>
      <c r="P10">
        <v>2012</v>
      </c>
      <c r="Q10">
        <v>725000</v>
      </c>
      <c r="R10">
        <v>11447</v>
      </c>
      <c r="S10">
        <f t="shared" si="0"/>
        <v>37250</v>
      </c>
      <c r="T10">
        <v>100</v>
      </c>
      <c r="U10">
        <f t="shared" si="8"/>
        <v>48797</v>
      </c>
      <c r="V10">
        <f t="shared" si="2"/>
        <v>638</v>
      </c>
      <c r="W10">
        <f t="shared" si="3"/>
        <v>49435</v>
      </c>
      <c r="X10">
        <f t="shared" si="4"/>
        <v>8898</v>
      </c>
      <c r="Y10">
        <f t="shared" si="9"/>
        <v>58333</v>
      </c>
      <c r="Z10" s="5">
        <v>0.69499999999999995</v>
      </c>
      <c r="AA10">
        <f t="shared" si="6"/>
        <v>34357</v>
      </c>
      <c r="AB10">
        <f t="shared" si="7"/>
        <v>23976</v>
      </c>
    </row>
    <row r="11" spans="1:28" x14ac:dyDescent="0.2">
      <c r="A11">
        <v>10</v>
      </c>
      <c r="B11" t="s">
        <v>92</v>
      </c>
      <c r="C11" t="s">
        <v>79</v>
      </c>
      <c r="D11" t="s">
        <v>93</v>
      </c>
      <c r="E11" t="s">
        <v>81</v>
      </c>
      <c r="F11" t="s">
        <v>69</v>
      </c>
      <c r="G11" s="2">
        <v>41006</v>
      </c>
      <c r="H11" t="s">
        <v>94</v>
      </c>
      <c r="I11" t="s">
        <v>70</v>
      </c>
      <c r="J11" s="2">
        <v>45890</v>
      </c>
      <c r="K11" t="s">
        <v>95</v>
      </c>
      <c r="L11" t="s">
        <v>72</v>
      </c>
      <c r="M11" t="s">
        <v>73</v>
      </c>
      <c r="N11">
        <v>50</v>
      </c>
      <c r="O11">
        <v>12</v>
      </c>
      <c r="P11">
        <v>2012</v>
      </c>
      <c r="Q11">
        <v>725000</v>
      </c>
      <c r="R11">
        <v>11447</v>
      </c>
      <c r="S11">
        <f t="shared" si="0"/>
        <v>37250</v>
      </c>
      <c r="T11">
        <v>100</v>
      </c>
      <c r="U11">
        <f t="shared" si="8"/>
        <v>48797</v>
      </c>
      <c r="V11">
        <f t="shared" si="2"/>
        <v>638</v>
      </c>
      <c r="W11">
        <f t="shared" si="3"/>
        <v>49435</v>
      </c>
      <c r="X11">
        <f t="shared" si="4"/>
        <v>8898</v>
      </c>
      <c r="Y11">
        <f t="shared" si="9"/>
        <v>58333</v>
      </c>
      <c r="Z11" s="5">
        <v>0.69499999999999995</v>
      </c>
      <c r="AA11">
        <f t="shared" si="6"/>
        <v>34357</v>
      </c>
      <c r="AB11">
        <f t="shared" si="7"/>
        <v>23976</v>
      </c>
    </row>
    <row r="12" spans="1:28" x14ac:dyDescent="0.2">
      <c r="A12">
        <v>11</v>
      </c>
      <c r="B12" t="s">
        <v>96</v>
      </c>
      <c r="C12" t="s">
        <v>79</v>
      </c>
      <c r="D12" t="s">
        <v>97</v>
      </c>
      <c r="E12" t="s">
        <v>98</v>
      </c>
      <c r="F12" t="s">
        <v>69</v>
      </c>
      <c r="G12" s="2">
        <v>39969</v>
      </c>
      <c r="H12" t="s">
        <v>99</v>
      </c>
      <c r="I12" t="s">
        <v>70</v>
      </c>
      <c r="J12" s="2">
        <v>45890</v>
      </c>
      <c r="K12" t="s">
        <v>100</v>
      </c>
      <c r="L12" t="s">
        <v>72</v>
      </c>
      <c r="M12" t="s">
        <v>73</v>
      </c>
      <c r="N12">
        <v>37</v>
      </c>
      <c r="P12">
        <v>2009</v>
      </c>
      <c r="Q12">
        <v>630000</v>
      </c>
      <c r="R12">
        <v>11447</v>
      </c>
      <c r="S12">
        <f t="shared" si="0"/>
        <v>27565</v>
      </c>
      <c r="T12">
        <v>100</v>
      </c>
      <c r="U12">
        <f t="shared" si="8"/>
        <v>39112</v>
      </c>
      <c r="V12">
        <f t="shared" si="2"/>
        <v>554</v>
      </c>
      <c r="W12">
        <f t="shared" si="3"/>
        <v>39666</v>
      </c>
      <c r="X12">
        <f t="shared" si="4"/>
        <v>7140</v>
      </c>
      <c r="Y12">
        <f t="shared" si="9"/>
        <v>46806</v>
      </c>
      <c r="Z12" s="5">
        <v>0.69499999999999995</v>
      </c>
      <c r="AA12">
        <f t="shared" si="6"/>
        <v>27568</v>
      </c>
      <c r="AB12">
        <f t="shared" si="7"/>
        <v>19238</v>
      </c>
    </row>
    <row r="13" spans="1:28" x14ac:dyDescent="0.2">
      <c r="A13">
        <v>12</v>
      </c>
      <c r="B13" t="s">
        <v>101</v>
      </c>
      <c r="C13" t="s">
        <v>102</v>
      </c>
      <c r="D13" t="s">
        <v>80</v>
      </c>
      <c r="E13" t="s">
        <v>68</v>
      </c>
      <c r="F13" t="s">
        <v>69</v>
      </c>
      <c r="G13" s="2">
        <v>40669</v>
      </c>
      <c r="I13" t="s">
        <v>70</v>
      </c>
      <c r="J13" s="2">
        <v>45893</v>
      </c>
      <c r="K13" t="s">
        <v>103</v>
      </c>
      <c r="L13" t="s">
        <v>72</v>
      </c>
      <c r="M13" t="s">
        <v>73</v>
      </c>
      <c r="N13">
        <v>17</v>
      </c>
      <c r="P13">
        <v>2011</v>
      </c>
      <c r="Q13">
        <v>117000</v>
      </c>
      <c r="R13">
        <v>11447</v>
      </c>
      <c r="S13">
        <f t="shared" si="0"/>
        <v>12665</v>
      </c>
      <c r="T13">
        <v>100</v>
      </c>
      <c r="U13">
        <f t="shared" si="8"/>
        <v>24212</v>
      </c>
      <c r="V13">
        <f t="shared" si="2"/>
        <v>103</v>
      </c>
      <c r="W13">
        <f t="shared" si="3"/>
        <v>24315</v>
      </c>
      <c r="X13">
        <f t="shared" si="4"/>
        <v>4377</v>
      </c>
      <c r="Y13">
        <f t="shared" si="9"/>
        <v>28692</v>
      </c>
      <c r="Z13" s="5">
        <v>0.69499999999999995</v>
      </c>
      <c r="AA13">
        <f t="shared" si="6"/>
        <v>16899</v>
      </c>
      <c r="AB13">
        <f t="shared" si="7"/>
        <v>11793</v>
      </c>
    </row>
    <row r="17" spans="17:17" x14ac:dyDescent="0.2">
      <c r="Q17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Reghunath R</cp:lastModifiedBy>
  <dcterms:created xsi:type="dcterms:W3CDTF">2025-07-02T17:54:48Z</dcterms:created>
  <dcterms:modified xsi:type="dcterms:W3CDTF">2025-08-04T11:33:26Z</dcterms:modified>
</cp:coreProperties>
</file>