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gin\Desktop\ShareFiles\IL\Pumps\"/>
    </mc:Choice>
  </mc:AlternateContent>
  <xr:revisionPtr revIDLastSave="0" documentId="13_ncr:1_{0A955BF6-2F59-4033-8275-2873EEF47BE9}" xr6:coauthVersionLast="47" xr6:coauthVersionMax="47" xr10:uidLastSave="{00000000-0000-0000-0000-000000000000}"/>
  <bookViews>
    <workbookView xWindow="-110" yWindow="-110" windowWidth="17020" windowHeight="10000" xr2:uid="{00000000-000D-0000-FFFF-FFFF00000000}"/>
  </bookViews>
  <sheets>
    <sheet name="Lift Station Hydraulics" sheetId="1" r:id="rId1"/>
    <sheet name="Pump &amp; System Curves" sheetId="4" r:id="rId2"/>
  </sheets>
  <definedNames>
    <definedName name="_xlnm.Print_Area" localSheetId="0">'Lift Station Hydraulics'!$A$1:$AB$36</definedName>
    <definedName name="C_DP">'Lift Station Hydraulics'!#REF!</definedName>
    <definedName name="C_FM">'Lift Station Hydraulics'!#REF!</definedName>
    <definedName name="C_SP">'Lift Station Hydraulics'!#REF!</definedName>
    <definedName name="D_DP">'Lift Station Hydraulics'!#REF!</definedName>
    <definedName name="D_FM">'Lift Station Hydraulics'!#REF!</definedName>
    <definedName name="D_SP">'Lift Station Hydraulics'!#REF!</definedName>
    <definedName name="GPMpCFS">#REF!</definedName>
    <definedName name="Gravity">#REF!</definedName>
    <definedName name="HW_No">#REF!</definedName>
    <definedName name="HWL_d">'Lift Station Hydraulics'!$H$9</definedName>
    <definedName name="HWL_s">'Lift Station Hydraulics'!$E$9</definedName>
    <definedName name="INpFT">#REF!</definedName>
    <definedName name="K_DP">'Lift Station Hydraulics'!#REF!</definedName>
    <definedName name="K_FM">'Lift Station Hydraulics'!#REF!</definedName>
    <definedName name="K_SP">'Lift Station Hydraulics'!#REF!</definedName>
    <definedName name="L_DP">'Lift Station Hydraulics'!#REF!</definedName>
    <definedName name="L_FM">'Lift Station Hydraulics'!#REF!</definedName>
    <definedName name="L_SP">'Lift Station Hydraulics'!#REF!</definedName>
    <definedName name="LWL_d">'Lift Station Hydraulics'!$H$10</definedName>
    <definedName name="LWL_s">'Lift Station Hydraulics'!$E$10</definedName>
    <definedName name="SL_max">'Lift Station Hydraulics'!$K$9</definedName>
    <definedName name="SL_min">'Lift Station Hydraulics'!$K$10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32" i="1" l="1"/>
  <c r="H33" i="1"/>
  <c r="H34" i="1"/>
  <c r="H35" i="1"/>
  <c r="H36" i="1"/>
  <c r="H31" i="1"/>
  <c r="H26" i="1"/>
  <c r="H27" i="1"/>
  <c r="H28" i="1"/>
  <c r="H29" i="1"/>
  <c r="H30" i="1"/>
  <c r="H25" i="1"/>
  <c r="K31" i="1" a="1"/>
  <c r="K25" i="1" a="1"/>
  <c r="K19" i="1" a="1"/>
  <c r="K24" i="1" s="1"/>
  <c r="K13" i="1" a="1"/>
  <c r="K14" i="1" s="1"/>
  <c r="N31" i="1" a="1"/>
  <c r="N32" i="1" s="1"/>
  <c r="B31" i="1" a="1"/>
  <c r="B36" i="1" s="1"/>
  <c r="B25" i="1" a="1"/>
  <c r="B30" i="1" s="1"/>
  <c r="B19" i="1" a="1"/>
  <c r="B19" i="1" s="1"/>
  <c r="K36" i="1" l="1"/>
  <c r="K29" i="1"/>
  <c r="K26" i="1"/>
  <c r="K30" i="1"/>
  <c r="K27" i="1"/>
  <c r="N31" i="1"/>
  <c r="K31" i="1"/>
  <c r="K33" i="1"/>
  <c r="K34" i="1"/>
  <c r="K35" i="1"/>
  <c r="K32" i="1"/>
  <c r="K28" i="1"/>
  <c r="K25" i="1"/>
  <c r="K21" i="1"/>
  <c r="K22" i="1"/>
  <c r="K19" i="1"/>
  <c r="K23" i="1"/>
  <c r="K20" i="1"/>
  <c r="K13" i="1"/>
  <c r="K15" i="1"/>
  <c r="K17" i="1"/>
  <c r="K16" i="1"/>
  <c r="K18" i="1"/>
  <c r="N35" i="1"/>
  <c r="N34" i="1"/>
  <c r="B33" i="1"/>
  <c r="B27" i="1"/>
  <c r="N33" i="1"/>
  <c r="B22" i="1"/>
  <c r="N36" i="1"/>
  <c r="B34" i="1"/>
  <c r="B31" i="1"/>
  <c r="B35" i="1"/>
  <c r="B32" i="1"/>
  <c r="B28" i="1"/>
  <c r="B25" i="1"/>
  <c r="B29" i="1"/>
  <c r="B26" i="1"/>
  <c r="B21" i="1"/>
  <c r="B24" i="1"/>
  <c r="B20" i="1"/>
  <c r="B23" i="1"/>
  <c r="O31" i="1" l="1" a="1"/>
  <c r="O35" i="1" s="1"/>
  <c r="T31" i="1" a="1"/>
  <c r="R31" i="1" a="1"/>
  <c r="Q31" i="1" a="1"/>
  <c r="O34" i="1" l="1"/>
  <c r="O36" i="1"/>
  <c r="O33" i="1"/>
  <c r="O32" i="1"/>
  <c r="O31" i="1"/>
  <c r="R34" i="1"/>
  <c r="R31" i="1"/>
  <c r="R35" i="1"/>
  <c r="R32" i="1"/>
  <c r="S32" i="1" s="1"/>
  <c r="R36" i="1"/>
  <c r="R33" i="1"/>
  <c r="T32" i="1"/>
  <c r="T31" i="1"/>
  <c r="T34" i="1"/>
  <c r="T35" i="1"/>
  <c r="T36" i="1"/>
  <c r="T33" i="1"/>
  <c r="Q31" i="1"/>
  <c r="Q35" i="1"/>
  <c r="Q32" i="1"/>
  <c r="Q36" i="1"/>
  <c r="Q34" i="1"/>
  <c r="Q33" i="1"/>
  <c r="K10" i="1"/>
  <c r="K9" i="1"/>
  <c r="S35" i="1" l="1"/>
  <c r="S31" i="1"/>
  <c r="S33" i="1"/>
  <c r="S36" i="1"/>
  <c r="S34" i="1"/>
  <c r="P32" i="1"/>
  <c r="P35" i="1"/>
  <c r="P31" i="1"/>
  <c r="P34" i="1"/>
  <c r="P36" i="1"/>
  <c r="P33" i="1"/>
</calcChain>
</file>

<file path=xl/sharedStrings.xml><?xml version="1.0" encoding="utf-8"?>
<sst xmlns="http://schemas.openxmlformats.org/spreadsheetml/2006/main" count="225" uniqueCount="51">
  <si>
    <r>
      <t>SL</t>
    </r>
    <r>
      <rPr>
        <vertAlign val="subscript"/>
        <sz val="11"/>
        <color theme="1"/>
        <rFont val="Calibri"/>
        <family val="2"/>
        <scheme val="minor"/>
      </rPr>
      <t>MAX</t>
    </r>
    <r>
      <rPr>
        <sz val="11"/>
        <color theme="1"/>
        <rFont val="Calibri"/>
        <family val="2"/>
        <scheme val="minor"/>
      </rPr>
      <t xml:space="preserve"> =</t>
    </r>
  </si>
  <si>
    <r>
      <t>SL</t>
    </r>
    <r>
      <rPr>
        <vertAlign val="subscript"/>
        <sz val="11"/>
        <color theme="1"/>
        <rFont val="Calibri"/>
        <family val="2"/>
        <scheme val="minor"/>
      </rPr>
      <t>MIN</t>
    </r>
    <r>
      <rPr>
        <sz val="11"/>
        <color theme="1"/>
        <rFont val="Calibri"/>
        <family val="2"/>
        <scheme val="minor"/>
      </rPr>
      <t xml:space="preserve"> =</t>
    </r>
  </si>
  <si>
    <t>Q</t>
  </si>
  <si>
    <t>SUCTION RESERVOIR HGLs</t>
  </si>
  <si>
    <t>DISCHARGE RESERVOIR HGLs</t>
  </si>
  <si>
    <t>Node R1SH =</t>
  </si>
  <si>
    <t>Node R1SL =</t>
  </si>
  <si>
    <t>Node R2DH =</t>
  </si>
  <si>
    <t>Node R2DL =</t>
  </si>
  <si>
    <t>TIME</t>
  </si>
  <si>
    <t>Node N3S1 =</t>
  </si>
  <si>
    <t>Node N4D1 =</t>
  </si>
  <si>
    <t>TDH =</t>
  </si>
  <si>
    <t>Q1</t>
  </si>
  <si>
    <t>PUMP SUCTION HGLs</t>
  </si>
  <si>
    <t>PUMP DISCHARGE HGLs</t>
  </si>
  <si>
    <t>SYSTEM TDH</t>
  </si>
  <si>
    <t>"          "     =</t>
  </si>
  <si>
    <t>"    =</t>
  </si>
  <si>
    <t>System Curves for 2 Pumps</t>
  </si>
  <si>
    <t>System Curves for 1 Pump</t>
  </si>
  <si>
    <t>Pump 1</t>
  </si>
  <si>
    <t>Pump 2</t>
  </si>
  <si>
    <t>TDH</t>
  </si>
  <si>
    <t>= Design Point = Arrow Head</t>
  </si>
  <si>
    <t>Comments</t>
  </si>
  <si>
    <t>Design Point for Single Pump Operation</t>
  </si>
  <si>
    <t xml:space="preserve">System Curves and Trial Pump Curves </t>
  </si>
  <si>
    <r>
      <t xml:space="preserve">Pump 1 = </t>
    </r>
    <r>
      <rPr>
        <sz val="11"/>
        <color rgb="FFFF0000"/>
        <rFont val="Calibri"/>
        <family val="2"/>
        <scheme val="minor"/>
      </rPr>
      <t>Make/Model/Impeller</t>
    </r>
  </si>
  <si>
    <r>
      <t xml:space="preserve">Pump 2 = </t>
    </r>
    <r>
      <rPr>
        <sz val="11"/>
        <color rgb="FFFF0000"/>
        <rFont val="Calibri"/>
        <family val="2"/>
        <scheme val="minor"/>
      </rPr>
      <t>Make/Model/Impeller</t>
    </r>
  </si>
  <si>
    <t>m</t>
  </si>
  <si>
    <t>STATIC LIm RANGE</t>
  </si>
  <si>
    <t>Min (m)</t>
  </si>
  <si>
    <t>Avg (m)</t>
  </si>
  <si>
    <t>Max (m)</t>
  </si>
  <si>
    <t>(m)</t>
  </si>
  <si>
    <t>m3/h</t>
  </si>
  <si>
    <t>(m3/h)</t>
  </si>
  <si>
    <t>New Scenario</t>
  </si>
  <si>
    <t>Time Series Table - Node N4D1</t>
  </si>
  <si>
    <t xml:space="preserve"> Time                   </t>
  </si>
  <si>
    <t xml:space="preserve">Demand          </t>
  </si>
  <si>
    <t xml:space="preserve">Head            </t>
  </si>
  <si>
    <t xml:space="preserve"> Hours                  </t>
  </si>
  <si>
    <t xml:space="preserve">CMH             </t>
  </si>
  <si>
    <t xml:space="preserve">m               </t>
  </si>
  <si>
    <t>pressao
saída EE</t>
  </si>
  <si>
    <t>Pressao 
Nanometro</t>
  </si>
  <si>
    <t>diferenca
Nanometro-saída</t>
  </si>
  <si>
    <t>INFRALOBO PUMPING STATION – EPANET MODEL RESULTS</t>
  </si>
  <si>
    <t>= Back End of Arrow (70%)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</si>
</sst>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h:mm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i/>
      <sz val="11"/>
      <color rgb="FF0000FF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4" fontId="0" fillId="0" borderId="0"/>
  </cellStyleXfs>
  <cellXfs count="90">
    <xf numFmtId="4" fontId="0" fillId="0" borderId="0" xfId="0"/>
    <xf numFmtId="4" fontId="5" fillId="0" borderId="0" xfId="0" applyFont="1"/>
    <xf numFmtId="4" fontId="7" fillId="0" borderId="0" xfId="0" applyFont="1"/>
    <xf numFmtId="4" fontId="8" fillId="0" borderId="5" xfId="0" applyFont="1" applyBorder="1"/>
    <xf numFmtId="4" fontId="8" fillId="0" borderId="4" xfId="0" applyFont="1" applyBorder="1"/>
    <xf numFmtId="4" fontId="1" fillId="0" borderId="1" xfId="0" applyFont="1" applyBorder="1" applyAlignment="1">
      <alignment horizontal="center"/>
    </xf>
    <xf numFmtId="4" fontId="4" fillId="0" borderId="0" xfId="0" applyFont="1"/>
    <xf numFmtId="4" fontId="10" fillId="0" borderId="0" xfId="0" applyFont="1"/>
    <xf numFmtId="4" fontId="8" fillId="0" borderId="0" xfId="0" applyFont="1"/>
    <xf numFmtId="4" fontId="0" fillId="0" borderId="0" xfId="0" applyAlignment="1">
      <alignment horizontal="right"/>
    </xf>
    <xf numFmtId="4" fontId="7" fillId="0" borderId="1" xfId="0" applyFont="1" applyBorder="1"/>
    <xf numFmtId="4" fontId="8" fillId="0" borderId="1" xfId="0" applyFont="1" applyBorder="1"/>
    <xf numFmtId="4" fontId="5" fillId="0" borderId="0" xfId="0" applyFont="1" applyAlignment="1">
      <alignment horizontal="right"/>
    </xf>
    <xf numFmtId="4" fontId="0" fillId="0" borderId="4" xfId="0" applyBorder="1" applyAlignment="1">
      <alignment horizontal="right"/>
    </xf>
    <xf numFmtId="4" fontId="5" fillId="0" borderId="5" xfId="0" applyFont="1" applyBorder="1"/>
    <xf numFmtId="4" fontId="0" fillId="0" borderId="10" xfId="0" applyBorder="1" applyAlignment="1">
      <alignment horizontal="right"/>
    </xf>
    <xf numFmtId="4" fontId="5" fillId="0" borderId="1" xfId="0" applyFont="1" applyBorder="1" applyAlignment="1">
      <alignment horizontal="right"/>
    </xf>
    <xf numFmtId="4" fontId="5" fillId="0" borderId="14" xfId="0" applyFont="1" applyBorder="1"/>
    <xf numFmtId="4" fontId="1" fillId="0" borderId="0" xfId="0" applyFont="1" applyAlignment="1">
      <alignment horizontal="center"/>
    </xf>
    <xf numFmtId="4" fontId="7" fillId="0" borderId="11" xfId="0" applyFont="1" applyBorder="1"/>
    <xf numFmtId="4" fontId="8" fillId="0" borderId="11" xfId="0" applyFont="1" applyBorder="1"/>
    <xf numFmtId="4" fontId="0" fillId="0" borderId="13" xfId="0" applyBorder="1"/>
    <xf numFmtId="4" fontId="0" fillId="0" borderId="5" xfId="0" applyBorder="1"/>
    <xf numFmtId="4" fontId="0" fillId="0" borderId="14" xfId="0" applyBorder="1"/>
    <xf numFmtId="4" fontId="1" fillId="0" borderId="12" xfId="0" applyFont="1" applyBorder="1" applyAlignment="1">
      <alignment horizontal="center"/>
    </xf>
    <xf numFmtId="164" fontId="5" fillId="0" borderId="8" xfId="0" applyNumberFormat="1" applyFont="1" applyBorder="1" applyAlignment="1">
      <alignment horizontal="center"/>
    </xf>
    <xf numFmtId="164" fontId="5" fillId="0" borderId="9" xfId="0" applyNumberFormat="1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164" fontId="5" fillId="0" borderId="15" xfId="0" applyNumberFormat="1" applyFont="1" applyBorder="1" applyAlignment="1">
      <alignment horizontal="center"/>
    </xf>
    <xf numFmtId="3" fontId="7" fillId="0" borderId="3" xfId="0" applyNumberFormat="1" applyFont="1" applyBorder="1"/>
    <xf numFmtId="164" fontId="0" fillId="0" borderId="13" xfId="0" applyNumberFormat="1" applyBorder="1"/>
    <xf numFmtId="3" fontId="7" fillId="0" borderId="4" xfId="0" applyNumberFormat="1" applyFont="1" applyBorder="1"/>
    <xf numFmtId="164" fontId="5" fillId="0" borderId="5" xfId="0" applyNumberFormat="1" applyFont="1" applyBorder="1"/>
    <xf numFmtId="3" fontId="8" fillId="0" borderId="4" xfId="0" applyNumberFormat="1" applyFont="1" applyBorder="1"/>
    <xf numFmtId="164" fontId="0" fillId="0" borderId="5" xfId="0" applyNumberFormat="1" applyBorder="1"/>
    <xf numFmtId="3" fontId="8" fillId="0" borderId="10" xfId="0" applyNumberFormat="1" applyFont="1" applyBorder="1"/>
    <xf numFmtId="164" fontId="5" fillId="0" borderId="14" xfId="0" applyNumberFormat="1" applyFont="1" applyBorder="1"/>
    <xf numFmtId="4" fontId="0" fillId="0" borderId="3" xfId="0" applyBorder="1" applyAlignment="1">
      <alignment horizontal="right"/>
    </xf>
    <xf numFmtId="4" fontId="5" fillId="0" borderId="4" xfId="0" applyFont="1" applyBorder="1" applyAlignment="1">
      <alignment horizontal="right"/>
    </xf>
    <xf numFmtId="3" fontId="7" fillId="0" borderId="10" xfId="0" applyNumberFormat="1" applyFont="1" applyBorder="1"/>
    <xf numFmtId="3" fontId="8" fillId="0" borderId="3" xfId="0" applyNumberFormat="1" applyFont="1" applyBorder="1"/>
    <xf numFmtId="164" fontId="5" fillId="0" borderId="13" xfId="0" applyNumberFormat="1" applyFont="1" applyBorder="1"/>
    <xf numFmtId="4" fontId="5" fillId="0" borderId="3" xfId="0" applyFont="1" applyBorder="1" applyAlignment="1">
      <alignment horizontal="right"/>
    </xf>
    <xf numFmtId="4" fontId="5" fillId="0" borderId="13" xfId="0" applyFont="1" applyBorder="1"/>
    <xf numFmtId="4" fontId="1" fillId="0" borderId="4" xfId="0" applyFont="1" applyBorder="1" applyAlignment="1">
      <alignment horizontal="center"/>
    </xf>
    <xf numFmtId="4" fontId="1" fillId="0" borderId="5" xfId="0" applyFont="1" applyBorder="1" applyAlignment="1">
      <alignment horizontal="center"/>
    </xf>
    <xf numFmtId="4" fontId="7" fillId="0" borderId="10" xfId="0" applyFont="1" applyBorder="1"/>
    <xf numFmtId="4" fontId="7" fillId="0" borderId="14" xfId="0" applyFont="1" applyBorder="1"/>
    <xf numFmtId="4" fontId="1" fillId="0" borderId="10" xfId="0" applyFont="1" applyBorder="1" applyAlignment="1">
      <alignment horizontal="center"/>
    </xf>
    <xf numFmtId="4" fontId="1" fillId="0" borderId="14" xfId="0" applyFont="1" applyBorder="1" applyAlignment="1">
      <alignment horizontal="center"/>
    </xf>
    <xf numFmtId="4" fontId="7" fillId="0" borderId="3" xfId="0" applyFont="1" applyBorder="1"/>
    <xf numFmtId="4" fontId="7" fillId="0" borderId="13" xfId="0" applyFont="1" applyBorder="1"/>
    <xf numFmtId="4" fontId="9" fillId="0" borderId="0" xfId="0" applyFont="1"/>
    <xf numFmtId="4" fontId="9" fillId="0" borderId="1" xfId="0" applyFont="1" applyBorder="1"/>
    <xf numFmtId="4" fontId="1" fillId="0" borderId="8" xfId="0" applyFont="1" applyBorder="1" applyAlignment="1">
      <alignment horizontal="center"/>
    </xf>
    <xf numFmtId="4" fontId="1" fillId="0" borderId="15" xfId="0" applyFont="1" applyBorder="1" applyAlignment="1">
      <alignment horizontal="center"/>
    </xf>
    <xf numFmtId="3" fontId="8" fillId="0" borderId="9" xfId="0" applyNumberFormat="1" applyFont="1" applyBorder="1"/>
    <xf numFmtId="3" fontId="8" fillId="0" borderId="15" xfId="0" applyNumberFormat="1" applyFont="1" applyBorder="1"/>
    <xf numFmtId="4" fontId="8" fillId="0" borderId="10" xfId="0" applyFont="1" applyBorder="1"/>
    <xf numFmtId="4" fontId="8" fillId="0" borderId="14" xfId="0" applyFont="1" applyBorder="1"/>
    <xf numFmtId="4" fontId="5" fillId="0" borderId="1" xfId="0" applyFont="1" applyBorder="1"/>
    <xf numFmtId="4" fontId="7" fillId="0" borderId="9" xfId="0" applyFont="1" applyBorder="1"/>
    <xf numFmtId="4" fontId="7" fillId="0" borderId="15" xfId="0" applyFont="1" applyBorder="1"/>
    <xf numFmtId="4" fontId="11" fillId="0" borderId="0" xfId="0" applyFont="1"/>
    <xf numFmtId="4" fontId="5" fillId="0" borderId="3" xfId="0" applyFont="1" applyBorder="1"/>
    <xf numFmtId="4" fontId="5" fillId="0" borderId="11" xfId="0" applyFont="1" applyBorder="1"/>
    <xf numFmtId="4" fontId="0" fillId="0" borderId="3" xfId="0" quotePrefix="1" applyBorder="1"/>
    <xf numFmtId="4" fontId="0" fillId="0" borderId="10" xfId="0" quotePrefix="1" applyBorder="1"/>
    <xf numFmtId="4" fontId="3" fillId="0" borderId="0" xfId="0" applyFont="1"/>
    <xf numFmtId="3" fontId="5" fillId="0" borderId="0" xfId="0" applyNumberFormat="1" applyFont="1"/>
    <xf numFmtId="4" fontId="13" fillId="0" borderId="3" xfId="0" applyFont="1" applyBorder="1" applyAlignment="1">
      <alignment horizontal="right" wrapText="1"/>
    </xf>
    <xf numFmtId="4" fontId="13" fillId="0" borderId="11" xfId="0" applyFont="1" applyBorder="1" applyAlignment="1">
      <alignment horizontal="center" wrapText="1"/>
    </xf>
    <xf numFmtId="4" fontId="13" fillId="0" borderId="13" xfId="0" applyFont="1" applyBorder="1" applyAlignment="1">
      <alignment horizontal="center" wrapText="1"/>
    </xf>
    <xf numFmtId="4" fontId="13" fillId="0" borderId="4" xfId="0" applyFont="1" applyBorder="1"/>
    <xf numFmtId="4" fontId="13" fillId="0" borderId="0" xfId="0" applyFont="1" applyAlignment="1">
      <alignment horizontal="center"/>
    </xf>
    <xf numFmtId="4" fontId="13" fillId="0" borderId="0" xfId="0" applyFont="1"/>
    <xf numFmtId="4" fontId="13" fillId="0" borderId="5" xfId="0" applyFont="1" applyBorder="1" applyAlignment="1">
      <alignment horizontal="center"/>
    </xf>
    <xf numFmtId="4" fontId="13" fillId="0" borderId="10" xfId="0" applyFont="1" applyBorder="1"/>
    <xf numFmtId="4" fontId="13" fillId="0" borderId="1" xfId="0" applyFont="1" applyBorder="1" applyAlignment="1">
      <alignment horizontal="center"/>
    </xf>
    <xf numFmtId="4" fontId="13" fillId="0" borderId="1" xfId="0" applyFont="1" applyBorder="1"/>
    <xf numFmtId="4" fontId="13" fillId="0" borderId="14" xfId="0" applyFont="1" applyBorder="1" applyAlignment="1">
      <alignment horizontal="center"/>
    </xf>
    <xf numFmtId="165" fontId="5" fillId="0" borderId="0" xfId="0" applyNumberFormat="1" applyFont="1"/>
    <xf numFmtId="4" fontId="1" fillId="0" borderId="6" xfId="0" applyFont="1" applyBorder="1" applyAlignment="1">
      <alignment horizontal="center"/>
    </xf>
    <xf numFmtId="4" fontId="1" fillId="0" borderId="7" xfId="0" applyFont="1" applyBorder="1" applyAlignment="1">
      <alignment horizontal="center"/>
    </xf>
    <xf numFmtId="4" fontId="6" fillId="0" borderId="2" xfId="0" applyFont="1" applyBorder="1" applyAlignment="1">
      <alignment horizontal="center"/>
    </xf>
    <xf numFmtId="4" fontId="6" fillId="0" borderId="7" xfId="0" applyFont="1" applyBorder="1" applyAlignment="1">
      <alignment horizontal="center"/>
    </xf>
    <xf numFmtId="4" fontId="1" fillId="0" borderId="2" xfId="0" applyFont="1" applyBorder="1" applyAlignment="1">
      <alignment horizontal="center"/>
    </xf>
    <xf numFmtId="4" fontId="1" fillId="0" borderId="10" xfId="0" applyFont="1" applyBorder="1" applyAlignment="1">
      <alignment horizontal="center"/>
    </xf>
    <xf numFmtId="4" fontId="1" fillId="0" borderId="1" xfId="0" applyFont="1" applyBorder="1" applyAlignment="1">
      <alignment horizontal="center"/>
    </xf>
    <xf numFmtId="4" fontId="1" fillId="0" borderId="14" xfId="0" applyFont="1" applyBorder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colors>
    <mruColors>
      <color rgb="FF006600"/>
      <color rgb="FF0000FF"/>
      <color rgb="FF009900"/>
      <color rgb="FFCC00FF"/>
      <color rgb="FFFFFF99"/>
      <color rgb="FFFFFF6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Pump &amp; System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System Curve for One Pump (Min)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Hydraulics'!$O$31:$O$36</c:f>
              <c:numCache>
                <c:formatCode>#,##0.00</c:formatCode>
                <c:ptCount val="6"/>
                <c:pt idx="0">
                  <c:v>-8</c:v>
                </c:pt>
                <c:pt idx="1">
                  <c:v>-4.0400000000000063</c:v>
                </c:pt>
                <c:pt idx="2">
                  <c:v>13.599999999999994</c:v>
                </c:pt>
                <c:pt idx="3">
                  <c:v>43.569999999999993</c:v>
                </c:pt>
                <c:pt idx="4">
                  <c:v>137.38999999999999</c:v>
                </c:pt>
                <c:pt idx="5">
                  <c:v>157.21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18-4E40-A5C7-2430BE3BF4EF}"/>
            </c:ext>
          </c:extLst>
        </c:ser>
        <c:ser>
          <c:idx val="3"/>
          <c:order val="1"/>
          <c:tx>
            <c:v>System Curve for One Pump (Avg)</c:v>
          </c:tx>
          <c:spPr>
            <a:ln w="127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Hydraulics'!$P$31:$P$36</c:f>
              <c:numCache>
                <c:formatCode>#,##0.00</c:formatCode>
                <c:ptCount val="6"/>
                <c:pt idx="0">
                  <c:v>-4</c:v>
                </c:pt>
                <c:pt idx="1">
                  <c:v>-4.0000000000006253E-2</c:v>
                </c:pt>
                <c:pt idx="2">
                  <c:v>17.599999999999994</c:v>
                </c:pt>
                <c:pt idx="3">
                  <c:v>47.569999999999993</c:v>
                </c:pt>
                <c:pt idx="4">
                  <c:v>141.38999999999999</c:v>
                </c:pt>
                <c:pt idx="5">
                  <c:v>161.21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1ED-4717-9058-50AB506349F6}"/>
            </c:ext>
          </c:extLst>
        </c:ser>
        <c:ser>
          <c:idx val="1"/>
          <c:order val="2"/>
          <c:tx>
            <c:v>System Curve for One Pump (Max)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Hydraulics'!$Q$31:$Q$36</c:f>
              <c:numCache>
                <c:formatCode>#,##0.00</c:formatCode>
                <c:ptCount val="6"/>
                <c:pt idx="0">
                  <c:v>0</c:v>
                </c:pt>
                <c:pt idx="1">
                  <c:v>3.9599999999999937</c:v>
                </c:pt>
                <c:pt idx="2">
                  <c:v>21.599999999999994</c:v>
                </c:pt>
                <c:pt idx="3">
                  <c:v>51.569999999999993</c:v>
                </c:pt>
                <c:pt idx="4">
                  <c:v>145.38999999999999</c:v>
                </c:pt>
                <c:pt idx="5">
                  <c:v>165.21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18-4E40-A5C7-2430BE3BF4EF}"/>
            </c:ext>
          </c:extLst>
        </c:ser>
        <c:ser>
          <c:idx val="5"/>
          <c:order val="3"/>
          <c:tx>
            <c:v>System Curve for Two Pumps (Min)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Hydraulics'!$R$31:$R$36</c:f>
              <c:numCache>
                <c:formatCode>#,##0.00</c:formatCode>
                <c:ptCount val="6"/>
                <c:pt idx="0">
                  <c:v>-1</c:v>
                </c:pt>
                <c:pt idx="1">
                  <c:v>2.9599999999999937</c:v>
                </c:pt>
                <c:pt idx="2">
                  <c:v>20.599999999999994</c:v>
                </c:pt>
                <c:pt idx="3">
                  <c:v>51.569999999999993</c:v>
                </c:pt>
                <c:pt idx="4">
                  <c:v>159.08999999999997</c:v>
                </c:pt>
                <c:pt idx="5">
                  <c:v>182.91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C53-49B5-B6FF-DBA487C71F00}"/>
            </c:ext>
          </c:extLst>
        </c:ser>
        <c:ser>
          <c:idx val="6"/>
          <c:order val="4"/>
          <c:tx>
            <c:v>System Curve for Two Pumps (Avg)</c:v>
          </c:tx>
          <c:spPr>
            <a:ln w="12700" cap="rnd">
              <a:solidFill>
                <a:srgbClr val="0066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Hydraulics'!$S$31:$S$36</c:f>
              <c:numCache>
                <c:formatCode>#,##0.00</c:formatCode>
                <c:ptCount val="6"/>
                <c:pt idx="0">
                  <c:v>3</c:v>
                </c:pt>
                <c:pt idx="1">
                  <c:v>6.9599999999999937</c:v>
                </c:pt>
                <c:pt idx="2">
                  <c:v>24.599999999999994</c:v>
                </c:pt>
                <c:pt idx="3">
                  <c:v>55.569999999999993</c:v>
                </c:pt>
                <c:pt idx="4">
                  <c:v>163.08999999999997</c:v>
                </c:pt>
                <c:pt idx="5">
                  <c:v>186.91000000000003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C53-49B5-B6FF-DBA487C71F00}"/>
            </c:ext>
          </c:extLst>
        </c:ser>
        <c:ser>
          <c:idx val="7"/>
          <c:order val="5"/>
          <c:tx>
            <c:v>System Curve for Two Pumps (Max)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Hydraulics'!$T$31:$T$36</c:f>
              <c:numCache>
                <c:formatCode>#,##0.00</c:formatCode>
                <c:ptCount val="6"/>
                <c:pt idx="0">
                  <c:v>7</c:v>
                </c:pt>
                <c:pt idx="1">
                  <c:v>10.959999999999994</c:v>
                </c:pt>
                <c:pt idx="2">
                  <c:v>28.599999999999994</c:v>
                </c:pt>
                <c:pt idx="3">
                  <c:v>59.569999999999993</c:v>
                </c:pt>
                <c:pt idx="4">
                  <c:v>167.08999999999997</c:v>
                </c:pt>
                <c:pt idx="5">
                  <c:v>190.91000000000003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C53-49B5-B6FF-DBA487C71F00}"/>
            </c:ext>
          </c:extLst>
        </c:ser>
        <c:ser>
          <c:idx val="2"/>
          <c:order val="6"/>
          <c:tx>
            <c:v>Pump Curve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Hydraulics'!$U$31:$U$36</c:f>
              <c:numCache>
                <c:formatCode>#,##0.00</c:formatCode>
                <c:ptCount val="6"/>
                <c:pt idx="0">
                  <c:v>41.3</c:v>
                </c:pt>
                <c:pt idx="1">
                  <c:v>41.1</c:v>
                </c:pt>
                <c:pt idx="2">
                  <c:v>37.1</c:v>
                </c:pt>
                <c:pt idx="3">
                  <c:v>26.5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018-4E40-A5C7-2430BE3BF4EF}"/>
            </c:ext>
          </c:extLst>
        </c:ser>
        <c:ser>
          <c:idx val="4"/>
          <c:order val="7"/>
          <c:tx>
            <c:v>Pump Curve 2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Hydraulics'!$V$31:$V$36</c:f>
              <c:numCache>
                <c:formatCode>#,##0.00</c:formatCode>
                <c:ptCount val="6"/>
                <c:pt idx="0">
                  <c:v>41.3</c:v>
                </c:pt>
                <c:pt idx="2">
                  <c:v>40</c:v>
                </c:pt>
                <c:pt idx="3">
                  <c:v>39</c:v>
                </c:pt>
                <c:pt idx="4">
                  <c:v>30.7</c:v>
                </c:pt>
                <c:pt idx="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094-4BE2-B555-2E443AF78CDE}"/>
            </c:ext>
          </c:extLst>
        </c:ser>
        <c:ser>
          <c:idx val="9"/>
          <c:order val="8"/>
          <c:tx>
            <c:v>Design Point</c:v>
          </c:tx>
          <c:spPr>
            <a:ln w="31750" cap="rnd">
              <a:solidFill>
                <a:schemeClr val="tx1"/>
              </a:solidFill>
              <a:round/>
              <a:headEnd type="arrow" w="lg" len="lg"/>
            </a:ln>
            <a:effectLst/>
          </c:spPr>
          <c:marker>
            <c:symbol val="none"/>
          </c:marker>
          <c:xVal>
            <c:numRef>
              <c:f>'Lift Station Hydraulics'!$X$31:$X$32</c:f>
              <c:numCache>
                <c:formatCode>#,##0.00</c:formatCode>
                <c:ptCount val="2"/>
                <c:pt idx="0">
                  <c:v>120</c:v>
                </c:pt>
                <c:pt idx="1">
                  <c:v>84</c:v>
                </c:pt>
              </c:numCache>
            </c:numRef>
          </c:xVal>
          <c:yVal>
            <c:numRef>
              <c:f>'Lift Station Hydraulics'!$Y$31:$Y$32</c:f>
              <c:numCache>
                <c:formatCode>#,##0.00</c:formatCode>
                <c:ptCount val="2"/>
                <c:pt idx="0">
                  <c:v>35</c:v>
                </c:pt>
                <c:pt idx="1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C53-49B5-B6FF-DBA487C71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208"/>
        <c:axId val="536490520"/>
      </c:scatterChart>
      <c:valAx>
        <c:axId val="536489208"/>
        <c:scaling>
          <c:orientation val="minMax"/>
          <c:max val="350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Q (gpm)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90520"/>
        <c:crosses val="autoZero"/>
        <c:crossBetween val="midCat"/>
        <c:majorUnit val="50"/>
      </c:valAx>
      <c:valAx>
        <c:axId val="536490520"/>
        <c:scaling>
          <c:orientation val="minMax"/>
          <c:max val="100"/>
          <c:min val="-1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Head 9ft)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89208"/>
        <c:crosses val="autoZero"/>
        <c:crossBetween val="midCat"/>
        <c:majorUnit val="10"/>
        <c:minorUnit val="5"/>
      </c:valAx>
      <c:spPr>
        <a:noFill/>
        <a:ln>
          <a:solidFill>
            <a:schemeClr val="tx1"/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ysClr val="windowText" lastClr="000000"/>
                </a:solidFill>
              </a:rPr>
              <a:t>Pump &amp; System Curves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System Curve for One Pump (Min)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Hydraulics'!$O$31:$O$36</c:f>
              <c:numCache>
                <c:formatCode>#,##0.00</c:formatCode>
                <c:ptCount val="6"/>
                <c:pt idx="0">
                  <c:v>-8</c:v>
                </c:pt>
                <c:pt idx="1">
                  <c:v>-4.0400000000000063</c:v>
                </c:pt>
                <c:pt idx="2">
                  <c:v>13.599999999999994</c:v>
                </c:pt>
                <c:pt idx="3">
                  <c:v>43.569999999999993</c:v>
                </c:pt>
                <c:pt idx="4">
                  <c:v>137.38999999999999</c:v>
                </c:pt>
                <c:pt idx="5">
                  <c:v>157.21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99A-41C4-A69E-67FAF4C2B5F9}"/>
            </c:ext>
          </c:extLst>
        </c:ser>
        <c:ser>
          <c:idx val="3"/>
          <c:order val="1"/>
          <c:tx>
            <c:v>System Curve for One Pump (Avg)</c:v>
          </c:tx>
          <c:spPr>
            <a:ln w="12700" cap="rnd">
              <a:solidFill>
                <a:srgbClr val="0000FF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Hydraulics'!$P$31:$P$36</c:f>
              <c:numCache>
                <c:formatCode>#,##0.00</c:formatCode>
                <c:ptCount val="6"/>
                <c:pt idx="0">
                  <c:v>-4</c:v>
                </c:pt>
                <c:pt idx="1">
                  <c:v>-4.0000000000006253E-2</c:v>
                </c:pt>
                <c:pt idx="2">
                  <c:v>17.599999999999994</c:v>
                </c:pt>
                <c:pt idx="3">
                  <c:v>47.569999999999993</c:v>
                </c:pt>
                <c:pt idx="4">
                  <c:v>141.38999999999999</c:v>
                </c:pt>
                <c:pt idx="5">
                  <c:v>161.21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599A-41C4-A69E-67FAF4C2B5F9}"/>
            </c:ext>
          </c:extLst>
        </c:ser>
        <c:ser>
          <c:idx val="1"/>
          <c:order val="2"/>
          <c:tx>
            <c:v>System Curve for One Pump (Max)</c:v>
          </c:tx>
          <c:spPr>
            <a:ln w="19050" cap="rnd">
              <a:solidFill>
                <a:srgbClr val="0000FF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Hydraulics'!$Q$31:$Q$36</c:f>
              <c:numCache>
                <c:formatCode>#,##0.00</c:formatCode>
                <c:ptCount val="6"/>
                <c:pt idx="0">
                  <c:v>0</c:v>
                </c:pt>
                <c:pt idx="1">
                  <c:v>3.9599999999999937</c:v>
                </c:pt>
                <c:pt idx="2">
                  <c:v>21.599999999999994</c:v>
                </c:pt>
                <c:pt idx="3">
                  <c:v>51.569999999999993</c:v>
                </c:pt>
                <c:pt idx="4">
                  <c:v>145.38999999999999</c:v>
                </c:pt>
                <c:pt idx="5">
                  <c:v>165.21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599A-41C4-A69E-67FAF4C2B5F9}"/>
            </c:ext>
          </c:extLst>
        </c:ser>
        <c:ser>
          <c:idx val="5"/>
          <c:order val="3"/>
          <c:tx>
            <c:v>System Curve for Two Pumps (Min)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Hydraulics'!$R$31:$R$36</c:f>
              <c:numCache>
                <c:formatCode>#,##0.00</c:formatCode>
                <c:ptCount val="6"/>
                <c:pt idx="0">
                  <c:v>-1</c:v>
                </c:pt>
                <c:pt idx="1">
                  <c:v>2.9599999999999937</c:v>
                </c:pt>
                <c:pt idx="2">
                  <c:v>20.599999999999994</c:v>
                </c:pt>
                <c:pt idx="3">
                  <c:v>51.569999999999993</c:v>
                </c:pt>
                <c:pt idx="4">
                  <c:v>159.08999999999997</c:v>
                </c:pt>
                <c:pt idx="5">
                  <c:v>182.91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599A-41C4-A69E-67FAF4C2B5F9}"/>
            </c:ext>
          </c:extLst>
        </c:ser>
        <c:ser>
          <c:idx val="6"/>
          <c:order val="4"/>
          <c:tx>
            <c:v>System Curve for Two Pumps (Avg)</c:v>
          </c:tx>
          <c:spPr>
            <a:ln w="12700" cap="rnd">
              <a:solidFill>
                <a:srgbClr val="0066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Hydraulics'!$S$31:$S$36</c:f>
              <c:numCache>
                <c:formatCode>#,##0.00</c:formatCode>
                <c:ptCount val="6"/>
                <c:pt idx="0">
                  <c:v>3</c:v>
                </c:pt>
                <c:pt idx="1">
                  <c:v>6.9599999999999937</c:v>
                </c:pt>
                <c:pt idx="2">
                  <c:v>24.599999999999994</c:v>
                </c:pt>
                <c:pt idx="3">
                  <c:v>55.569999999999993</c:v>
                </c:pt>
                <c:pt idx="4">
                  <c:v>163.08999999999997</c:v>
                </c:pt>
                <c:pt idx="5">
                  <c:v>186.91000000000003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599A-41C4-A69E-67FAF4C2B5F9}"/>
            </c:ext>
          </c:extLst>
        </c:ser>
        <c:ser>
          <c:idx val="7"/>
          <c:order val="5"/>
          <c:tx>
            <c:v>System Curve for Two Pumps (Max)</c:v>
          </c:tx>
          <c:spPr>
            <a:ln w="19050" cap="rnd">
              <a:solidFill>
                <a:srgbClr val="0066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Hydraulics'!$T$31:$T$36</c:f>
              <c:numCache>
                <c:formatCode>#,##0.00</c:formatCode>
                <c:ptCount val="6"/>
                <c:pt idx="0">
                  <c:v>7</c:v>
                </c:pt>
                <c:pt idx="1">
                  <c:v>10.959999999999994</c:v>
                </c:pt>
                <c:pt idx="2">
                  <c:v>28.599999999999994</c:v>
                </c:pt>
                <c:pt idx="3">
                  <c:v>59.569999999999993</c:v>
                </c:pt>
                <c:pt idx="4">
                  <c:v>167.08999999999997</c:v>
                </c:pt>
                <c:pt idx="5">
                  <c:v>190.91000000000003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599A-41C4-A69E-67FAF4C2B5F9}"/>
            </c:ext>
          </c:extLst>
        </c:ser>
        <c:ser>
          <c:idx val="13"/>
          <c:order val="6"/>
          <c:tx>
            <c:v>Pump Curve 1</c:v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Hydraulics'!$U$31:$U$36</c:f>
              <c:numCache>
                <c:formatCode>#,##0.00</c:formatCode>
                <c:ptCount val="6"/>
                <c:pt idx="0">
                  <c:v>41.3</c:v>
                </c:pt>
                <c:pt idx="1">
                  <c:v>41.1</c:v>
                </c:pt>
                <c:pt idx="2">
                  <c:v>37.1</c:v>
                </c:pt>
                <c:pt idx="3">
                  <c:v>26.5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599A-41C4-A69E-67FAF4C2B5F9}"/>
            </c:ext>
          </c:extLst>
        </c:ser>
        <c:ser>
          <c:idx val="16"/>
          <c:order val="7"/>
          <c:tx>
            <c:v>Pump Curve 2</c:v>
          </c:tx>
          <c:spPr>
            <a:ln w="19050" cap="rnd">
              <a:solidFill>
                <a:srgbClr val="FF000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'Lift Station Hydraulics'!$N$31:$N$36</c:f>
              <c:numCache>
                <c:formatCode>#,##0</c:formatCode>
                <c:ptCount val="6"/>
                <c:pt idx="0">
                  <c:v>0</c:v>
                </c:pt>
                <c:pt idx="1">
                  <c:v>40</c:v>
                </c:pt>
                <c:pt idx="2">
                  <c:v>100</c:v>
                </c:pt>
                <c:pt idx="3">
                  <c:v>160</c:v>
                </c:pt>
                <c:pt idx="4">
                  <c:v>280</c:v>
                </c:pt>
                <c:pt idx="5">
                  <c:v>300</c:v>
                </c:pt>
              </c:numCache>
            </c:numRef>
          </c:xVal>
          <c:yVal>
            <c:numRef>
              <c:f>'Lift Station Hydraulics'!$V$31:$V$36</c:f>
              <c:numCache>
                <c:formatCode>#,##0.00</c:formatCode>
                <c:ptCount val="6"/>
                <c:pt idx="0">
                  <c:v>41.3</c:v>
                </c:pt>
                <c:pt idx="2">
                  <c:v>40</c:v>
                </c:pt>
                <c:pt idx="3">
                  <c:v>39</c:v>
                </c:pt>
                <c:pt idx="4">
                  <c:v>30.7</c:v>
                </c:pt>
                <c:pt idx="5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9-599A-41C4-A69E-67FAF4C2B5F9}"/>
            </c:ext>
          </c:extLst>
        </c:ser>
        <c:ser>
          <c:idx val="9"/>
          <c:order val="8"/>
          <c:tx>
            <c:v>Design Point</c:v>
          </c:tx>
          <c:spPr>
            <a:ln w="31750" cap="rnd">
              <a:solidFill>
                <a:schemeClr val="tx1"/>
              </a:solidFill>
              <a:round/>
              <a:headEnd type="arrow"/>
            </a:ln>
            <a:effectLst/>
          </c:spPr>
          <c:marker>
            <c:symbol val="none"/>
          </c:marker>
          <c:xVal>
            <c:numRef>
              <c:f>'Lift Station Hydraulics'!$X$31:$X$32</c:f>
              <c:numCache>
                <c:formatCode>#,##0.00</c:formatCode>
                <c:ptCount val="2"/>
                <c:pt idx="0">
                  <c:v>120</c:v>
                </c:pt>
                <c:pt idx="1">
                  <c:v>84</c:v>
                </c:pt>
              </c:numCache>
            </c:numRef>
          </c:xVal>
          <c:yVal>
            <c:numRef>
              <c:f>'Lift Station Hydraulics'!$Y$31:$Y$32</c:f>
              <c:numCache>
                <c:formatCode>#,##0.00</c:formatCode>
                <c:ptCount val="2"/>
                <c:pt idx="0">
                  <c:v>35</c:v>
                </c:pt>
                <c:pt idx="1">
                  <c:v>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599A-41C4-A69E-67FAF4C2B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6489208"/>
        <c:axId val="536490520"/>
      </c:scatterChart>
      <c:valAx>
        <c:axId val="53648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Q (gpm)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90520"/>
        <c:crosses val="autoZero"/>
        <c:crossBetween val="midCat"/>
        <c:majorUnit val="50"/>
      </c:valAx>
      <c:valAx>
        <c:axId val="536490520"/>
        <c:scaling>
          <c:orientation val="minMax"/>
          <c:max val="2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Head 9ft)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#,##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536489208"/>
        <c:crosses val="autoZero"/>
        <c:crossBetween val="midCat"/>
        <c:majorUnit val="10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50000"/>
          <a:lumOff val="50000"/>
        </a:schemeClr>
      </a:solidFill>
      <a:round/>
    </a:ln>
    <a:effectLst/>
  </c:spPr>
  <c:txPr>
    <a:bodyPr/>
    <a:lstStyle/>
    <a:p>
      <a:pPr>
        <a:defRPr/>
      </a:pPr>
      <a:endParaRPr lang="pt-PT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57" workbookViewId="0" zoomToFit="1"/>
  </sheetViews>
  <pageMargins left="0.5" right="0.5" top="0.75" bottom="0.75" header="0.3" footer="0.3"/>
  <pageSetup orientation="landscape" blackAndWhite="1" r:id="rId1"/>
  <headerFooter>
    <oddHeader>&amp;L{Client} – {Project}
{Job Number}&amp;R{your name or initials here}
&amp;D~&amp;T</oddHeader>
    <oddFooter>&amp;LFEL 20171603
&amp;F&amp;R{your logo here}</oddFooter>
  </headerFooter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9525</xdr:colOff>
      <xdr:row>0</xdr:row>
      <xdr:rowOff>0</xdr:rowOff>
    </xdr:from>
    <xdr:to>
      <xdr:col>27</xdr:col>
      <xdr:colOff>542925</xdr:colOff>
      <xdr:row>26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97F36A-1F1E-49EF-83C4-D864E6055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023684" cy="627201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CEE0C1-3EF0-47B8-8220-4BCC4EDE833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66"/>
  <sheetViews>
    <sheetView showGridLines="0" tabSelected="1" topLeftCell="H12" zoomScale="85" zoomScaleNormal="85" workbookViewId="0">
      <selection activeCell="Y39" sqref="Y39"/>
    </sheetView>
  </sheetViews>
  <sheetFormatPr defaultColWidth="8.81640625" defaultRowHeight="14.5" x14ac:dyDescent="0.35"/>
  <cols>
    <col min="1" max="3" width="6.7265625" style="1" customWidth="1"/>
    <col min="4" max="4" width="12.7265625" style="1" customWidth="1"/>
    <col min="5" max="5" width="9.7265625" style="1" customWidth="1"/>
    <col min="6" max="6" width="3.7265625" style="1" customWidth="1"/>
    <col min="7" max="7" width="12.7265625" style="1" customWidth="1"/>
    <col min="8" max="8" width="9.7265625" style="1" customWidth="1"/>
    <col min="9" max="9" width="3.7265625" style="1" customWidth="1"/>
    <col min="10" max="11" width="7.7265625" style="1" customWidth="1"/>
    <col min="12" max="12" width="6.7265625" style="1" customWidth="1"/>
    <col min="13" max="13" width="3.7265625" style="1" customWidth="1"/>
    <col min="14" max="22" width="8.7265625" style="1" customWidth="1"/>
    <col min="23" max="23" width="3.7265625" style="1" customWidth="1"/>
    <col min="24" max="28" width="8.7265625" style="1" customWidth="1"/>
    <col min="29" max="29" width="7.7265625" style="1" customWidth="1"/>
    <col min="30" max="49" width="6.7265625" style="1" customWidth="1"/>
    <col min="50" max="16384" width="8.81640625" style="1"/>
  </cols>
  <sheetData>
    <row r="1" spans="1:12" ht="21" x14ac:dyDescent="0.5">
      <c r="A1" s="6" t="s">
        <v>49</v>
      </c>
      <c r="B1" s="6"/>
      <c r="C1" s="6"/>
    </row>
    <row r="2" spans="1:12" ht="15" customHeight="1" x14ac:dyDescent="0.35">
      <c r="A2" s="68"/>
      <c r="B2" s="7"/>
      <c r="C2" s="7"/>
    </row>
    <row r="3" spans="1:12" ht="15" customHeight="1" x14ac:dyDescent="0.35">
      <c r="A3" s="63"/>
      <c r="B3" s="7"/>
      <c r="C3" s="7"/>
    </row>
    <row r="4" spans="1:12" ht="15" customHeight="1" x14ac:dyDescent="0.35">
      <c r="A4" s="7"/>
      <c r="B4" s="7"/>
      <c r="C4" s="7"/>
    </row>
    <row r="5" spans="1:12" ht="15" customHeight="1" x14ac:dyDescent="0.35">
      <c r="A5" s="7"/>
      <c r="B5" s="7"/>
      <c r="C5" s="7"/>
    </row>
    <row r="6" spans="1:12" ht="15" customHeight="1" x14ac:dyDescent="0.35">
      <c r="A6" s="7"/>
      <c r="B6" s="7"/>
      <c r="C6" s="7"/>
    </row>
    <row r="7" spans="1:12" ht="15" customHeight="1" x14ac:dyDescent="0.35"/>
    <row r="8" spans="1:12" ht="15" customHeight="1" x14ac:dyDescent="0.35">
      <c r="D8" s="82" t="s">
        <v>3</v>
      </c>
      <c r="E8" s="84"/>
      <c r="F8" s="85"/>
      <c r="G8" s="82" t="s">
        <v>4</v>
      </c>
      <c r="H8" s="84"/>
      <c r="I8" s="85"/>
      <c r="J8" s="84" t="s">
        <v>31</v>
      </c>
      <c r="K8" s="84"/>
      <c r="L8" s="85"/>
    </row>
    <row r="9" spans="1:12" ht="15" customHeight="1" x14ac:dyDescent="0.45">
      <c r="D9" s="13" t="s">
        <v>5</v>
      </c>
      <c r="E9" s="2">
        <v>74</v>
      </c>
      <c r="F9" s="14" t="s">
        <v>30</v>
      </c>
      <c r="G9" s="13" t="s">
        <v>7</v>
      </c>
      <c r="H9" s="2">
        <v>68.58</v>
      </c>
      <c r="I9" s="14" t="s">
        <v>30</v>
      </c>
      <c r="J9" s="12" t="s">
        <v>0</v>
      </c>
      <c r="K9" s="8">
        <f>HWL_d-LWL_s</f>
        <v>15.079999999999998</v>
      </c>
      <c r="L9" s="14" t="s">
        <v>30</v>
      </c>
    </row>
    <row r="10" spans="1:12" ht="15" customHeight="1" x14ac:dyDescent="0.45">
      <c r="D10" s="15" t="s">
        <v>6</v>
      </c>
      <c r="E10" s="10">
        <v>53.5</v>
      </c>
      <c r="F10" s="17" t="s">
        <v>30</v>
      </c>
      <c r="G10" s="15" t="s">
        <v>8</v>
      </c>
      <c r="H10" s="10">
        <v>48.08</v>
      </c>
      <c r="I10" s="17" t="s">
        <v>30</v>
      </c>
      <c r="J10" s="16" t="s">
        <v>1</v>
      </c>
      <c r="K10" s="11">
        <f>LWL_d-HWL_s</f>
        <v>-25.92</v>
      </c>
      <c r="L10" s="17" t="s">
        <v>30</v>
      </c>
    </row>
    <row r="11" spans="1:12" ht="15" customHeight="1" x14ac:dyDescent="0.35">
      <c r="A11" s="18"/>
      <c r="B11" s="18"/>
      <c r="C11" s="18"/>
      <c r="D11" s="9"/>
      <c r="E11" s="2"/>
      <c r="G11" s="9"/>
      <c r="H11" s="2"/>
      <c r="J11" s="12"/>
      <c r="K11" s="8"/>
    </row>
    <row r="12" spans="1:12" ht="15" customHeight="1" x14ac:dyDescent="0.35">
      <c r="A12" s="24" t="s">
        <v>9</v>
      </c>
      <c r="B12" s="82" t="s">
        <v>13</v>
      </c>
      <c r="C12" s="83"/>
      <c r="D12" s="82" t="s">
        <v>14</v>
      </c>
      <c r="E12" s="84"/>
      <c r="F12" s="85"/>
      <c r="G12" s="82" t="s">
        <v>15</v>
      </c>
      <c r="H12" s="84"/>
      <c r="I12" s="85"/>
      <c r="J12" s="82" t="s">
        <v>16</v>
      </c>
      <c r="K12" s="84"/>
      <c r="L12" s="85"/>
    </row>
    <row r="13" spans="1:12" ht="15" customHeight="1" x14ac:dyDescent="0.35">
      <c r="A13" s="25">
        <v>0</v>
      </c>
      <c r="B13" s="29">
        <v>0</v>
      </c>
      <c r="C13" s="30" t="s">
        <v>36</v>
      </c>
      <c r="D13" s="37" t="s">
        <v>10</v>
      </c>
      <c r="E13" s="19">
        <v>73</v>
      </c>
      <c r="F13" s="21" t="s">
        <v>30</v>
      </c>
      <c r="G13" s="37" t="s">
        <v>11</v>
      </c>
      <c r="H13" s="19">
        <v>65</v>
      </c>
      <c r="I13" s="21" t="s">
        <v>30</v>
      </c>
      <c r="J13" s="37" t="s">
        <v>12</v>
      </c>
      <c r="K13" s="20">
        <f t="array" ref="K13:K18">H13:H18-E13:E18</f>
        <v>-8</v>
      </c>
      <c r="L13" s="21" t="s">
        <v>30</v>
      </c>
    </row>
    <row r="14" spans="1:12" ht="15" customHeight="1" x14ac:dyDescent="0.35">
      <c r="A14" s="26">
        <v>4.1666666666666664E-2</v>
      </c>
      <c r="B14" s="31">
        <v>40</v>
      </c>
      <c r="C14" s="32" t="s">
        <v>36</v>
      </c>
      <c r="D14" s="13" t="s">
        <v>17</v>
      </c>
      <c r="E14" s="2">
        <v>73</v>
      </c>
      <c r="F14" s="14" t="s">
        <v>30</v>
      </c>
      <c r="G14" s="13" t="s">
        <v>17</v>
      </c>
      <c r="H14" s="2">
        <v>68.959999999999994</v>
      </c>
      <c r="I14" s="14" t="s">
        <v>30</v>
      </c>
      <c r="J14" s="13" t="s">
        <v>18</v>
      </c>
      <c r="K14" s="8">
        <v>-4.0400000000000063</v>
      </c>
      <c r="L14" s="22" t="s">
        <v>30</v>
      </c>
    </row>
    <row r="15" spans="1:12" ht="15" customHeight="1" x14ac:dyDescent="0.35">
      <c r="A15" s="26">
        <v>8.3333333333333329E-2</v>
      </c>
      <c r="B15" s="31">
        <v>100</v>
      </c>
      <c r="C15" s="32" t="s">
        <v>36</v>
      </c>
      <c r="D15" s="13" t="s">
        <v>17</v>
      </c>
      <c r="E15" s="2">
        <v>73</v>
      </c>
      <c r="F15" s="14" t="s">
        <v>30</v>
      </c>
      <c r="G15" s="13" t="s">
        <v>17</v>
      </c>
      <c r="H15" s="2">
        <v>86.6</v>
      </c>
      <c r="I15" s="14" t="s">
        <v>30</v>
      </c>
      <c r="J15" s="13" t="s">
        <v>18</v>
      </c>
      <c r="K15" s="8">
        <v>13.599999999999994</v>
      </c>
      <c r="L15" s="22" t="s">
        <v>30</v>
      </c>
    </row>
    <row r="16" spans="1:12" ht="15" customHeight="1" x14ac:dyDescent="0.35">
      <c r="A16" s="26">
        <v>0.125</v>
      </c>
      <c r="B16" s="31">
        <v>160</v>
      </c>
      <c r="C16" s="32" t="s">
        <v>36</v>
      </c>
      <c r="D16" s="13" t="s">
        <v>17</v>
      </c>
      <c r="E16" s="2">
        <v>73</v>
      </c>
      <c r="F16" s="14" t="s">
        <v>30</v>
      </c>
      <c r="G16" s="13" t="s">
        <v>17</v>
      </c>
      <c r="H16" s="2">
        <v>116.57</v>
      </c>
      <c r="I16" s="14" t="s">
        <v>30</v>
      </c>
      <c r="J16" s="13" t="s">
        <v>18</v>
      </c>
      <c r="K16" s="8">
        <v>43.569999999999993</v>
      </c>
      <c r="L16" s="22" t="s">
        <v>30</v>
      </c>
    </row>
    <row r="17" spans="1:28" ht="15" customHeight="1" x14ac:dyDescent="0.35">
      <c r="A17" s="26">
        <v>0.16666666666666666</v>
      </c>
      <c r="B17" s="31">
        <v>280</v>
      </c>
      <c r="C17" s="32" t="s">
        <v>36</v>
      </c>
      <c r="D17" s="13" t="s">
        <v>17</v>
      </c>
      <c r="E17" s="2">
        <v>73</v>
      </c>
      <c r="F17" s="14" t="s">
        <v>30</v>
      </c>
      <c r="G17" s="13" t="s">
        <v>17</v>
      </c>
      <c r="H17" s="2">
        <v>210.39</v>
      </c>
      <c r="I17" s="14" t="s">
        <v>30</v>
      </c>
      <c r="J17" s="13" t="s">
        <v>18</v>
      </c>
      <c r="K17" s="8">
        <v>137.38999999999999</v>
      </c>
      <c r="L17" s="22" t="s">
        <v>30</v>
      </c>
    </row>
    <row r="18" spans="1:28" ht="15" customHeight="1" x14ac:dyDescent="0.35">
      <c r="A18" s="28">
        <v>0.20833333333333334</v>
      </c>
      <c r="B18" s="39">
        <v>300</v>
      </c>
      <c r="C18" s="36" t="s">
        <v>36</v>
      </c>
      <c r="D18" s="15" t="s">
        <v>17</v>
      </c>
      <c r="E18" s="10">
        <v>73</v>
      </c>
      <c r="F18" s="17" t="s">
        <v>30</v>
      </c>
      <c r="G18" s="15" t="s">
        <v>17</v>
      </c>
      <c r="H18" s="10">
        <v>230.21</v>
      </c>
      <c r="I18" s="17" t="s">
        <v>30</v>
      </c>
      <c r="J18" s="15" t="s">
        <v>18</v>
      </c>
      <c r="K18" s="11">
        <v>157.21</v>
      </c>
      <c r="L18" s="23" t="s">
        <v>30</v>
      </c>
    </row>
    <row r="19" spans="1:28" ht="15" customHeight="1" x14ac:dyDescent="0.35">
      <c r="A19" s="25">
        <v>0.25</v>
      </c>
      <c r="B19" s="40">
        <f t="array" ref="B19:B24">$B$13:$B$18</f>
        <v>0</v>
      </c>
      <c r="C19" s="41" t="s">
        <v>36</v>
      </c>
      <c r="D19" s="42" t="s">
        <v>10</v>
      </c>
      <c r="E19" s="19">
        <v>70</v>
      </c>
      <c r="F19" s="43" t="s">
        <v>30</v>
      </c>
      <c r="G19" s="42" t="s">
        <v>11</v>
      </c>
      <c r="H19" s="19">
        <v>70</v>
      </c>
      <c r="I19" s="43" t="s">
        <v>30</v>
      </c>
      <c r="J19" s="37" t="s">
        <v>12</v>
      </c>
      <c r="K19" s="20">
        <f t="array" ref="K19:K24">H19:H24-E19:E24</f>
        <v>0</v>
      </c>
      <c r="L19" s="21" t="s">
        <v>30</v>
      </c>
    </row>
    <row r="20" spans="1:28" ht="15" customHeight="1" x14ac:dyDescent="0.35">
      <c r="A20" s="26">
        <v>0.29166666666666669</v>
      </c>
      <c r="B20" s="33">
        <v>40</v>
      </c>
      <c r="C20" s="32" t="s">
        <v>36</v>
      </c>
      <c r="D20" s="13" t="s">
        <v>17</v>
      </c>
      <c r="E20" s="2">
        <v>70</v>
      </c>
      <c r="F20" s="14" t="s">
        <v>30</v>
      </c>
      <c r="G20" s="13" t="s">
        <v>17</v>
      </c>
      <c r="H20" s="2">
        <v>73.959999999999994</v>
      </c>
      <c r="I20" s="14" t="s">
        <v>30</v>
      </c>
      <c r="J20" s="13" t="s">
        <v>18</v>
      </c>
      <c r="K20" s="8">
        <v>3.9599999999999937</v>
      </c>
      <c r="L20" s="22" t="s">
        <v>30</v>
      </c>
    </row>
    <row r="21" spans="1:28" ht="15" customHeight="1" x14ac:dyDescent="0.35">
      <c r="A21" s="26">
        <v>0.33333333333333331</v>
      </c>
      <c r="B21" s="33">
        <v>100</v>
      </c>
      <c r="C21" s="32" t="s">
        <v>36</v>
      </c>
      <c r="D21" s="13" t="s">
        <v>17</v>
      </c>
      <c r="E21" s="2">
        <v>70</v>
      </c>
      <c r="F21" s="14" t="s">
        <v>30</v>
      </c>
      <c r="G21" s="13" t="s">
        <v>17</v>
      </c>
      <c r="H21" s="2">
        <v>91.6</v>
      </c>
      <c r="I21" s="14" t="s">
        <v>30</v>
      </c>
      <c r="J21" s="13" t="s">
        <v>18</v>
      </c>
      <c r="K21" s="8">
        <v>21.599999999999994</v>
      </c>
      <c r="L21" s="22" t="s">
        <v>30</v>
      </c>
    </row>
    <row r="22" spans="1:28" ht="15" customHeight="1" x14ac:dyDescent="0.35">
      <c r="A22" s="26">
        <v>0.375</v>
      </c>
      <c r="B22" s="33">
        <v>160</v>
      </c>
      <c r="C22" s="32" t="s">
        <v>36</v>
      </c>
      <c r="D22" s="13" t="s">
        <v>17</v>
      </c>
      <c r="E22" s="2">
        <v>70</v>
      </c>
      <c r="F22" s="14" t="s">
        <v>30</v>
      </c>
      <c r="G22" s="13" t="s">
        <v>17</v>
      </c>
      <c r="H22" s="2">
        <v>121.57</v>
      </c>
      <c r="I22" s="14" t="s">
        <v>30</v>
      </c>
      <c r="J22" s="13" t="s">
        <v>18</v>
      </c>
      <c r="K22" s="8">
        <v>51.569999999999993</v>
      </c>
      <c r="L22" s="22" t="s">
        <v>30</v>
      </c>
    </row>
    <row r="23" spans="1:28" ht="15" customHeight="1" x14ac:dyDescent="0.35">
      <c r="A23" s="26">
        <v>0.41666666666666669</v>
      </c>
      <c r="B23" s="33">
        <v>280</v>
      </c>
      <c r="C23" s="32" t="s">
        <v>36</v>
      </c>
      <c r="D23" s="13" t="s">
        <v>17</v>
      </c>
      <c r="E23" s="2">
        <v>70</v>
      </c>
      <c r="F23" s="14" t="s">
        <v>30</v>
      </c>
      <c r="G23" s="13" t="s">
        <v>17</v>
      </c>
      <c r="H23" s="2">
        <v>215.39</v>
      </c>
      <c r="I23" s="14" t="s">
        <v>30</v>
      </c>
      <c r="J23" s="13" t="s">
        <v>18</v>
      </c>
      <c r="K23" s="8">
        <v>145.38999999999999</v>
      </c>
      <c r="L23" s="22" t="s">
        <v>30</v>
      </c>
    </row>
    <row r="24" spans="1:28" ht="15" customHeight="1" x14ac:dyDescent="0.35">
      <c r="A24" s="28">
        <v>0.45833333333333331</v>
      </c>
      <c r="B24" s="35">
        <v>300</v>
      </c>
      <c r="C24" s="36" t="s">
        <v>36</v>
      </c>
      <c r="D24" s="15" t="s">
        <v>17</v>
      </c>
      <c r="E24" s="10">
        <v>70</v>
      </c>
      <c r="F24" s="17" t="s">
        <v>30</v>
      </c>
      <c r="G24" s="15" t="s">
        <v>17</v>
      </c>
      <c r="H24" s="10">
        <v>235.21</v>
      </c>
      <c r="I24" s="17" t="s">
        <v>30</v>
      </c>
      <c r="J24" s="15" t="s">
        <v>18</v>
      </c>
      <c r="K24" s="11">
        <v>165.21</v>
      </c>
      <c r="L24" s="23" t="s">
        <v>30</v>
      </c>
    </row>
    <row r="25" spans="1:28" ht="15" customHeight="1" x14ac:dyDescent="0.35">
      <c r="A25" s="25">
        <v>0.5</v>
      </c>
      <c r="B25" s="40">
        <f t="array" ref="B25:B30">$B$13:$B$18</f>
        <v>0</v>
      </c>
      <c r="C25" s="41" t="s">
        <v>36</v>
      </c>
      <c r="D25" s="42" t="s">
        <v>10</v>
      </c>
      <c r="E25" s="19">
        <v>73</v>
      </c>
      <c r="F25" s="43" t="s">
        <v>30</v>
      </c>
      <c r="G25" s="42" t="s">
        <v>11</v>
      </c>
      <c r="H25" s="19">
        <f>H13+G43</f>
        <v>72</v>
      </c>
      <c r="I25" s="43" t="s">
        <v>30</v>
      </c>
      <c r="J25" s="37" t="s">
        <v>12</v>
      </c>
      <c r="K25" s="20">
        <f t="array" ref="K25:K30">H25:H30-E25:E30</f>
        <v>-1</v>
      </c>
      <c r="L25" s="21" t="s">
        <v>30</v>
      </c>
    </row>
    <row r="26" spans="1:28" ht="15" customHeight="1" x14ac:dyDescent="0.35">
      <c r="A26" s="26">
        <v>0.54166666666666663</v>
      </c>
      <c r="B26" s="33">
        <v>40</v>
      </c>
      <c r="C26" s="32" t="s">
        <v>36</v>
      </c>
      <c r="D26" s="13" t="s">
        <v>17</v>
      </c>
      <c r="E26" s="2">
        <v>73</v>
      </c>
      <c r="F26" s="14" t="s">
        <v>30</v>
      </c>
      <c r="G26" s="13" t="s">
        <v>17</v>
      </c>
      <c r="H26" s="2">
        <f t="shared" ref="H26:H30" si="0">H14+G44</f>
        <v>75.959999999999994</v>
      </c>
      <c r="I26" s="14" t="s">
        <v>30</v>
      </c>
      <c r="J26" s="13" t="s">
        <v>18</v>
      </c>
      <c r="K26" s="8">
        <v>2.9599999999999937</v>
      </c>
      <c r="L26" s="22" t="s">
        <v>30</v>
      </c>
    </row>
    <row r="27" spans="1:28" ht="15" customHeight="1" x14ac:dyDescent="0.35">
      <c r="A27" s="26">
        <v>0.58333333333333337</v>
      </c>
      <c r="B27" s="33">
        <v>100</v>
      </c>
      <c r="C27" s="32" t="s">
        <v>36</v>
      </c>
      <c r="D27" s="13" t="s">
        <v>17</v>
      </c>
      <c r="E27" s="2">
        <v>73</v>
      </c>
      <c r="F27" s="14" t="s">
        <v>30</v>
      </c>
      <c r="G27" s="13" t="s">
        <v>17</v>
      </c>
      <c r="H27" s="2">
        <f t="shared" si="0"/>
        <v>93.6</v>
      </c>
      <c r="I27" s="14" t="s">
        <v>30</v>
      </c>
      <c r="J27" s="13" t="s">
        <v>18</v>
      </c>
      <c r="K27" s="8">
        <v>20.599999999999994</v>
      </c>
      <c r="L27" s="22" t="s">
        <v>30</v>
      </c>
    </row>
    <row r="28" spans="1:28" ht="15" customHeight="1" x14ac:dyDescent="0.35">
      <c r="A28" s="26">
        <v>0.625</v>
      </c>
      <c r="B28" s="33">
        <v>160</v>
      </c>
      <c r="C28" s="32" t="s">
        <v>36</v>
      </c>
      <c r="D28" s="13" t="s">
        <v>17</v>
      </c>
      <c r="E28" s="2">
        <v>73</v>
      </c>
      <c r="F28" s="14" t="s">
        <v>30</v>
      </c>
      <c r="G28" s="13" t="s">
        <v>17</v>
      </c>
      <c r="H28" s="2">
        <f t="shared" si="0"/>
        <v>124.57</v>
      </c>
      <c r="I28" s="14" t="s">
        <v>30</v>
      </c>
      <c r="J28" s="13" t="s">
        <v>18</v>
      </c>
      <c r="K28" s="8">
        <v>51.569999999999993</v>
      </c>
      <c r="L28" s="22" t="s">
        <v>30</v>
      </c>
      <c r="N28" s="82" t="s">
        <v>27</v>
      </c>
      <c r="O28" s="86"/>
      <c r="P28" s="86"/>
      <c r="Q28" s="86"/>
      <c r="R28" s="86"/>
      <c r="S28" s="86"/>
      <c r="T28" s="86"/>
      <c r="U28" s="86"/>
      <c r="V28" s="83"/>
      <c r="X28" s="82" t="s">
        <v>26</v>
      </c>
      <c r="Y28" s="86"/>
      <c r="Z28" s="86"/>
      <c r="AA28" s="86"/>
      <c r="AB28" s="83"/>
    </row>
    <row r="29" spans="1:28" ht="15" customHeight="1" x14ac:dyDescent="0.35">
      <c r="A29" s="26">
        <v>0.66666666666666663</v>
      </c>
      <c r="B29" s="33">
        <v>280</v>
      </c>
      <c r="C29" s="32" t="s">
        <v>36</v>
      </c>
      <c r="D29" s="13" t="s">
        <v>17</v>
      </c>
      <c r="E29" s="2">
        <v>73</v>
      </c>
      <c r="F29" s="14" t="s">
        <v>30</v>
      </c>
      <c r="G29" s="13" t="s">
        <v>17</v>
      </c>
      <c r="H29" s="2">
        <f t="shared" si="0"/>
        <v>232.08999999999997</v>
      </c>
      <c r="I29" s="14" t="s">
        <v>30</v>
      </c>
      <c r="J29" s="13" t="s">
        <v>18</v>
      </c>
      <c r="K29" s="8">
        <v>159.08999999999997</v>
      </c>
      <c r="L29" s="22" t="s">
        <v>30</v>
      </c>
      <c r="N29" s="54" t="s">
        <v>2</v>
      </c>
      <c r="O29" s="82" t="s">
        <v>20</v>
      </c>
      <c r="P29" s="86"/>
      <c r="Q29" s="83"/>
      <c r="R29" s="82" t="s">
        <v>19</v>
      </c>
      <c r="S29" s="86"/>
      <c r="T29" s="83"/>
      <c r="U29" s="54" t="s">
        <v>21</v>
      </c>
      <c r="V29" s="54" t="s">
        <v>22</v>
      </c>
      <c r="X29" s="44" t="s">
        <v>2</v>
      </c>
      <c r="Y29" s="45" t="s">
        <v>23</v>
      </c>
      <c r="Z29" s="64"/>
      <c r="AA29" s="65"/>
      <c r="AB29" s="43"/>
    </row>
    <row r="30" spans="1:28" ht="15" customHeight="1" x14ac:dyDescent="0.35">
      <c r="A30" s="28">
        <v>0.70833333333333337</v>
      </c>
      <c r="B30" s="35">
        <v>300</v>
      </c>
      <c r="C30" s="36" t="s">
        <v>36</v>
      </c>
      <c r="D30" s="15" t="s">
        <v>17</v>
      </c>
      <c r="E30" s="10">
        <v>73</v>
      </c>
      <c r="F30" s="17" t="s">
        <v>30</v>
      </c>
      <c r="G30" s="15" t="s">
        <v>17</v>
      </c>
      <c r="H30" s="10">
        <f t="shared" si="0"/>
        <v>255.91</v>
      </c>
      <c r="I30" s="17" t="s">
        <v>30</v>
      </c>
      <c r="J30" s="15" t="s">
        <v>18</v>
      </c>
      <c r="K30" s="11">
        <v>182.91</v>
      </c>
      <c r="L30" s="23" t="s">
        <v>30</v>
      </c>
      <c r="N30" s="55" t="s">
        <v>37</v>
      </c>
      <c r="O30" s="48" t="s">
        <v>32</v>
      </c>
      <c r="P30" s="5" t="s">
        <v>33</v>
      </c>
      <c r="Q30" s="49" t="s">
        <v>34</v>
      </c>
      <c r="R30" s="48" t="s">
        <v>32</v>
      </c>
      <c r="S30" s="5" t="s">
        <v>33</v>
      </c>
      <c r="T30" s="49" t="s">
        <v>34</v>
      </c>
      <c r="U30" s="55" t="s">
        <v>35</v>
      </c>
      <c r="V30" s="55" t="s">
        <v>35</v>
      </c>
      <c r="X30" s="48" t="s">
        <v>37</v>
      </c>
      <c r="Y30" s="49" t="s">
        <v>35</v>
      </c>
      <c r="Z30" s="87" t="s">
        <v>25</v>
      </c>
      <c r="AA30" s="88"/>
      <c r="AB30" s="89"/>
    </row>
    <row r="31" spans="1:28" ht="15" customHeight="1" x14ac:dyDescent="0.35">
      <c r="A31" s="26">
        <v>0.75</v>
      </c>
      <c r="B31" s="33">
        <f t="array" ref="B31:B36">$B$13:$B$18</f>
        <v>0</v>
      </c>
      <c r="C31" s="32" t="s">
        <v>36</v>
      </c>
      <c r="D31" s="38" t="s">
        <v>10</v>
      </c>
      <c r="E31" s="2">
        <v>70</v>
      </c>
      <c r="F31" s="14" t="s">
        <v>30</v>
      </c>
      <c r="G31" s="38" t="s">
        <v>11</v>
      </c>
      <c r="H31" s="19">
        <f>H19+G43</f>
        <v>77</v>
      </c>
      <c r="I31" s="14" t="s">
        <v>30</v>
      </c>
      <c r="J31" s="13" t="s">
        <v>12</v>
      </c>
      <c r="K31" s="8">
        <f t="array" ref="K31:K36">H31:H36-E31:E36</f>
        <v>7</v>
      </c>
      <c r="L31" s="22" t="s">
        <v>30</v>
      </c>
      <c r="N31" s="56">
        <f t="array" ref="N31:N36">B13:B18</f>
        <v>0</v>
      </c>
      <c r="O31" s="4">
        <f t="array" ref="O31:O36">K13:K18</f>
        <v>-8</v>
      </c>
      <c r="P31" s="52">
        <f t="shared" ref="P31:P36" si="1">AVERAGE(O31,Q31)</f>
        <v>-4</v>
      </c>
      <c r="Q31" s="3">
        <f t="array" ref="Q31:Q36">K19:K24</f>
        <v>0</v>
      </c>
      <c r="R31" s="4">
        <f t="array" ref="R31:R36">K25:K30</f>
        <v>-1</v>
      </c>
      <c r="S31" s="52">
        <f t="shared" ref="S31:S36" si="2">AVERAGE(R31,T31)</f>
        <v>3</v>
      </c>
      <c r="T31" s="3">
        <f t="array" ref="T31:T36">K31:K36</f>
        <v>7</v>
      </c>
      <c r="U31" s="61">
        <v>41.3</v>
      </c>
      <c r="V31" s="61">
        <v>41.3</v>
      </c>
      <c r="X31" s="50">
        <v>120</v>
      </c>
      <c r="Y31" s="51">
        <v>35</v>
      </c>
      <c r="Z31" s="66" t="s">
        <v>24</v>
      </c>
      <c r="AA31" s="65"/>
      <c r="AB31" s="43"/>
    </row>
    <row r="32" spans="1:28" ht="15" customHeight="1" x14ac:dyDescent="0.35">
      <c r="A32" s="26">
        <v>0.79166666666666663</v>
      </c>
      <c r="B32" s="33">
        <v>40</v>
      </c>
      <c r="C32" s="32" t="s">
        <v>36</v>
      </c>
      <c r="D32" s="13" t="s">
        <v>17</v>
      </c>
      <c r="E32" s="2">
        <v>70</v>
      </c>
      <c r="F32" s="14" t="s">
        <v>30</v>
      </c>
      <c r="G32" s="13" t="s">
        <v>17</v>
      </c>
      <c r="H32" s="2">
        <f t="shared" ref="H32:H36" si="3">H20+G44</f>
        <v>80.959999999999994</v>
      </c>
      <c r="I32" s="14" t="s">
        <v>30</v>
      </c>
      <c r="J32" s="13" t="s">
        <v>18</v>
      </c>
      <c r="K32" s="8">
        <v>10.959999999999994</v>
      </c>
      <c r="L32" s="22" t="s">
        <v>30</v>
      </c>
      <c r="N32" s="56">
        <v>40</v>
      </c>
      <c r="O32" s="4">
        <v>-4.0400000000000063</v>
      </c>
      <c r="P32" s="52">
        <f t="shared" si="1"/>
        <v>-4.0000000000006253E-2</v>
      </c>
      <c r="Q32" s="3">
        <v>3.9599999999999937</v>
      </c>
      <c r="R32" s="4">
        <v>2.9599999999999937</v>
      </c>
      <c r="S32" s="52">
        <f t="shared" si="2"/>
        <v>6.9599999999999937</v>
      </c>
      <c r="T32" s="3">
        <v>10.959999999999994</v>
      </c>
      <c r="U32" s="61">
        <v>41.1</v>
      </c>
      <c r="V32" s="61"/>
      <c r="X32" s="46">
        <v>84</v>
      </c>
      <c r="Y32" s="47">
        <v>38</v>
      </c>
      <c r="Z32" s="67" t="s">
        <v>50</v>
      </c>
      <c r="AA32" s="60"/>
      <c r="AB32" s="17"/>
    </row>
    <row r="33" spans="1:24" ht="15" customHeight="1" x14ac:dyDescent="0.35">
      <c r="A33" s="26">
        <v>0.83333333333333337</v>
      </c>
      <c r="B33" s="33">
        <v>100</v>
      </c>
      <c r="C33" s="32" t="s">
        <v>36</v>
      </c>
      <c r="D33" s="13" t="s">
        <v>17</v>
      </c>
      <c r="E33" s="2">
        <v>70</v>
      </c>
      <c r="F33" s="14" t="s">
        <v>30</v>
      </c>
      <c r="G33" s="13" t="s">
        <v>17</v>
      </c>
      <c r="H33" s="2">
        <f t="shared" si="3"/>
        <v>98.6</v>
      </c>
      <c r="I33" s="14" t="s">
        <v>30</v>
      </c>
      <c r="J33" s="13" t="s">
        <v>18</v>
      </c>
      <c r="K33" s="8">
        <v>28.599999999999994</v>
      </c>
      <c r="L33" s="22" t="s">
        <v>30</v>
      </c>
      <c r="N33" s="56">
        <v>100</v>
      </c>
      <c r="O33" s="4">
        <v>13.599999999999994</v>
      </c>
      <c r="P33" s="52">
        <f t="shared" si="1"/>
        <v>17.599999999999994</v>
      </c>
      <c r="Q33" s="3">
        <v>21.599999999999994</v>
      </c>
      <c r="R33" s="4">
        <v>20.599999999999994</v>
      </c>
      <c r="S33" s="52">
        <f t="shared" si="2"/>
        <v>24.599999999999994</v>
      </c>
      <c r="T33" s="3">
        <v>28.599999999999994</v>
      </c>
      <c r="U33" s="61">
        <v>37.1</v>
      </c>
      <c r="V33" s="61">
        <v>40</v>
      </c>
    </row>
    <row r="34" spans="1:24" ht="15" customHeight="1" x14ac:dyDescent="0.35">
      <c r="A34" s="27">
        <v>0.875</v>
      </c>
      <c r="B34" s="33">
        <v>160</v>
      </c>
      <c r="C34" s="34" t="s">
        <v>36</v>
      </c>
      <c r="D34" s="13" t="s">
        <v>17</v>
      </c>
      <c r="E34" s="2">
        <v>70</v>
      </c>
      <c r="F34" s="14" t="s">
        <v>30</v>
      </c>
      <c r="G34" s="13" t="s">
        <v>17</v>
      </c>
      <c r="H34" s="2">
        <f t="shared" si="3"/>
        <v>129.57</v>
      </c>
      <c r="I34" s="14" t="s">
        <v>30</v>
      </c>
      <c r="J34" s="13" t="s">
        <v>18</v>
      </c>
      <c r="K34" s="8">
        <v>59.569999999999993</v>
      </c>
      <c r="L34" s="22" t="s">
        <v>30</v>
      </c>
      <c r="N34" s="56">
        <v>160</v>
      </c>
      <c r="O34" s="4">
        <v>43.569999999999993</v>
      </c>
      <c r="P34" s="52">
        <f t="shared" si="1"/>
        <v>47.569999999999993</v>
      </c>
      <c r="Q34" s="3">
        <v>51.569999999999993</v>
      </c>
      <c r="R34" s="4">
        <v>51.569999999999993</v>
      </c>
      <c r="S34" s="52">
        <f t="shared" si="2"/>
        <v>55.569999999999993</v>
      </c>
      <c r="T34" s="3">
        <v>59.569999999999993</v>
      </c>
      <c r="U34" s="61">
        <v>26.5</v>
      </c>
      <c r="V34" s="61">
        <v>39</v>
      </c>
      <c r="X34" t="s">
        <v>28</v>
      </c>
    </row>
    <row r="35" spans="1:24" ht="15" customHeight="1" x14ac:dyDescent="0.35">
      <c r="A35" s="26">
        <v>0.91666666666666663</v>
      </c>
      <c r="B35" s="33">
        <v>280</v>
      </c>
      <c r="C35" s="32" t="s">
        <v>36</v>
      </c>
      <c r="D35" s="13" t="s">
        <v>17</v>
      </c>
      <c r="E35" s="2">
        <v>70</v>
      </c>
      <c r="F35" s="14" t="s">
        <v>30</v>
      </c>
      <c r="G35" s="13" t="s">
        <v>17</v>
      </c>
      <c r="H35" s="2">
        <f t="shared" si="3"/>
        <v>237.08999999999997</v>
      </c>
      <c r="I35" s="14" t="s">
        <v>30</v>
      </c>
      <c r="J35" s="13" t="s">
        <v>18</v>
      </c>
      <c r="K35" s="8">
        <v>167.08999999999997</v>
      </c>
      <c r="L35" s="22" t="s">
        <v>30</v>
      </c>
      <c r="N35" s="56">
        <v>280</v>
      </c>
      <c r="O35" s="4">
        <v>137.38999999999999</v>
      </c>
      <c r="P35" s="52">
        <f t="shared" si="1"/>
        <v>141.38999999999999</v>
      </c>
      <c r="Q35" s="3">
        <v>145.38999999999999</v>
      </c>
      <c r="R35" s="4">
        <v>159.08999999999997</v>
      </c>
      <c r="S35" s="52">
        <f t="shared" si="2"/>
        <v>163.08999999999997</v>
      </c>
      <c r="T35" s="3">
        <v>167.08999999999997</v>
      </c>
      <c r="U35" s="61"/>
      <c r="V35" s="61">
        <v>30.7</v>
      </c>
      <c r="X35" t="s">
        <v>29</v>
      </c>
    </row>
    <row r="36" spans="1:24" ht="15" customHeight="1" x14ac:dyDescent="0.35">
      <c r="A36" s="28">
        <v>0.95833333333333337</v>
      </c>
      <c r="B36" s="35">
        <v>300</v>
      </c>
      <c r="C36" s="36" t="s">
        <v>36</v>
      </c>
      <c r="D36" s="15" t="s">
        <v>17</v>
      </c>
      <c r="E36" s="10">
        <v>70</v>
      </c>
      <c r="F36" s="17" t="s">
        <v>30</v>
      </c>
      <c r="G36" s="15" t="s">
        <v>17</v>
      </c>
      <c r="H36" s="10">
        <f t="shared" si="3"/>
        <v>260.91000000000003</v>
      </c>
      <c r="I36" s="17" t="s">
        <v>30</v>
      </c>
      <c r="J36" s="15" t="s">
        <v>18</v>
      </c>
      <c r="K36" s="11">
        <v>190.91000000000003</v>
      </c>
      <c r="L36" s="23" t="s">
        <v>30</v>
      </c>
      <c r="N36" s="57">
        <v>300</v>
      </c>
      <c r="O36" s="58">
        <v>157.21</v>
      </c>
      <c r="P36" s="53">
        <f t="shared" si="1"/>
        <v>161.21</v>
      </c>
      <c r="Q36" s="59">
        <v>165.21</v>
      </c>
      <c r="R36" s="58">
        <v>182.91</v>
      </c>
      <c r="S36" s="53">
        <f t="shared" si="2"/>
        <v>186.91000000000003</v>
      </c>
      <c r="T36" s="59">
        <v>190.91000000000003</v>
      </c>
      <c r="U36" s="62"/>
      <c r="V36" s="62">
        <v>28</v>
      </c>
    </row>
    <row r="39" spans="1:24" x14ac:dyDescent="0.35">
      <c r="A39" s="1" t="s">
        <v>38</v>
      </c>
    </row>
    <row r="40" spans="1:24" x14ac:dyDescent="0.35">
      <c r="A40" s="1" t="s">
        <v>39</v>
      </c>
    </row>
    <row r="41" spans="1:24" x14ac:dyDescent="0.35">
      <c r="A41" s="1" t="s">
        <v>40</v>
      </c>
      <c r="B41" s="1" t="s">
        <v>41</v>
      </c>
      <c r="C41" s="1" t="s">
        <v>42</v>
      </c>
    </row>
    <row r="42" spans="1:24" ht="22" x14ac:dyDescent="0.35">
      <c r="A42" s="1" t="s">
        <v>43</v>
      </c>
      <c r="B42" s="1" t="s">
        <v>44</v>
      </c>
      <c r="C42" s="1" t="s">
        <v>45</v>
      </c>
      <c r="D42" s="70" t="s">
        <v>46</v>
      </c>
      <c r="E42" s="71" t="s">
        <v>47</v>
      </c>
      <c r="F42" s="65"/>
      <c r="G42" s="72" t="s">
        <v>48</v>
      </c>
    </row>
    <row r="43" spans="1:24" x14ac:dyDescent="0.35">
      <c r="A43" s="81">
        <v>0</v>
      </c>
      <c r="B43" s="69">
        <v>0</v>
      </c>
      <c r="C43" s="1">
        <v>65</v>
      </c>
      <c r="D43" s="73">
        <v>27</v>
      </c>
      <c r="E43" s="74">
        <v>34</v>
      </c>
      <c r="F43" s="75"/>
      <c r="G43" s="76">
        <v>7</v>
      </c>
    </row>
    <row r="44" spans="1:24" x14ac:dyDescent="0.35">
      <c r="A44" s="81">
        <v>4.1666666666666664E-2</v>
      </c>
      <c r="B44" s="69">
        <v>-40</v>
      </c>
      <c r="C44" s="1">
        <v>66.099999999999994</v>
      </c>
      <c r="D44" s="73">
        <v>27</v>
      </c>
      <c r="E44" s="74">
        <v>34</v>
      </c>
      <c r="F44" s="75"/>
      <c r="G44" s="76">
        <v>7</v>
      </c>
    </row>
    <row r="45" spans="1:24" x14ac:dyDescent="0.35">
      <c r="A45" s="81">
        <v>8.3333333333333329E-2</v>
      </c>
      <c r="B45" s="69">
        <v>-100</v>
      </c>
      <c r="C45" s="1">
        <v>70.989999999999995</v>
      </c>
      <c r="D45" s="73">
        <v>27</v>
      </c>
      <c r="E45" s="74">
        <v>34</v>
      </c>
      <c r="F45" s="75"/>
      <c r="G45" s="76">
        <v>7</v>
      </c>
    </row>
    <row r="46" spans="1:24" x14ac:dyDescent="0.35">
      <c r="A46" s="81">
        <v>0.125</v>
      </c>
      <c r="B46" s="69">
        <v>-160</v>
      </c>
      <c r="C46" s="1">
        <v>79.3</v>
      </c>
      <c r="D46" s="73">
        <v>26</v>
      </c>
      <c r="E46" s="74">
        <v>34</v>
      </c>
      <c r="F46" s="75"/>
      <c r="G46" s="76">
        <v>8</v>
      </c>
    </row>
    <row r="47" spans="1:24" x14ac:dyDescent="0.35">
      <c r="A47" s="81">
        <v>0.16666666666666666</v>
      </c>
      <c r="B47" s="69">
        <v>-280</v>
      </c>
      <c r="C47" s="1">
        <v>105.3</v>
      </c>
      <c r="D47" s="73">
        <v>12.3</v>
      </c>
      <c r="E47" s="74">
        <v>34</v>
      </c>
      <c r="F47" s="75"/>
      <c r="G47" s="76">
        <v>21.7</v>
      </c>
    </row>
    <row r="48" spans="1:24" x14ac:dyDescent="0.35">
      <c r="A48" s="81">
        <v>0.20833333333333334</v>
      </c>
      <c r="B48" s="69">
        <v>-300</v>
      </c>
      <c r="C48" s="1">
        <v>110.79</v>
      </c>
      <c r="D48" s="77">
        <v>8.3000000000000007</v>
      </c>
      <c r="E48" s="78">
        <v>34</v>
      </c>
      <c r="F48" s="79"/>
      <c r="G48" s="80">
        <v>25.7</v>
      </c>
    </row>
    <row r="49" spans="1:3" x14ac:dyDescent="0.35">
      <c r="A49" s="81">
        <v>0.25</v>
      </c>
      <c r="B49" s="69">
        <v>0</v>
      </c>
      <c r="C49" s="1">
        <v>70</v>
      </c>
    </row>
    <row r="50" spans="1:3" x14ac:dyDescent="0.35">
      <c r="A50" s="81">
        <v>0.29166666666666669</v>
      </c>
      <c r="B50" s="69">
        <v>-40</v>
      </c>
      <c r="C50" s="1">
        <v>71.099999999999994</v>
      </c>
    </row>
    <row r="51" spans="1:3" x14ac:dyDescent="0.35">
      <c r="A51" s="81">
        <v>0.33333333333333331</v>
      </c>
      <c r="B51" s="69">
        <v>-100</v>
      </c>
      <c r="C51" s="1">
        <v>75.989999999999995</v>
      </c>
    </row>
    <row r="52" spans="1:3" x14ac:dyDescent="0.35">
      <c r="A52" s="81">
        <v>0.375</v>
      </c>
      <c r="B52" s="69">
        <v>-160</v>
      </c>
      <c r="C52" s="1">
        <v>84.3</v>
      </c>
    </row>
    <row r="53" spans="1:3" x14ac:dyDescent="0.35">
      <c r="A53" s="81">
        <v>0.41666666666666669</v>
      </c>
      <c r="B53" s="69">
        <v>-280</v>
      </c>
      <c r="C53" s="1">
        <v>110.3</v>
      </c>
    </row>
    <row r="54" spans="1:3" x14ac:dyDescent="0.35">
      <c r="A54" s="81">
        <v>0.45833333333333331</v>
      </c>
      <c r="B54" s="69">
        <v>-300</v>
      </c>
      <c r="C54" s="1">
        <v>115.79</v>
      </c>
    </row>
    <row r="55" spans="1:3" x14ac:dyDescent="0.35">
      <c r="A55" s="81">
        <v>0.5</v>
      </c>
      <c r="B55" s="69">
        <v>0</v>
      </c>
      <c r="C55" s="1">
        <v>65</v>
      </c>
    </row>
    <row r="56" spans="1:3" x14ac:dyDescent="0.35">
      <c r="A56" s="81">
        <v>0.54166666666666663</v>
      </c>
      <c r="B56" s="69">
        <v>-40</v>
      </c>
      <c r="C56" s="1">
        <v>68.959999999999994</v>
      </c>
    </row>
    <row r="57" spans="1:3" x14ac:dyDescent="0.35">
      <c r="A57" s="81">
        <v>0.58333333333333337</v>
      </c>
      <c r="B57" s="69">
        <v>-100</v>
      </c>
      <c r="C57" s="1">
        <v>86.6</v>
      </c>
    </row>
    <row r="58" spans="1:3" x14ac:dyDescent="0.35">
      <c r="A58" s="81">
        <v>0.625</v>
      </c>
      <c r="B58" s="69">
        <v>-160</v>
      </c>
      <c r="C58" s="1">
        <v>116.57</v>
      </c>
    </row>
    <row r="59" spans="1:3" x14ac:dyDescent="0.35">
      <c r="A59" s="81">
        <v>0.66666666666666663</v>
      </c>
      <c r="B59" s="69">
        <v>-280</v>
      </c>
      <c r="C59" s="1">
        <v>210.39</v>
      </c>
    </row>
    <row r="60" spans="1:3" x14ac:dyDescent="0.35">
      <c r="A60" s="81">
        <v>0.70833333333333337</v>
      </c>
      <c r="B60" s="69">
        <v>-300</v>
      </c>
      <c r="C60" s="1">
        <v>230.21</v>
      </c>
    </row>
    <row r="61" spans="1:3" x14ac:dyDescent="0.35">
      <c r="A61" s="81">
        <v>0.75</v>
      </c>
      <c r="B61" s="69">
        <v>0</v>
      </c>
      <c r="C61" s="1">
        <v>70</v>
      </c>
    </row>
    <row r="62" spans="1:3" x14ac:dyDescent="0.35">
      <c r="A62" s="81">
        <v>0.79166666666666663</v>
      </c>
      <c r="B62" s="69">
        <v>-40</v>
      </c>
      <c r="C62" s="1">
        <v>73.959999999999994</v>
      </c>
    </row>
    <row r="63" spans="1:3" x14ac:dyDescent="0.35">
      <c r="A63" s="81">
        <v>0.83333333333333337</v>
      </c>
      <c r="B63" s="69">
        <v>-100</v>
      </c>
      <c r="C63" s="1">
        <v>91.6</v>
      </c>
    </row>
    <row r="64" spans="1:3" x14ac:dyDescent="0.35">
      <c r="A64" s="81">
        <v>0.875</v>
      </c>
      <c r="B64" s="69">
        <v>-160</v>
      </c>
      <c r="C64" s="1">
        <v>121.57</v>
      </c>
    </row>
    <row r="65" spans="1:3" x14ac:dyDescent="0.35">
      <c r="A65" s="81">
        <v>0.91666666666666663</v>
      </c>
      <c r="B65" s="69">
        <v>-280</v>
      </c>
      <c r="C65" s="1">
        <v>215.39</v>
      </c>
    </row>
    <row r="66" spans="1:3" x14ac:dyDescent="0.35">
      <c r="A66" s="81">
        <v>0.95833333333333337</v>
      </c>
      <c r="B66" s="69">
        <v>-300</v>
      </c>
      <c r="C66" s="1">
        <v>235.21</v>
      </c>
    </row>
  </sheetData>
  <mergeCells count="12">
    <mergeCell ref="X28:AB28"/>
    <mergeCell ref="Z30:AB30"/>
    <mergeCell ref="D12:F12"/>
    <mergeCell ref="G12:I12"/>
    <mergeCell ref="J12:L12"/>
    <mergeCell ref="O29:Q29"/>
    <mergeCell ref="R29:T29"/>
    <mergeCell ref="B12:C12"/>
    <mergeCell ref="J8:L8"/>
    <mergeCell ref="D8:F8"/>
    <mergeCell ref="G8:I8"/>
    <mergeCell ref="N28:V28"/>
  </mergeCells>
  <printOptions horizontalCentered="1"/>
  <pageMargins left="0.5" right="0.5" top="1" bottom="0.75" header="0.3" footer="0.3"/>
  <pageSetup paperSize="17" scale="91" orientation="landscape" r:id="rId1"/>
  <headerFooter>
    <oddHeader>&amp;L{Client} – {Project}
{Job Number}&amp;R{your name or initial here}
&amp;D ~&amp;T</oddHeader>
    <oddFooter>&amp;LFEL 20170316
&amp;F&amp;CPage &amp;P of &amp;N&amp;R{your logo here}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4F49FD79-86CB-4CA0-A92F-565990DB3A9D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F23F41A5-AB1D-4B30-A6D4-EE321D14E132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Folhas de Cálculo</vt:lpstr>
      </vt:variant>
      <vt:variant>
        <vt:i4>1</vt:i4>
      </vt:variant>
      <vt:variant>
        <vt:lpstr>Gráficos</vt:lpstr>
      </vt:variant>
      <vt:variant>
        <vt:i4>1</vt:i4>
      </vt:variant>
      <vt:variant>
        <vt:lpstr>Intervalos com Nome</vt:lpstr>
      </vt:variant>
      <vt:variant>
        <vt:i4>7</vt:i4>
      </vt:variant>
    </vt:vector>
  </HeadingPairs>
  <TitlesOfParts>
    <vt:vector size="9" baseType="lpstr">
      <vt:lpstr>Lift Station Hydraulics</vt:lpstr>
      <vt:lpstr>Pump &amp; System Curves</vt:lpstr>
      <vt:lpstr>'Lift Station Hydraulics'!Área_de_Impressão</vt:lpstr>
      <vt:lpstr>HWL_d</vt:lpstr>
      <vt:lpstr>HWL_s</vt:lpstr>
      <vt:lpstr>LWL_d</vt:lpstr>
      <vt:lpstr>LWL_s</vt:lpstr>
      <vt:lpstr>SL_max</vt:lpstr>
      <vt:lpstr>SL_min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Lusk, Fred</dc:creator>
  <cp:lastModifiedBy>Maria Regina Casimiro</cp:lastModifiedBy>
  <cp:lastPrinted>2024-03-08T13:54:11Z</cp:lastPrinted>
  <dcterms:created xsi:type="dcterms:W3CDTF">2017-03-13T22:32:26Z</dcterms:created>
  <dcterms:modified xsi:type="dcterms:W3CDTF">2024-03-11T17:25:26Z</dcterms:modified>
</cp:coreProperties>
</file>