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\Desktop\ShareFiles\Pump_Station_Capacity\"/>
    </mc:Choice>
  </mc:AlternateContent>
  <xr:revisionPtr revIDLastSave="0" documentId="8_{8E3F57CC-705F-4FE4-81B6-DF03801821D8}" xr6:coauthVersionLast="47" xr6:coauthVersionMax="47" xr10:uidLastSave="{00000000-0000-0000-0000-000000000000}"/>
  <bookViews>
    <workbookView xWindow="-110" yWindow="-110" windowWidth="17020" windowHeight="10000" xr2:uid="{00000000-000D-0000-FFFF-FFFF00000000}"/>
  </bookViews>
  <sheets>
    <sheet name="Lift Station Hydraulics" sheetId="1" r:id="rId1"/>
    <sheet name="Pump &amp; System Curves" sheetId="4" r:id="rId2"/>
  </sheets>
  <definedNames>
    <definedName name="_xlnm.Print_Area" localSheetId="0">'Lift Station Hydraulics'!$A$1:$AB$36</definedName>
    <definedName name="C_DP">'Lift Station Hydraulics'!#REF!</definedName>
    <definedName name="C_FM">'Lift Station Hydraulics'!#REF!</definedName>
    <definedName name="C_SP">'Lift Station Hydraulics'!#REF!</definedName>
    <definedName name="D_DP">'Lift Station Hydraulics'!#REF!</definedName>
    <definedName name="D_FM">'Lift Station Hydraulics'!#REF!</definedName>
    <definedName name="D_SP">'Lift Station Hydraulics'!#REF!</definedName>
    <definedName name="GPMpCFS">#REF!</definedName>
    <definedName name="Gravity">#REF!</definedName>
    <definedName name="HW_No">#REF!</definedName>
    <definedName name="HWL_d">'Lift Station Hydraulics'!$H$9</definedName>
    <definedName name="HWL_s">'Lift Station Hydraulics'!$E$9</definedName>
    <definedName name="INpFT">#REF!</definedName>
    <definedName name="K_DP">'Lift Station Hydraulics'!#REF!</definedName>
    <definedName name="K_FM">'Lift Station Hydraulics'!#REF!</definedName>
    <definedName name="K_SP">'Lift Station Hydraulics'!#REF!</definedName>
    <definedName name="L_DP">'Lift Station Hydraulics'!#REF!</definedName>
    <definedName name="L_FM">'Lift Station Hydraulics'!#REF!</definedName>
    <definedName name="L_SP">'Lift Station Hydraulics'!#REF!</definedName>
    <definedName name="LWL_d">'Lift Station Hydraulics'!$H$10</definedName>
    <definedName name="LWL_s">'Lift Station Hydraulics'!$E$10</definedName>
    <definedName name="SL_max">'Lift Station Hydraulics'!$K$9</definedName>
    <definedName name="SL_min">'Lift Station Hydraulics'!$K$10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1" i="1" l="1" a="1"/>
  <c r="K36" i="1" s="1"/>
  <c r="K25" i="1" a="1"/>
  <c r="K29" i="1" s="1"/>
  <c r="K19" i="1" a="1"/>
  <c r="K24" i="1" s="1"/>
  <c r="K13" i="1" a="1"/>
  <c r="K14" i="1" s="1"/>
  <c r="N31" i="1" a="1"/>
  <c r="N32" i="1" s="1"/>
  <c r="B31" i="1" a="1"/>
  <c r="B36" i="1" s="1"/>
  <c r="B25" i="1" a="1"/>
  <c r="B30" i="1" s="1"/>
  <c r="B19" i="1" a="1"/>
  <c r="B19" i="1" s="1"/>
  <c r="K26" i="1" l="1"/>
  <c r="K30" i="1"/>
  <c r="K27" i="1"/>
  <c r="N31" i="1"/>
  <c r="K31" i="1"/>
  <c r="K33" i="1"/>
  <c r="K34" i="1"/>
  <c r="K35" i="1"/>
  <c r="K32" i="1"/>
  <c r="K28" i="1"/>
  <c r="K25" i="1"/>
  <c r="K21" i="1"/>
  <c r="K22" i="1"/>
  <c r="K19" i="1"/>
  <c r="K23" i="1"/>
  <c r="K20" i="1"/>
  <c r="K13" i="1"/>
  <c r="K15" i="1"/>
  <c r="K17" i="1"/>
  <c r="K16" i="1"/>
  <c r="K18" i="1"/>
  <c r="N35" i="1"/>
  <c r="N34" i="1"/>
  <c r="B33" i="1"/>
  <c r="B27" i="1"/>
  <c r="N33" i="1"/>
  <c r="B22" i="1"/>
  <c r="N36" i="1"/>
  <c r="B34" i="1"/>
  <c r="B31" i="1"/>
  <c r="B35" i="1"/>
  <c r="B32" i="1"/>
  <c r="B28" i="1"/>
  <c r="B25" i="1"/>
  <c r="B29" i="1"/>
  <c r="B26" i="1"/>
  <c r="B21" i="1"/>
  <c r="B24" i="1"/>
  <c r="B20" i="1"/>
  <c r="B23" i="1"/>
  <c r="O31" i="1" l="1" a="1"/>
  <c r="O35" i="1" s="1"/>
  <c r="T31" i="1" a="1"/>
  <c r="R31" i="1" a="1"/>
  <c r="Q31" i="1" a="1"/>
  <c r="O34" i="1" l="1"/>
  <c r="O36" i="1"/>
  <c r="O33" i="1"/>
  <c r="O32" i="1"/>
  <c r="O31" i="1"/>
  <c r="R34" i="1"/>
  <c r="R31" i="1"/>
  <c r="R35" i="1"/>
  <c r="R32" i="1"/>
  <c r="S32" i="1" s="1"/>
  <c r="R36" i="1"/>
  <c r="R33" i="1"/>
  <c r="T32" i="1"/>
  <c r="T31" i="1"/>
  <c r="T34" i="1"/>
  <c r="T35" i="1"/>
  <c r="T36" i="1"/>
  <c r="T33" i="1"/>
  <c r="Q31" i="1"/>
  <c r="Q35" i="1"/>
  <c r="Q32" i="1"/>
  <c r="Q36" i="1"/>
  <c r="Q34" i="1"/>
  <c r="Q33" i="1"/>
  <c r="K10" i="1"/>
  <c r="K9" i="1"/>
  <c r="S35" i="1" l="1"/>
  <c r="S31" i="1"/>
  <c r="S33" i="1"/>
  <c r="S36" i="1"/>
  <c r="S34" i="1"/>
  <c r="P32" i="1"/>
  <c r="P35" i="1"/>
  <c r="P31" i="1"/>
  <c r="P34" i="1"/>
  <c r="P36" i="1"/>
  <c r="P33" i="1"/>
</calcChain>
</file>

<file path=xl/sharedStrings.xml><?xml version="1.0" encoding="utf-8"?>
<sst xmlns="http://schemas.openxmlformats.org/spreadsheetml/2006/main" count="218" uniqueCount="42">
  <si>
    <r>
      <t>SL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=</t>
    </r>
  </si>
  <si>
    <r>
      <t>SL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</t>
    </r>
  </si>
  <si>
    <t>ft</t>
  </si>
  <si>
    <t>gpm</t>
  </si>
  <si>
    <t>STATIC LIFT RANGE</t>
  </si>
  <si>
    <t>(gpm)</t>
  </si>
  <si>
    <t>Q</t>
  </si>
  <si>
    <t>[project information]</t>
  </si>
  <si>
    <t>SUCTION RESERVOIR HGLs</t>
  </si>
  <si>
    <t>DISCHARGE RESERVOIR HGLs</t>
  </si>
  <si>
    <t>Node R1SH =</t>
  </si>
  <si>
    <t>Node R1SL =</t>
  </si>
  <si>
    <t>Node R2DH =</t>
  </si>
  <si>
    <t>Node R2DL =</t>
  </si>
  <si>
    <t>SIMPLE PUMPING STATION – EPANET MODEL RESULTS</t>
  </si>
  <si>
    <t>TIME</t>
  </si>
  <si>
    <t>Node N3S1 =</t>
  </si>
  <si>
    <t>Node N4D1 =</t>
  </si>
  <si>
    <t>TDH =</t>
  </si>
  <si>
    <t>Q1</t>
  </si>
  <si>
    <t>PUMP SUCTION HGLs</t>
  </si>
  <si>
    <t>PUMP DISCHARGE HGLs</t>
  </si>
  <si>
    <t>SYSTEM TDH</t>
  </si>
  <si>
    <t>"          "     =</t>
  </si>
  <si>
    <t>"    =</t>
  </si>
  <si>
    <t>System Curves for 2 Pumps</t>
  </si>
  <si>
    <t>System Curves for 1 Pump</t>
  </si>
  <si>
    <t>Pump 1</t>
  </si>
  <si>
    <t>Pump 2</t>
  </si>
  <si>
    <t>(ft)</t>
  </si>
  <si>
    <t>Min (ft)</t>
  </si>
  <si>
    <t>Avg (ft)</t>
  </si>
  <si>
    <t>Max (ft)</t>
  </si>
  <si>
    <t>TDH</t>
  </si>
  <si>
    <t>= Design Point = Arrow Head</t>
  </si>
  <si>
    <t>= Back End of Arrow</t>
  </si>
  <si>
    <t>Comments</t>
  </si>
  <si>
    <r>
      <t xml:space="preserve">Enter results from </t>
    </r>
    <r>
      <rPr>
        <b/>
        <i/>
        <sz val="11"/>
        <rFont val="Calibri"/>
        <family val="2"/>
        <scheme val="minor"/>
      </rPr>
      <t>Simple Pumping Station.net</t>
    </r>
    <r>
      <rPr>
        <sz val="11"/>
        <rFont val="Calibri"/>
        <family val="2"/>
        <scheme val="minor"/>
      </rPr>
      <t xml:space="preserve"> into the table below, then add design point and trial pumps.</t>
    </r>
  </si>
  <si>
    <t>Design Point for Single Pump Operation</t>
  </si>
  <si>
    <t xml:space="preserve">System Curves and Trial Pump Curves </t>
  </si>
  <si>
    <r>
      <t xml:space="preserve">Pump 1 = </t>
    </r>
    <r>
      <rPr>
        <sz val="11"/>
        <color rgb="FFFF0000"/>
        <rFont val="Calibri"/>
        <family val="2"/>
        <scheme val="minor"/>
      </rPr>
      <t>Make/Model/Impeller</t>
    </r>
  </si>
  <si>
    <r>
      <t xml:space="preserve">Pump 2 = </t>
    </r>
    <r>
      <rPr>
        <sz val="11"/>
        <color rgb="FFFF0000"/>
        <rFont val="Calibri"/>
        <family val="2"/>
        <scheme val="minor"/>
      </rPr>
      <t>Make/Model/Impeller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</si>
</sst>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4" fontId="0" fillId="0" borderId="0"/>
  </cellStyleXfs>
  <cellXfs count="77">
    <xf numFmtId="4" fontId="0" fillId="0" borderId="0" xfId="0"/>
    <xf numFmtId="4" fontId="5" fillId="0" borderId="0" xfId="0" applyFont="1"/>
    <xf numFmtId="4" fontId="7" fillId="0" borderId="0" xfId="0" applyFont="1"/>
    <xf numFmtId="4" fontId="8" fillId="0" borderId="5" xfId="0" applyFont="1" applyBorder="1"/>
    <xf numFmtId="4" fontId="8" fillId="0" borderId="4" xfId="0" applyFont="1" applyBorder="1"/>
    <xf numFmtId="4" fontId="1" fillId="0" borderId="1" xfId="0" applyFont="1" applyBorder="1" applyAlignment="1">
      <alignment horizontal="center"/>
    </xf>
    <xf numFmtId="4" fontId="4" fillId="0" borderId="0" xfId="0" applyFont="1"/>
    <xf numFmtId="4" fontId="10" fillId="0" borderId="0" xfId="0" applyFont="1"/>
    <xf numFmtId="4" fontId="8" fillId="0" borderId="0" xfId="0" applyFont="1"/>
    <xf numFmtId="4" fontId="0" fillId="0" borderId="0" xfId="0" applyAlignment="1">
      <alignment horizontal="right"/>
    </xf>
    <xf numFmtId="4" fontId="7" fillId="0" borderId="1" xfId="0" applyFont="1" applyBorder="1"/>
    <xf numFmtId="4" fontId="8" fillId="0" borderId="1" xfId="0" applyFont="1" applyBorder="1"/>
    <xf numFmtId="4" fontId="5" fillId="0" borderId="0" xfId="0" applyFont="1" applyAlignment="1">
      <alignment horizontal="right"/>
    </xf>
    <xf numFmtId="4" fontId="0" fillId="0" borderId="4" xfId="0" applyBorder="1" applyAlignment="1">
      <alignment horizontal="right"/>
    </xf>
    <xf numFmtId="4" fontId="5" fillId="0" borderId="5" xfId="0" applyFont="1" applyBorder="1"/>
    <xf numFmtId="4" fontId="0" fillId="0" borderId="10" xfId="0" applyBorder="1" applyAlignment="1">
      <alignment horizontal="right"/>
    </xf>
    <xf numFmtId="4" fontId="5" fillId="0" borderId="1" xfId="0" applyFont="1" applyBorder="1" applyAlignment="1">
      <alignment horizontal="right"/>
    </xf>
    <xf numFmtId="4" fontId="5" fillId="0" borderId="14" xfId="0" applyFont="1" applyBorder="1"/>
    <xf numFmtId="4" fontId="1" fillId="0" borderId="0" xfId="0" applyFont="1" applyAlignment="1">
      <alignment horizontal="center"/>
    </xf>
    <xf numFmtId="4" fontId="7" fillId="0" borderId="11" xfId="0" applyFont="1" applyBorder="1"/>
    <xf numFmtId="4" fontId="8" fillId="0" borderId="11" xfId="0" applyFont="1" applyBorder="1"/>
    <xf numFmtId="4" fontId="0" fillId="0" borderId="13" xfId="0" applyBorder="1"/>
    <xf numFmtId="4" fontId="0" fillId="0" borderId="5" xfId="0" applyBorder="1"/>
    <xf numFmtId="4" fontId="0" fillId="0" borderId="14" xfId="0" applyBorder="1"/>
    <xf numFmtId="4" fontId="1" fillId="0" borderId="12" xfId="0" applyFont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164" fontId="5" fillId="0" borderId="9" xfId="0" applyNumberFormat="1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5" fillId="0" borderId="15" xfId="0" applyNumberFormat="1" applyFont="1" applyBorder="1" applyAlignment="1">
      <alignment horizontal="center"/>
    </xf>
    <xf numFmtId="3" fontId="7" fillId="0" borderId="3" xfId="0" applyNumberFormat="1" applyFont="1" applyBorder="1"/>
    <xf numFmtId="164" fontId="0" fillId="0" borderId="13" xfId="0" applyNumberFormat="1" applyBorder="1"/>
    <xf numFmtId="3" fontId="7" fillId="0" borderId="4" xfId="0" applyNumberFormat="1" applyFont="1" applyBorder="1"/>
    <xf numFmtId="164" fontId="5" fillId="0" borderId="5" xfId="0" applyNumberFormat="1" applyFont="1" applyBorder="1"/>
    <xf numFmtId="3" fontId="8" fillId="0" borderId="4" xfId="0" applyNumberFormat="1" applyFont="1" applyBorder="1"/>
    <xf numFmtId="164" fontId="0" fillId="0" borderId="5" xfId="0" applyNumberFormat="1" applyBorder="1"/>
    <xf numFmtId="3" fontId="8" fillId="0" borderId="10" xfId="0" applyNumberFormat="1" applyFont="1" applyBorder="1"/>
    <xf numFmtId="164" fontId="5" fillId="0" borderId="14" xfId="0" applyNumberFormat="1" applyFont="1" applyBorder="1"/>
    <xf numFmtId="4" fontId="0" fillId="0" borderId="3" xfId="0" applyBorder="1" applyAlignment="1">
      <alignment horizontal="right"/>
    </xf>
    <xf numFmtId="4" fontId="5" fillId="0" borderId="4" xfId="0" applyFont="1" applyBorder="1" applyAlignment="1">
      <alignment horizontal="right"/>
    </xf>
    <xf numFmtId="3" fontId="7" fillId="0" borderId="10" xfId="0" applyNumberFormat="1" applyFont="1" applyBorder="1"/>
    <xf numFmtId="3" fontId="8" fillId="0" borderId="3" xfId="0" applyNumberFormat="1" applyFont="1" applyBorder="1"/>
    <xf numFmtId="164" fontId="5" fillId="0" borderId="13" xfId="0" applyNumberFormat="1" applyFont="1" applyBorder="1"/>
    <xf numFmtId="4" fontId="5" fillId="0" borderId="3" xfId="0" applyFont="1" applyBorder="1" applyAlignment="1">
      <alignment horizontal="right"/>
    </xf>
    <xf numFmtId="4" fontId="5" fillId="0" borderId="13" xfId="0" applyFont="1" applyBorder="1"/>
    <xf numFmtId="4" fontId="1" fillId="0" borderId="4" xfId="0" applyFont="1" applyBorder="1" applyAlignment="1">
      <alignment horizontal="center"/>
    </xf>
    <xf numFmtId="4" fontId="1" fillId="0" borderId="5" xfId="0" applyFont="1" applyBorder="1" applyAlignment="1">
      <alignment horizontal="center"/>
    </xf>
    <xf numFmtId="4" fontId="7" fillId="0" borderId="10" xfId="0" applyFont="1" applyBorder="1"/>
    <xf numFmtId="4" fontId="7" fillId="0" borderId="14" xfId="0" applyFont="1" applyBorder="1"/>
    <xf numFmtId="4" fontId="1" fillId="0" borderId="10" xfId="0" applyFont="1" applyBorder="1" applyAlignment="1">
      <alignment horizontal="center"/>
    </xf>
    <xf numFmtId="4" fontId="1" fillId="0" borderId="14" xfId="0" applyFont="1" applyBorder="1" applyAlignment="1">
      <alignment horizontal="center"/>
    </xf>
    <xf numFmtId="4" fontId="7" fillId="0" borderId="3" xfId="0" applyFont="1" applyBorder="1"/>
    <xf numFmtId="4" fontId="7" fillId="0" borderId="13" xfId="0" applyFont="1" applyBorder="1"/>
    <xf numFmtId="4" fontId="9" fillId="0" borderId="0" xfId="0" applyFont="1"/>
    <xf numFmtId="4" fontId="9" fillId="0" borderId="1" xfId="0" applyFont="1" applyBorder="1"/>
    <xf numFmtId="4" fontId="1" fillId="0" borderId="8" xfId="0" applyFont="1" applyBorder="1" applyAlignment="1">
      <alignment horizontal="center"/>
    </xf>
    <xf numFmtId="4" fontId="1" fillId="0" borderId="15" xfId="0" applyFont="1" applyBorder="1" applyAlignment="1">
      <alignment horizontal="center"/>
    </xf>
    <xf numFmtId="3" fontId="8" fillId="0" borderId="9" xfId="0" applyNumberFormat="1" applyFont="1" applyBorder="1"/>
    <xf numFmtId="3" fontId="8" fillId="0" borderId="15" xfId="0" applyNumberFormat="1" applyFont="1" applyBorder="1"/>
    <xf numFmtId="4" fontId="8" fillId="0" borderId="10" xfId="0" applyFont="1" applyBorder="1"/>
    <xf numFmtId="4" fontId="8" fillId="0" borderId="14" xfId="0" applyFont="1" applyBorder="1"/>
    <xf numFmtId="4" fontId="5" fillId="0" borderId="1" xfId="0" applyFont="1" applyBorder="1"/>
    <xf numFmtId="4" fontId="7" fillId="0" borderId="9" xfId="0" applyFont="1" applyBorder="1"/>
    <xf numFmtId="4" fontId="7" fillId="0" borderId="15" xfId="0" applyFont="1" applyBorder="1"/>
    <xf numFmtId="4" fontId="11" fillId="0" borderId="0" xfId="0" applyFont="1"/>
    <xf numFmtId="4" fontId="5" fillId="0" borderId="3" xfId="0" applyFont="1" applyBorder="1"/>
    <xf numFmtId="4" fontId="5" fillId="0" borderId="11" xfId="0" applyFont="1" applyBorder="1"/>
    <xf numFmtId="4" fontId="0" fillId="0" borderId="3" xfId="0" quotePrefix="1" applyBorder="1"/>
    <xf numFmtId="4" fontId="0" fillId="0" borderId="10" xfId="0" quotePrefix="1" applyBorder="1"/>
    <xf numFmtId="4" fontId="3" fillId="0" borderId="0" xfId="0" applyFont="1"/>
    <xf numFmtId="4" fontId="1" fillId="0" borderId="6" xfId="0" applyFont="1" applyBorder="1" applyAlignment="1">
      <alignment horizontal="center"/>
    </xf>
    <xf numFmtId="4" fontId="1" fillId="0" borderId="7" xfId="0" applyFont="1" applyBorder="1" applyAlignment="1">
      <alignment horizontal="center"/>
    </xf>
    <xf numFmtId="4" fontId="6" fillId="0" borderId="2" xfId="0" applyFont="1" applyBorder="1" applyAlignment="1">
      <alignment horizontal="center"/>
    </xf>
    <xf numFmtId="4" fontId="6" fillId="0" borderId="7" xfId="0" applyFont="1" applyBorder="1" applyAlignment="1">
      <alignment horizontal="center"/>
    </xf>
    <xf numFmtId="4" fontId="1" fillId="0" borderId="2" xfId="0" applyFont="1" applyBorder="1" applyAlignment="1">
      <alignment horizontal="center"/>
    </xf>
    <xf numFmtId="4" fontId="1" fillId="0" borderId="10" xfId="0" applyFont="1" applyBorder="1" applyAlignment="1">
      <alignment horizontal="center"/>
    </xf>
    <xf numFmtId="4" fontId="1" fillId="0" borderId="1" xfId="0" applyFont="1" applyBorder="1" applyAlignment="1">
      <alignment horizontal="center"/>
    </xf>
    <xf numFmtId="4" fontId="1" fillId="0" borderId="14" xfId="0" applyFont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colors>
    <mruColors>
      <color rgb="FF006600"/>
      <color rgb="FF0000FF"/>
      <color rgb="FF009900"/>
      <color rgb="FFCC00FF"/>
      <color rgb="FFFFFF99"/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Pump &amp; System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System Curve for One Pump (Min)</c:v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xVal>
          <c:yVal>
            <c:numRef>
              <c:f>'Lift Station Hydraulics'!$O$31:$O$36</c:f>
              <c:numCache>
                <c:formatCode>#,##0.00</c:formatCode>
                <c:ptCount val="6"/>
                <c:pt idx="0">
                  <c:v>80</c:v>
                </c:pt>
                <c:pt idx="1">
                  <c:v>81.600000000000023</c:v>
                </c:pt>
                <c:pt idx="2">
                  <c:v>85.94</c:v>
                </c:pt>
                <c:pt idx="3">
                  <c:v>92.81</c:v>
                </c:pt>
                <c:pt idx="4">
                  <c:v>102.07999999999998</c:v>
                </c:pt>
                <c:pt idx="5">
                  <c:v>113.70000000000002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18-4E40-A5C7-2430BE3BF4EF}"/>
            </c:ext>
          </c:extLst>
        </c:ser>
        <c:ser>
          <c:idx val="3"/>
          <c:order val="1"/>
          <c:tx>
            <c:v>System Curve for One Pump (Avg)</c:v>
          </c:tx>
          <c:spPr>
            <a:ln w="12700" cap="rnd">
              <a:solidFill>
                <a:srgbClr val="0000FF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xVal>
          <c:yVal>
            <c:numRef>
              <c:f>'Lift Station Hydraulics'!$P$31:$P$36</c:f>
              <c:numCache>
                <c:formatCode>#,##0.00</c:formatCode>
                <c:ptCount val="6"/>
                <c:pt idx="0">
                  <c:v>100</c:v>
                </c:pt>
                <c:pt idx="1">
                  <c:v>101.60000000000002</c:v>
                </c:pt>
                <c:pt idx="2">
                  <c:v>105.94</c:v>
                </c:pt>
                <c:pt idx="3">
                  <c:v>112.81</c:v>
                </c:pt>
                <c:pt idx="4">
                  <c:v>122.07999999999998</c:v>
                </c:pt>
                <c:pt idx="5">
                  <c:v>133.70000000000002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ED-4717-9058-50AB506349F6}"/>
            </c:ext>
          </c:extLst>
        </c:ser>
        <c:ser>
          <c:idx val="1"/>
          <c:order val="2"/>
          <c:tx>
            <c:v>System Curve for One Pump (Max)</c:v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xVal>
          <c:yVal>
            <c:numRef>
              <c:f>'Lift Station Hydraulics'!$Q$31:$Q$36</c:f>
              <c:numCache>
                <c:formatCode>#,##0.00</c:formatCode>
                <c:ptCount val="6"/>
                <c:pt idx="0">
                  <c:v>120</c:v>
                </c:pt>
                <c:pt idx="1">
                  <c:v>121.60000000000002</c:v>
                </c:pt>
                <c:pt idx="2">
                  <c:v>125.94</c:v>
                </c:pt>
                <c:pt idx="3">
                  <c:v>132.81</c:v>
                </c:pt>
                <c:pt idx="4">
                  <c:v>142.07999999999998</c:v>
                </c:pt>
                <c:pt idx="5">
                  <c:v>153.70000000000002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18-4E40-A5C7-2430BE3BF4EF}"/>
            </c:ext>
          </c:extLst>
        </c:ser>
        <c:ser>
          <c:idx val="5"/>
          <c:order val="3"/>
          <c:tx>
            <c:v>System Curve for Two Pumps (Min)</c:v>
          </c:tx>
          <c:spPr>
            <a:ln w="19050" cap="rnd">
              <a:solidFill>
                <a:srgbClr val="006600"/>
              </a:solidFill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xVal>
          <c:yVal>
            <c:numRef>
              <c:f>'Lift Station Hydraulics'!$R$31:$R$36</c:f>
              <c:numCache>
                <c:formatCode>#,##0.00</c:formatCode>
                <c:ptCount val="6"/>
                <c:pt idx="0">
                  <c:v>80</c:v>
                </c:pt>
                <c:pt idx="1">
                  <c:v>84.420000000000016</c:v>
                </c:pt>
                <c:pt idx="2">
                  <c:v>96.130000000000024</c:v>
                </c:pt>
                <c:pt idx="3">
                  <c:v>114.38</c:v>
                </c:pt>
                <c:pt idx="4">
                  <c:v>138.84</c:v>
                </c:pt>
                <c:pt idx="5">
                  <c:v>169.28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53-49B5-B6FF-DBA487C71F00}"/>
            </c:ext>
          </c:extLst>
        </c:ser>
        <c:ser>
          <c:idx val="6"/>
          <c:order val="4"/>
          <c:tx>
            <c:v>System Curve for Two Pumps (Avg)</c:v>
          </c:tx>
          <c:spPr>
            <a:ln w="12700" cap="rnd">
              <a:solidFill>
                <a:srgbClr val="006600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xVal>
          <c:yVal>
            <c:numRef>
              <c:f>'Lift Station Hydraulics'!$S$31:$S$36</c:f>
              <c:numCache>
                <c:formatCode>#,##0.00</c:formatCode>
                <c:ptCount val="6"/>
                <c:pt idx="0">
                  <c:v>100</c:v>
                </c:pt>
                <c:pt idx="1">
                  <c:v>104.42000000000002</c:v>
                </c:pt>
                <c:pt idx="2">
                  <c:v>116.13000000000002</c:v>
                </c:pt>
                <c:pt idx="3">
                  <c:v>134.38</c:v>
                </c:pt>
                <c:pt idx="4">
                  <c:v>158.84</c:v>
                </c:pt>
                <c:pt idx="5">
                  <c:v>189.28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C53-49B5-B6FF-DBA487C71F00}"/>
            </c:ext>
          </c:extLst>
        </c:ser>
        <c:ser>
          <c:idx val="7"/>
          <c:order val="5"/>
          <c:tx>
            <c:v>System Curve for Two Pumps (Max)</c:v>
          </c:tx>
          <c:spPr>
            <a:ln w="19050" cap="rnd">
              <a:solidFill>
                <a:srgbClr val="006600"/>
              </a:solidFill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xVal>
          <c:yVal>
            <c:numRef>
              <c:f>'Lift Station Hydraulics'!$T$31:$T$36</c:f>
              <c:numCache>
                <c:formatCode>#,##0.00</c:formatCode>
                <c:ptCount val="6"/>
                <c:pt idx="0">
                  <c:v>120</c:v>
                </c:pt>
                <c:pt idx="1">
                  <c:v>124.42000000000002</c:v>
                </c:pt>
                <c:pt idx="2">
                  <c:v>136.13000000000002</c:v>
                </c:pt>
                <c:pt idx="3">
                  <c:v>154.38</c:v>
                </c:pt>
                <c:pt idx="4">
                  <c:v>178.84</c:v>
                </c:pt>
                <c:pt idx="5">
                  <c:v>209.28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C53-49B5-B6FF-DBA487C71F00}"/>
            </c:ext>
          </c:extLst>
        </c:ser>
        <c:ser>
          <c:idx val="2"/>
          <c:order val="6"/>
          <c:tx>
            <c:v>Pump Curve 1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xVal>
          <c:yVal>
            <c:numRef>
              <c:f>'Lift Station Hydraulics'!$U$31:$U$36</c:f>
              <c:numCache>
                <c:formatCode>#,##0.00</c:formatCode>
                <c:ptCount val="6"/>
                <c:pt idx="0">
                  <c:v>200</c:v>
                </c:pt>
                <c:pt idx="1">
                  <c:v>177.5</c:v>
                </c:pt>
                <c:pt idx="2">
                  <c:v>152.5</c:v>
                </c:pt>
                <c:pt idx="3">
                  <c:v>125</c:v>
                </c:pt>
                <c:pt idx="4">
                  <c:v>95</c:v>
                </c:pt>
                <c:pt idx="5">
                  <c:v>62.5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18-4E40-A5C7-2430BE3BF4EF}"/>
            </c:ext>
          </c:extLst>
        </c:ser>
        <c:ser>
          <c:idx val="4"/>
          <c:order val="7"/>
          <c:tx>
            <c:v>Pump Curve 2</c:v>
          </c:tx>
          <c:spPr>
            <a:ln w="19050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xVal>
          <c:yVal>
            <c:numRef>
              <c:f>'Lift Station Hydraulics'!$V$31:$V$36</c:f>
              <c:numCache>
                <c:formatCode>#,##0.00</c:formatCode>
                <c:ptCount val="6"/>
                <c:pt idx="0">
                  <c:v>212</c:v>
                </c:pt>
                <c:pt idx="1">
                  <c:v>187</c:v>
                </c:pt>
                <c:pt idx="2">
                  <c:v>157</c:v>
                </c:pt>
                <c:pt idx="3">
                  <c:v>122</c:v>
                </c:pt>
                <c:pt idx="4">
                  <c:v>82</c:v>
                </c:pt>
                <c:pt idx="5">
                  <c:v>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94-4BE2-B555-2E443AF78CDE}"/>
            </c:ext>
          </c:extLst>
        </c:ser>
        <c:ser>
          <c:idx val="9"/>
          <c:order val="8"/>
          <c:tx>
            <c:v>Design Point</c:v>
          </c:tx>
          <c:spPr>
            <a:ln w="31750" cap="rnd">
              <a:solidFill>
                <a:schemeClr val="tx1"/>
              </a:solidFill>
              <a:round/>
              <a:headEnd type="arrow" w="lg" len="lg"/>
            </a:ln>
            <a:effectLst/>
          </c:spPr>
          <c:marker>
            <c:symbol val="none"/>
          </c:marker>
          <c:xVal>
            <c:numRef>
              <c:f>'Lift Station Hydraulics'!$X$31:$X$32</c:f>
              <c:numCache>
                <c:formatCode>#,##0.00</c:formatCode>
                <c:ptCount val="2"/>
                <c:pt idx="0">
                  <c:v>600</c:v>
                </c:pt>
                <c:pt idx="1">
                  <c:v>555</c:v>
                </c:pt>
              </c:numCache>
            </c:numRef>
          </c:xVal>
          <c:yVal>
            <c:numRef>
              <c:f>'Lift Station Hydraulics'!$Y$31:$Y$32</c:f>
              <c:numCache>
                <c:formatCode>#,##0.00</c:formatCode>
                <c:ptCount val="2"/>
                <c:pt idx="0">
                  <c:v>120</c:v>
                </c:pt>
                <c:pt idx="1">
                  <c:v>102.5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C53-49B5-B6FF-DBA487C71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489208"/>
        <c:axId val="536490520"/>
      </c:scatterChart>
      <c:valAx>
        <c:axId val="536489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Q (gpm)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6490520"/>
        <c:crosses val="autoZero"/>
        <c:crossBetween val="midCat"/>
        <c:majorUnit val="50"/>
      </c:valAx>
      <c:valAx>
        <c:axId val="536490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Head 9ft)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6489208"/>
        <c:crosses val="autoZero"/>
        <c:crossBetween val="midCat"/>
        <c:majorUnit val="10"/>
        <c:minorUnit val="5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Pump &amp; System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System Curve for One Pump (Min)</c:v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xVal>
          <c:yVal>
            <c:numRef>
              <c:f>'Lift Station Hydraulics'!$O$31:$O$36</c:f>
              <c:numCache>
                <c:formatCode>#,##0.00</c:formatCode>
                <c:ptCount val="6"/>
                <c:pt idx="0">
                  <c:v>80</c:v>
                </c:pt>
                <c:pt idx="1">
                  <c:v>81.600000000000023</c:v>
                </c:pt>
                <c:pt idx="2">
                  <c:v>85.94</c:v>
                </c:pt>
                <c:pt idx="3">
                  <c:v>92.81</c:v>
                </c:pt>
                <c:pt idx="4">
                  <c:v>102.07999999999998</c:v>
                </c:pt>
                <c:pt idx="5">
                  <c:v>113.70000000000002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9A-41C4-A69E-67FAF4C2B5F9}"/>
            </c:ext>
          </c:extLst>
        </c:ser>
        <c:ser>
          <c:idx val="3"/>
          <c:order val="1"/>
          <c:tx>
            <c:v>System Curve for One Pump (Avg)</c:v>
          </c:tx>
          <c:spPr>
            <a:ln w="12700" cap="rnd">
              <a:solidFill>
                <a:srgbClr val="0000FF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xVal>
          <c:yVal>
            <c:numRef>
              <c:f>'Lift Station Hydraulics'!$P$31:$P$36</c:f>
              <c:numCache>
                <c:formatCode>#,##0.00</c:formatCode>
                <c:ptCount val="6"/>
                <c:pt idx="0">
                  <c:v>100</c:v>
                </c:pt>
                <c:pt idx="1">
                  <c:v>101.60000000000002</c:v>
                </c:pt>
                <c:pt idx="2">
                  <c:v>105.94</c:v>
                </c:pt>
                <c:pt idx="3">
                  <c:v>112.81</c:v>
                </c:pt>
                <c:pt idx="4">
                  <c:v>122.07999999999998</c:v>
                </c:pt>
                <c:pt idx="5">
                  <c:v>133.70000000000002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99A-41C4-A69E-67FAF4C2B5F9}"/>
            </c:ext>
          </c:extLst>
        </c:ser>
        <c:ser>
          <c:idx val="1"/>
          <c:order val="2"/>
          <c:tx>
            <c:v>System Curve for One Pump (Max)</c:v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xVal>
          <c:yVal>
            <c:numRef>
              <c:f>'Lift Station Hydraulics'!$Q$31:$Q$36</c:f>
              <c:numCache>
                <c:formatCode>#,##0.00</c:formatCode>
                <c:ptCount val="6"/>
                <c:pt idx="0">
                  <c:v>120</c:v>
                </c:pt>
                <c:pt idx="1">
                  <c:v>121.60000000000002</c:v>
                </c:pt>
                <c:pt idx="2">
                  <c:v>125.94</c:v>
                </c:pt>
                <c:pt idx="3">
                  <c:v>132.81</c:v>
                </c:pt>
                <c:pt idx="4">
                  <c:v>142.07999999999998</c:v>
                </c:pt>
                <c:pt idx="5">
                  <c:v>153.70000000000002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99A-41C4-A69E-67FAF4C2B5F9}"/>
            </c:ext>
          </c:extLst>
        </c:ser>
        <c:ser>
          <c:idx val="5"/>
          <c:order val="3"/>
          <c:tx>
            <c:v>System Curve for Two Pumps (Min)</c:v>
          </c:tx>
          <c:spPr>
            <a:ln w="19050" cap="rnd">
              <a:solidFill>
                <a:srgbClr val="006600"/>
              </a:solidFill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xVal>
          <c:yVal>
            <c:numRef>
              <c:f>'Lift Station Hydraulics'!$R$31:$R$36</c:f>
              <c:numCache>
                <c:formatCode>#,##0.00</c:formatCode>
                <c:ptCount val="6"/>
                <c:pt idx="0">
                  <c:v>80</c:v>
                </c:pt>
                <c:pt idx="1">
                  <c:v>84.420000000000016</c:v>
                </c:pt>
                <c:pt idx="2">
                  <c:v>96.130000000000024</c:v>
                </c:pt>
                <c:pt idx="3">
                  <c:v>114.38</c:v>
                </c:pt>
                <c:pt idx="4">
                  <c:v>138.84</c:v>
                </c:pt>
                <c:pt idx="5">
                  <c:v>169.28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99A-41C4-A69E-67FAF4C2B5F9}"/>
            </c:ext>
          </c:extLst>
        </c:ser>
        <c:ser>
          <c:idx val="6"/>
          <c:order val="4"/>
          <c:tx>
            <c:v>System Curve for Two Pumps (Avg)</c:v>
          </c:tx>
          <c:spPr>
            <a:ln w="12700" cap="rnd">
              <a:solidFill>
                <a:srgbClr val="006600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xVal>
          <c:yVal>
            <c:numRef>
              <c:f>'Lift Station Hydraulics'!$S$31:$S$36</c:f>
              <c:numCache>
                <c:formatCode>#,##0.00</c:formatCode>
                <c:ptCount val="6"/>
                <c:pt idx="0">
                  <c:v>100</c:v>
                </c:pt>
                <c:pt idx="1">
                  <c:v>104.42000000000002</c:v>
                </c:pt>
                <c:pt idx="2">
                  <c:v>116.13000000000002</c:v>
                </c:pt>
                <c:pt idx="3">
                  <c:v>134.38</c:v>
                </c:pt>
                <c:pt idx="4">
                  <c:v>158.84</c:v>
                </c:pt>
                <c:pt idx="5">
                  <c:v>189.28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99A-41C4-A69E-67FAF4C2B5F9}"/>
            </c:ext>
          </c:extLst>
        </c:ser>
        <c:ser>
          <c:idx val="7"/>
          <c:order val="5"/>
          <c:tx>
            <c:v>System Curve for Two Pumps (Max)</c:v>
          </c:tx>
          <c:spPr>
            <a:ln w="19050" cap="rnd">
              <a:solidFill>
                <a:srgbClr val="006600"/>
              </a:solidFill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xVal>
          <c:yVal>
            <c:numRef>
              <c:f>'Lift Station Hydraulics'!$T$31:$T$36</c:f>
              <c:numCache>
                <c:formatCode>#,##0.00</c:formatCode>
                <c:ptCount val="6"/>
                <c:pt idx="0">
                  <c:v>120</c:v>
                </c:pt>
                <c:pt idx="1">
                  <c:v>124.42000000000002</c:v>
                </c:pt>
                <c:pt idx="2">
                  <c:v>136.13000000000002</c:v>
                </c:pt>
                <c:pt idx="3">
                  <c:v>154.38</c:v>
                </c:pt>
                <c:pt idx="4">
                  <c:v>178.84</c:v>
                </c:pt>
                <c:pt idx="5">
                  <c:v>209.28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599A-41C4-A69E-67FAF4C2B5F9}"/>
            </c:ext>
          </c:extLst>
        </c:ser>
        <c:ser>
          <c:idx val="13"/>
          <c:order val="6"/>
          <c:tx>
            <c:v>Pump Curve 1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xVal>
          <c:yVal>
            <c:numRef>
              <c:f>'Lift Station Hydraulics'!$U$31:$U$36</c:f>
              <c:numCache>
                <c:formatCode>#,##0.00</c:formatCode>
                <c:ptCount val="6"/>
                <c:pt idx="0">
                  <c:v>200</c:v>
                </c:pt>
                <c:pt idx="1">
                  <c:v>177.5</c:v>
                </c:pt>
                <c:pt idx="2">
                  <c:v>152.5</c:v>
                </c:pt>
                <c:pt idx="3">
                  <c:v>125</c:v>
                </c:pt>
                <c:pt idx="4">
                  <c:v>95</c:v>
                </c:pt>
                <c:pt idx="5">
                  <c:v>62.5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599A-41C4-A69E-67FAF4C2B5F9}"/>
            </c:ext>
          </c:extLst>
        </c:ser>
        <c:ser>
          <c:idx val="16"/>
          <c:order val="7"/>
          <c:tx>
            <c:v>Pump Curve 2</c:v>
          </c:tx>
          <c:spPr>
            <a:ln w="19050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xVal>
          <c:yVal>
            <c:numRef>
              <c:f>'Lift Station Hydraulics'!$V$31:$V$36</c:f>
              <c:numCache>
                <c:formatCode>#,##0.00</c:formatCode>
                <c:ptCount val="6"/>
                <c:pt idx="0">
                  <c:v>212</c:v>
                </c:pt>
                <c:pt idx="1">
                  <c:v>187</c:v>
                </c:pt>
                <c:pt idx="2">
                  <c:v>157</c:v>
                </c:pt>
                <c:pt idx="3">
                  <c:v>122</c:v>
                </c:pt>
                <c:pt idx="4">
                  <c:v>82</c:v>
                </c:pt>
                <c:pt idx="5">
                  <c:v>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599A-41C4-A69E-67FAF4C2B5F9}"/>
            </c:ext>
          </c:extLst>
        </c:ser>
        <c:ser>
          <c:idx val="9"/>
          <c:order val="8"/>
          <c:tx>
            <c:v>Design Point</c:v>
          </c:tx>
          <c:spPr>
            <a:ln w="31750" cap="rnd">
              <a:solidFill>
                <a:schemeClr val="tx1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'Lift Station Hydraulics'!$X$31:$X$32</c:f>
              <c:numCache>
                <c:formatCode>#,##0.00</c:formatCode>
                <c:ptCount val="2"/>
                <c:pt idx="0">
                  <c:v>600</c:v>
                </c:pt>
                <c:pt idx="1">
                  <c:v>555</c:v>
                </c:pt>
              </c:numCache>
            </c:numRef>
          </c:xVal>
          <c:yVal>
            <c:numRef>
              <c:f>'Lift Station Hydraulics'!$Y$31:$Y$32</c:f>
              <c:numCache>
                <c:formatCode>#,##0.00</c:formatCode>
                <c:ptCount val="2"/>
                <c:pt idx="0">
                  <c:v>120</c:v>
                </c:pt>
                <c:pt idx="1">
                  <c:v>102.5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599A-41C4-A69E-67FAF4C2B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489208"/>
        <c:axId val="536490520"/>
      </c:scatterChart>
      <c:valAx>
        <c:axId val="536489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Q (gpm)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6490520"/>
        <c:crosses val="autoZero"/>
        <c:crossBetween val="midCat"/>
        <c:majorUnit val="50"/>
      </c:valAx>
      <c:valAx>
        <c:axId val="536490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Head 9ft)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6489208"/>
        <c:crosses val="autoZero"/>
        <c:crossBetween val="midCat"/>
        <c:majorUnit val="10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pt-P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13" workbookViewId="0" zoomToFit="1"/>
  </sheetViews>
  <pageMargins left="0.5" right="0.5" top="0.75" bottom="0.75" header="0.3" footer="0.3"/>
  <pageSetup orientation="landscape" blackAndWhite="1" r:id="rId1"/>
  <headerFooter>
    <oddHeader>&amp;L{Client} – {Project}
{Job Number}&amp;R{your name or initials here}
&amp;D~&amp;T</oddHeader>
    <oddFooter>&amp;LFEL 20171603
&amp;F&amp;R{your logo here}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0</xdr:row>
      <xdr:rowOff>0</xdr:rowOff>
    </xdr:from>
    <xdr:to>
      <xdr:col>27</xdr:col>
      <xdr:colOff>542925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97F36A-1F1E-49EF-83C4-D864E6055B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027677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CEE0C1-3EF0-47B8-8220-4BCC4EDE83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36"/>
  <sheetViews>
    <sheetView showGridLines="0" tabSelected="1" topLeftCell="A9" zoomScaleNormal="100" workbookViewId="0"/>
  </sheetViews>
  <sheetFormatPr defaultColWidth="8.81640625" defaultRowHeight="14.5" x14ac:dyDescent="0.35"/>
  <cols>
    <col min="1" max="3" width="6.7265625" style="1" customWidth="1"/>
    <col min="4" max="4" width="12.7265625" style="1" customWidth="1"/>
    <col min="5" max="5" width="9.7265625" style="1" customWidth="1"/>
    <col min="6" max="6" width="3.7265625" style="1" customWidth="1"/>
    <col min="7" max="7" width="12.7265625" style="1" customWidth="1"/>
    <col min="8" max="8" width="9.7265625" style="1" customWidth="1"/>
    <col min="9" max="9" width="3.7265625" style="1" customWidth="1"/>
    <col min="10" max="11" width="7.7265625" style="1" customWidth="1"/>
    <col min="12" max="12" width="6.7265625" style="1" customWidth="1"/>
    <col min="13" max="13" width="3.7265625" style="1" customWidth="1"/>
    <col min="14" max="22" width="8.7265625" style="1" customWidth="1"/>
    <col min="23" max="23" width="3.7265625" style="1" customWidth="1"/>
    <col min="24" max="28" width="8.7265625" style="1" customWidth="1"/>
    <col min="29" max="29" width="7.7265625" style="1" customWidth="1"/>
    <col min="30" max="49" width="6.7265625" style="1" customWidth="1"/>
    <col min="50" max="16384" width="8.81640625" style="1"/>
  </cols>
  <sheetData>
    <row r="1" spans="1:12" ht="21" x14ac:dyDescent="0.5">
      <c r="A1" s="6" t="s">
        <v>14</v>
      </c>
      <c r="B1" s="6"/>
      <c r="C1" s="6"/>
    </row>
    <row r="2" spans="1:12" ht="15" customHeight="1" x14ac:dyDescent="0.35">
      <c r="A2" s="68" t="s">
        <v>37</v>
      </c>
      <c r="B2" s="7"/>
      <c r="C2" s="7"/>
    </row>
    <row r="3" spans="1:12" ht="15" customHeight="1" x14ac:dyDescent="0.35">
      <c r="A3" s="63"/>
      <c r="B3" s="7"/>
      <c r="C3" s="7"/>
    </row>
    <row r="4" spans="1:12" ht="15" customHeight="1" x14ac:dyDescent="0.35">
      <c r="A4" s="7" t="s">
        <v>7</v>
      </c>
      <c r="B4" s="7"/>
      <c r="C4" s="7"/>
    </row>
    <row r="5" spans="1:12" ht="15" customHeight="1" x14ac:dyDescent="0.35">
      <c r="A5" s="7" t="s">
        <v>7</v>
      </c>
      <c r="B5" s="7"/>
      <c r="C5" s="7"/>
    </row>
    <row r="6" spans="1:12" ht="15" customHeight="1" x14ac:dyDescent="0.35">
      <c r="A6" s="7" t="s">
        <v>7</v>
      </c>
      <c r="B6" s="7"/>
      <c r="C6" s="7"/>
    </row>
    <row r="7" spans="1:12" ht="15" customHeight="1" x14ac:dyDescent="0.35"/>
    <row r="8" spans="1:12" ht="15" customHeight="1" x14ac:dyDescent="0.35">
      <c r="D8" s="69" t="s">
        <v>8</v>
      </c>
      <c r="E8" s="71"/>
      <c r="F8" s="72"/>
      <c r="G8" s="69" t="s">
        <v>9</v>
      </c>
      <c r="H8" s="71"/>
      <c r="I8" s="72"/>
      <c r="J8" s="71" t="s">
        <v>4</v>
      </c>
      <c r="K8" s="71"/>
      <c r="L8" s="72"/>
    </row>
    <row r="9" spans="1:12" ht="15" customHeight="1" x14ac:dyDescent="0.45">
      <c r="D9" s="13" t="s">
        <v>10</v>
      </c>
      <c r="E9" s="2">
        <v>200</v>
      </c>
      <c r="F9" s="14" t="s">
        <v>2</v>
      </c>
      <c r="G9" s="13" t="s">
        <v>12</v>
      </c>
      <c r="H9" s="2">
        <v>300</v>
      </c>
      <c r="I9" s="14" t="s">
        <v>2</v>
      </c>
      <c r="J9" s="12" t="s">
        <v>0</v>
      </c>
      <c r="K9" s="8">
        <f>HWL_d-LWL_s</f>
        <v>120</v>
      </c>
      <c r="L9" s="14" t="s">
        <v>2</v>
      </c>
    </row>
    <row r="10" spans="1:12" ht="15" customHeight="1" x14ac:dyDescent="0.45">
      <c r="D10" s="15" t="s">
        <v>11</v>
      </c>
      <c r="E10" s="10">
        <v>180</v>
      </c>
      <c r="F10" s="17" t="s">
        <v>2</v>
      </c>
      <c r="G10" s="15" t="s">
        <v>13</v>
      </c>
      <c r="H10" s="10">
        <v>280</v>
      </c>
      <c r="I10" s="17" t="s">
        <v>2</v>
      </c>
      <c r="J10" s="16" t="s">
        <v>1</v>
      </c>
      <c r="K10" s="11">
        <f>LWL_d-HWL_s</f>
        <v>80</v>
      </c>
      <c r="L10" s="17" t="s">
        <v>2</v>
      </c>
    </row>
    <row r="11" spans="1:12" ht="15" customHeight="1" x14ac:dyDescent="0.35">
      <c r="A11" s="18"/>
      <c r="B11" s="18"/>
      <c r="C11" s="18"/>
      <c r="D11" s="9"/>
      <c r="E11" s="2"/>
      <c r="G11" s="9"/>
      <c r="H11" s="2"/>
      <c r="J11" s="12"/>
      <c r="K11" s="8"/>
    </row>
    <row r="12" spans="1:12" ht="15" customHeight="1" x14ac:dyDescent="0.35">
      <c r="A12" s="24" t="s">
        <v>15</v>
      </c>
      <c r="B12" s="69" t="s">
        <v>19</v>
      </c>
      <c r="C12" s="70"/>
      <c r="D12" s="69" t="s">
        <v>20</v>
      </c>
      <c r="E12" s="71"/>
      <c r="F12" s="72"/>
      <c r="G12" s="69" t="s">
        <v>21</v>
      </c>
      <c r="H12" s="71"/>
      <c r="I12" s="72"/>
      <c r="J12" s="69" t="s">
        <v>22</v>
      </c>
      <c r="K12" s="71"/>
      <c r="L12" s="72"/>
    </row>
    <row r="13" spans="1:12" ht="15" customHeight="1" x14ac:dyDescent="0.35">
      <c r="A13" s="25">
        <v>0</v>
      </c>
      <c r="B13" s="29">
        <v>0</v>
      </c>
      <c r="C13" s="30" t="s">
        <v>3</v>
      </c>
      <c r="D13" s="37" t="s">
        <v>16</v>
      </c>
      <c r="E13" s="19">
        <v>200</v>
      </c>
      <c r="F13" s="21" t="s">
        <v>2</v>
      </c>
      <c r="G13" s="37" t="s">
        <v>17</v>
      </c>
      <c r="H13" s="19">
        <v>280</v>
      </c>
      <c r="I13" s="21" t="s">
        <v>2</v>
      </c>
      <c r="J13" s="37" t="s">
        <v>18</v>
      </c>
      <c r="K13" s="20">
        <f t="array" ref="K13:K18">H13:H18-E13:E18</f>
        <v>80</v>
      </c>
      <c r="L13" s="21" t="s">
        <v>2</v>
      </c>
    </row>
    <row r="14" spans="1:12" ht="15" customHeight="1" x14ac:dyDescent="0.35">
      <c r="A14" s="26">
        <v>4.1666666666666664E-2</v>
      </c>
      <c r="B14" s="31">
        <v>200</v>
      </c>
      <c r="C14" s="32" t="s">
        <v>3</v>
      </c>
      <c r="D14" s="13" t="s">
        <v>23</v>
      </c>
      <c r="E14" s="2">
        <v>199.57</v>
      </c>
      <c r="F14" s="14" t="s">
        <v>2</v>
      </c>
      <c r="G14" s="13" t="s">
        <v>23</v>
      </c>
      <c r="H14" s="2">
        <v>281.17</v>
      </c>
      <c r="I14" s="14" t="s">
        <v>2</v>
      </c>
      <c r="J14" s="13" t="s">
        <v>24</v>
      </c>
      <c r="K14" s="8">
        <v>81.600000000000023</v>
      </c>
      <c r="L14" s="22" t="s">
        <v>2</v>
      </c>
    </row>
    <row r="15" spans="1:12" ht="15" customHeight="1" x14ac:dyDescent="0.35">
      <c r="A15" s="26">
        <v>8.3333333333333329E-2</v>
      </c>
      <c r="B15" s="31">
        <v>400</v>
      </c>
      <c r="C15" s="32" t="s">
        <v>3</v>
      </c>
      <c r="D15" s="13" t="s">
        <v>23</v>
      </c>
      <c r="E15" s="2">
        <v>198.39</v>
      </c>
      <c r="F15" s="14" t="s">
        <v>2</v>
      </c>
      <c r="G15" s="13" t="s">
        <v>23</v>
      </c>
      <c r="H15" s="2">
        <v>284.33</v>
      </c>
      <c r="I15" s="14" t="s">
        <v>2</v>
      </c>
      <c r="J15" s="13" t="s">
        <v>24</v>
      </c>
      <c r="K15" s="8">
        <v>85.94</v>
      </c>
      <c r="L15" s="22" t="s">
        <v>2</v>
      </c>
    </row>
    <row r="16" spans="1:12" ht="15" customHeight="1" x14ac:dyDescent="0.35">
      <c r="A16" s="26">
        <v>0.125</v>
      </c>
      <c r="B16" s="31">
        <v>600</v>
      </c>
      <c r="C16" s="32" t="s">
        <v>3</v>
      </c>
      <c r="D16" s="13" t="s">
        <v>23</v>
      </c>
      <c r="E16" s="2">
        <v>196.5</v>
      </c>
      <c r="F16" s="14" t="s">
        <v>2</v>
      </c>
      <c r="G16" s="13" t="s">
        <v>23</v>
      </c>
      <c r="H16" s="2">
        <v>289.31</v>
      </c>
      <c r="I16" s="14" t="s">
        <v>2</v>
      </c>
      <c r="J16" s="13" t="s">
        <v>24</v>
      </c>
      <c r="K16" s="8">
        <v>92.81</v>
      </c>
      <c r="L16" s="22" t="s">
        <v>2</v>
      </c>
    </row>
    <row r="17" spans="1:28" ht="15" customHeight="1" x14ac:dyDescent="0.35">
      <c r="A17" s="26">
        <v>0.16666666666666666</v>
      </c>
      <c r="B17" s="31">
        <v>800</v>
      </c>
      <c r="C17" s="32" t="s">
        <v>3</v>
      </c>
      <c r="D17" s="13" t="s">
        <v>23</v>
      </c>
      <c r="E17" s="2">
        <v>193.94</v>
      </c>
      <c r="F17" s="14" t="s">
        <v>2</v>
      </c>
      <c r="G17" s="13" t="s">
        <v>23</v>
      </c>
      <c r="H17" s="2">
        <v>296.02</v>
      </c>
      <c r="I17" s="14" t="s">
        <v>2</v>
      </c>
      <c r="J17" s="13" t="s">
        <v>24</v>
      </c>
      <c r="K17" s="8">
        <v>102.07999999999998</v>
      </c>
      <c r="L17" s="22" t="s">
        <v>2</v>
      </c>
    </row>
    <row r="18" spans="1:28" ht="15" customHeight="1" x14ac:dyDescent="0.35">
      <c r="A18" s="28">
        <v>0.20833333333333334</v>
      </c>
      <c r="B18" s="39">
        <v>1000</v>
      </c>
      <c r="C18" s="36" t="s">
        <v>3</v>
      </c>
      <c r="D18" s="15" t="s">
        <v>23</v>
      </c>
      <c r="E18" s="10">
        <v>190.71</v>
      </c>
      <c r="F18" s="17" t="s">
        <v>2</v>
      </c>
      <c r="G18" s="15" t="s">
        <v>23</v>
      </c>
      <c r="H18" s="10">
        <v>304.41000000000003</v>
      </c>
      <c r="I18" s="17" t="s">
        <v>2</v>
      </c>
      <c r="J18" s="15" t="s">
        <v>24</v>
      </c>
      <c r="K18" s="11">
        <v>113.70000000000002</v>
      </c>
      <c r="L18" s="23" t="s">
        <v>2</v>
      </c>
    </row>
    <row r="19" spans="1:28" ht="15" customHeight="1" x14ac:dyDescent="0.35">
      <c r="A19" s="25">
        <v>0.25</v>
      </c>
      <c r="B19" s="40">
        <f t="array" ref="B19:B24">$B$13:$B$18</f>
        <v>0</v>
      </c>
      <c r="C19" s="41" t="s">
        <v>3</v>
      </c>
      <c r="D19" s="42" t="s">
        <v>16</v>
      </c>
      <c r="E19" s="19">
        <v>180</v>
      </c>
      <c r="F19" s="43" t="s">
        <v>2</v>
      </c>
      <c r="G19" s="42" t="s">
        <v>17</v>
      </c>
      <c r="H19" s="19">
        <v>300</v>
      </c>
      <c r="I19" s="43" t="s">
        <v>2</v>
      </c>
      <c r="J19" s="37" t="s">
        <v>18</v>
      </c>
      <c r="K19" s="20">
        <f t="array" ref="K19:K24">H19:H24-E19:E24</f>
        <v>120</v>
      </c>
      <c r="L19" s="21" t="s">
        <v>2</v>
      </c>
    </row>
    <row r="20" spans="1:28" ht="15" customHeight="1" x14ac:dyDescent="0.35">
      <c r="A20" s="26">
        <v>0.29166666666666669</v>
      </c>
      <c r="B20" s="33">
        <v>200</v>
      </c>
      <c r="C20" s="32" t="s">
        <v>3</v>
      </c>
      <c r="D20" s="13" t="s">
        <v>23</v>
      </c>
      <c r="E20" s="2">
        <v>179.57</v>
      </c>
      <c r="F20" s="14" t="s">
        <v>2</v>
      </c>
      <c r="G20" s="13" t="s">
        <v>23</v>
      </c>
      <c r="H20" s="2">
        <v>301.17</v>
      </c>
      <c r="I20" s="14" t="s">
        <v>2</v>
      </c>
      <c r="J20" s="13" t="s">
        <v>24</v>
      </c>
      <c r="K20" s="8">
        <v>121.60000000000002</v>
      </c>
      <c r="L20" s="22" t="s">
        <v>2</v>
      </c>
    </row>
    <row r="21" spans="1:28" ht="15" customHeight="1" x14ac:dyDescent="0.35">
      <c r="A21" s="26">
        <v>0.33333333333333331</v>
      </c>
      <c r="B21" s="33">
        <v>400</v>
      </c>
      <c r="C21" s="32" t="s">
        <v>3</v>
      </c>
      <c r="D21" s="13" t="s">
        <v>23</v>
      </c>
      <c r="E21" s="2">
        <v>178.39</v>
      </c>
      <c r="F21" s="14" t="s">
        <v>2</v>
      </c>
      <c r="G21" s="13" t="s">
        <v>23</v>
      </c>
      <c r="H21" s="2">
        <v>304.33</v>
      </c>
      <c r="I21" s="14" t="s">
        <v>2</v>
      </c>
      <c r="J21" s="13" t="s">
        <v>24</v>
      </c>
      <c r="K21" s="8">
        <v>125.94</v>
      </c>
      <c r="L21" s="22" t="s">
        <v>2</v>
      </c>
    </row>
    <row r="22" spans="1:28" ht="15" customHeight="1" x14ac:dyDescent="0.35">
      <c r="A22" s="26">
        <v>0.375</v>
      </c>
      <c r="B22" s="33">
        <v>600</v>
      </c>
      <c r="C22" s="32" t="s">
        <v>3</v>
      </c>
      <c r="D22" s="13" t="s">
        <v>23</v>
      </c>
      <c r="E22" s="2">
        <v>176.5</v>
      </c>
      <c r="F22" s="14" t="s">
        <v>2</v>
      </c>
      <c r="G22" s="13" t="s">
        <v>23</v>
      </c>
      <c r="H22" s="2">
        <v>309.31</v>
      </c>
      <c r="I22" s="14" t="s">
        <v>2</v>
      </c>
      <c r="J22" s="13" t="s">
        <v>24</v>
      </c>
      <c r="K22" s="8">
        <v>132.81</v>
      </c>
      <c r="L22" s="22" t="s">
        <v>2</v>
      </c>
    </row>
    <row r="23" spans="1:28" ht="15" customHeight="1" x14ac:dyDescent="0.35">
      <c r="A23" s="26">
        <v>0.41666666666666669</v>
      </c>
      <c r="B23" s="33">
        <v>800</v>
      </c>
      <c r="C23" s="32" t="s">
        <v>3</v>
      </c>
      <c r="D23" s="13" t="s">
        <v>23</v>
      </c>
      <c r="E23" s="2">
        <v>173.94</v>
      </c>
      <c r="F23" s="14" t="s">
        <v>2</v>
      </c>
      <c r="G23" s="13" t="s">
        <v>23</v>
      </c>
      <c r="H23" s="2">
        <v>316.02</v>
      </c>
      <c r="I23" s="14" t="s">
        <v>2</v>
      </c>
      <c r="J23" s="13" t="s">
        <v>24</v>
      </c>
      <c r="K23" s="8">
        <v>142.07999999999998</v>
      </c>
      <c r="L23" s="22" t="s">
        <v>2</v>
      </c>
    </row>
    <row r="24" spans="1:28" ht="15" customHeight="1" x14ac:dyDescent="0.35">
      <c r="A24" s="28">
        <v>0.45833333333333331</v>
      </c>
      <c r="B24" s="35">
        <v>1000</v>
      </c>
      <c r="C24" s="36" t="s">
        <v>3</v>
      </c>
      <c r="D24" s="15" t="s">
        <v>23</v>
      </c>
      <c r="E24" s="10">
        <v>170.71</v>
      </c>
      <c r="F24" s="17" t="s">
        <v>2</v>
      </c>
      <c r="G24" s="15" t="s">
        <v>23</v>
      </c>
      <c r="H24" s="10">
        <v>324.41000000000003</v>
      </c>
      <c r="I24" s="17" t="s">
        <v>2</v>
      </c>
      <c r="J24" s="15" t="s">
        <v>24</v>
      </c>
      <c r="K24" s="11">
        <v>153.70000000000002</v>
      </c>
      <c r="L24" s="23" t="s">
        <v>2</v>
      </c>
    </row>
    <row r="25" spans="1:28" ht="15" customHeight="1" x14ac:dyDescent="0.35">
      <c r="A25" s="25">
        <v>0.5</v>
      </c>
      <c r="B25" s="40">
        <f t="array" ref="B25:B30">$B$13:$B$18</f>
        <v>0</v>
      </c>
      <c r="C25" s="41" t="s">
        <v>3</v>
      </c>
      <c r="D25" s="42" t="s">
        <v>16</v>
      </c>
      <c r="E25" s="19">
        <v>200</v>
      </c>
      <c r="F25" s="43" t="s">
        <v>2</v>
      </c>
      <c r="G25" s="42" t="s">
        <v>17</v>
      </c>
      <c r="H25" s="19">
        <v>280</v>
      </c>
      <c r="I25" s="43" t="s">
        <v>2</v>
      </c>
      <c r="J25" s="37" t="s">
        <v>18</v>
      </c>
      <c r="K25" s="20">
        <f t="array" ref="K25:K30">H25:H30-E25:E30</f>
        <v>80</v>
      </c>
      <c r="L25" s="21" t="s">
        <v>2</v>
      </c>
    </row>
    <row r="26" spans="1:28" ht="15" customHeight="1" x14ac:dyDescent="0.35">
      <c r="A26" s="26">
        <v>0.54166666666666663</v>
      </c>
      <c r="B26" s="33">
        <v>200</v>
      </c>
      <c r="C26" s="32" t="s">
        <v>3</v>
      </c>
      <c r="D26" s="13" t="s">
        <v>23</v>
      </c>
      <c r="E26" s="2">
        <v>199.01</v>
      </c>
      <c r="F26" s="14" t="s">
        <v>2</v>
      </c>
      <c r="G26" s="13" t="s">
        <v>23</v>
      </c>
      <c r="H26" s="2">
        <v>283.43</v>
      </c>
      <c r="I26" s="14" t="s">
        <v>2</v>
      </c>
      <c r="J26" s="13" t="s">
        <v>24</v>
      </c>
      <c r="K26" s="8">
        <v>84.420000000000016</v>
      </c>
      <c r="L26" s="22" t="s">
        <v>2</v>
      </c>
    </row>
    <row r="27" spans="1:28" ht="15" customHeight="1" x14ac:dyDescent="0.35">
      <c r="A27" s="26">
        <v>0.58333333333333337</v>
      </c>
      <c r="B27" s="33">
        <v>400</v>
      </c>
      <c r="C27" s="32" t="s">
        <v>3</v>
      </c>
      <c r="D27" s="13" t="s">
        <v>23</v>
      </c>
      <c r="E27" s="2">
        <v>196.35</v>
      </c>
      <c r="F27" s="14" t="s">
        <v>2</v>
      </c>
      <c r="G27" s="13" t="s">
        <v>23</v>
      </c>
      <c r="H27" s="2">
        <v>292.48</v>
      </c>
      <c r="I27" s="14" t="s">
        <v>2</v>
      </c>
      <c r="J27" s="13" t="s">
        <v>24</v>
      </c>
      <c r="K27" s="8">
        <v>96.130000000000024</v>
      </c>
      <c r="L27" s="22" t="s">
        <v>2</v>
      </c>
    </row>
    <row r="28" spans="1:28" ht="15" customHeight="1" x14ac:dyDescent="0.35">
      <c r="A28" s="26">
        <v>0.625</v>
      </c>
      <c r="B28" s="33">
        <v>600</v>
      </c>
      <c r="C28" s="32" t="s">
        <v>3</v>
      </c>
      <c r="D28" s="13" t="s">
        <v>23</v>
      </c>
      <c r="E28" s="2">
        <v>192.19</v>
      </c>
      <c r="F28" s="14" t="s">
        <v>2</v>
      </c>
      <c r="G28" s="13" t="s">
        <v>23</v>
      </c>
      <c r="H28" s="2">
        <v>306.57</v>
      </c>
      <c r="I28" s="14" t="s">
        <v>2</v>
      </c>
      <c r="J28" s="13" t="s">
        <v>24</v>
      </c>
      <c r="K28" s="8">
        <v>114.38</v>
      </c>
      <c r="L28" s="22" t="s">
        <v>2</v>
      </c>
      <c r="N28" s="69" t="s">
        <v>39</v>
      </c>
      <c r="O28" s="73"/>
      <c r="P28" s="73"/>
      <c r="Q28" s="73"/>
      <c r="R28" s="73"/>
      <c r="S28" s="73"/>
      <c r="T28" s="73"/>
      <c r="U28" s="73"/>
      <c r="V28" s="70"/>
      <c r="X28" s="69" t="s">
        <v>38</v>
      </c>
      <c r="Y28" s="73"/>
      <c r="Z28" s="73"/>
      <c r="AA28" s="73"/>
      <c r="AB28" s="70"/>
    </row>
    <row r="29" spans="1:28" ht="15" customHeight="1" x14ac:dyDescent="0.35">
      <c r="A29" s="26">
        <v>0.66666666666666663</v>
      </c>
      <c r="B29" s="33">
        <v>800</v>
      </c>
      <c r="C29" s="32" t="s">
        <v>3</v>
      </c>
      <c r="D29" s="13" t="s">
        <v>23</v>
      </c>
      <c r="E29" s="2">
        <v>186.59</v>
      </c>
      <c r="F29" s="14" t="s">
        <v>2</v>
      </c>
      <c r="G29" s="13" t="s">
        <v>23</v>
      </c>
      <c r="H29" s="2">
        <v>325.43</v>
      </c>
      <c r="I29" s="14" t="s">
        <v>2</v>
      </c>
      <c r="J29" s="13" t="s">
        <v>24</v>
      </c>
      <c r="K29" s="8">
        <v>138.84</v>
      </c>
      <c r="L29" s="22" t="s">
        <v>2</v>
      </c>
      <c r="N29" s="54" t="s">
        <v>6</v>
      </c>
      <c r="O29" s="69" t="s">
        <v>26</v>
      </c>
      <c r="P29" s="73"/>
      <c r="Q29" s="70"/>
      <c r="R29" s="69" t="s">
        <v>25</v>
      </c>
      <c r="S29" s="73"/>
      <c r="T29" s="70"/>
      <c r="U29" s="54" t="s">
        <v>27</v>
      </c>
      <c r="V29" s="54" t="s">
        <v>28</v>
      </c>
      <c r="X29" s="44" t="s">
        <v>6</v>
      </c>
      <c r="Y29" s="45" t="s">
        <v>33</v>
      </c>
      <c r="Z29" s="64"/>
      <c r="AA29" s="65"/>
      <c r="AB29" s="43"/>
    </row>
    <row r="30" spans="1:28" ht="15" customHeight="1" x14ac:dyDescent="0.35">
      <c r="A30" s="28">
        <v>0.70833333333333337</v>
      </c>
      <c r="B30" s="35">
        <v>1000</v>
      </c>
      <c r="C30" s="36" t="s">
        <v>3</v>
      </c>
      <c r="D30" s="15" t="s">
        <v>23</v>
      </c>
      <c r="E30" s="10">
        <v>179.59</v>
      </c>
      <c r="F30" s="17" t="s">
        <v>2</v>
      </c>
      <c r="G30" s="15" t="s">
        <v>23</v>
      </c>
      <c r="H30" s="10">
        <v>348.87</v>
      </c>
      <c r="I30" s="17" t="s">
        <v>2</v>
      </c>
      <c r="J30" s="15" t="s">
        <v>24</v>
      </c>
      <c r="K30" s="11">
        <v>169.28</v>
      </c>
      <c r="L30" s="23" t="s">
        <v>2</v>
      </c>
      <c r="N30" s="55" t="s">
        <v>5</v>
      </c>
      <c r="O30" s="48" t="s">
        <v>30</v>
      </c>
      <c r="P30" s="5" t="s">
        <v>31</v>
      </c>
      <c r="Q30" s="49" t="s">
        <v>32</v>
      </c>
      <c r="R30" s="48" t="s">
        <v>30</v>
      </c>
      <c r="S30" s="5" t="s">
        <v>31</v>
      </c>
      <c r="T30" s="49" t="s">
        <v>32</v>
      </c>
      <c r="U30" s="55" t="s">
        <v>29</v>
      </c>
      <c r="V30" s="55" t="s">
        <v>29</v>
      </c>
      <c r="X30" s="48" t="s">
        <v>5</v>
      </c>
      <c r="Y30" s="49" t="s">
        <v>29</v>
      </c>
      <c r="Z30" s="74" t="s">
        <v>36</v>
      </c>
      <c r="AA30" s="75"/>
      <c r="AB30" s="76"/>
    </row>
    <row r="31" spans="1:28" ht="15" customHeight="1" x14ac:dyDescent="0.35">
      <c r="A31" s="26">
        <v>0.75</v>
      </c>
      <c r="B31" s="33">
        <f t="array" ref="B31:B36">$B$13:$B$18</f>
        <v>0</v>
      </c>
      <c r="C31" s="32" t="s">
        <v>3</v>
      </c>
      <c r="D31" s="38" t="s">
        <v>16</v>
      </c>
      <c r="E31" s="2">
        <v>180</v>
      </c>
      <c r="F31" s="14" t="s">
        <v>2</v>
      </c>
      <c r="G31" s="38" t="s">
        <v>17</v>
      </c>
      <c r="H31" s="2">
        <v>300</v>
      </c>
      <c r="I31" s="14" t="s">
        <v>2</v>
      </c>
      <c r="J31" s="13" t="s">
        <v>18</v>
      </c>
      <c r="K31" s="8">
        <f t="array" ref="K31:K36">H31:H36-E31:E36</f>
        <v>120</v>
      </c>
      <c r="L31" s="22" t="s">
        <v>2</v>
      </c>
      <c r="N31" s="56">
        <f t="array" ref="N31:N36">B13:B18</f>
        <v>0</v>
      </c>
      <c r="O31" s="4">
        <f t="array" ref="O31:O36">K13:K18</f>
        <v>80</v>
      </c>
      <c r="P31" s="52">
        <f t="shared" ref="P31:P36" si="0">AVERAGE(O31,Q31)</f>
        <v>100</v>
      </c>
      <c r="Q31" s="3">
        <f t="array" ref="Q31:Q36">K19:K24</f>
        <v>120</v>
      </c>
      <c r="R31" s="4">
        <f t="array" ref="R31:R36">K25:K30</f>
        <v>80</v>
      </c>
      <c r="S31" s="52">
        <f t="shared" ref="S31:S36" si="1">AVERAGE(R31,T31)</f>
        <v>100</v>
      </c>
      <c r="T31" s="3">
        <f t="array" ref="T31:T36">K31:K36</f>
        <v>120</v>
      </c>
      <c r="U31" s="61">
        <v>200</v>
      </c>
      <c r="V31" s="61">
        <v>212</v>
      </c>
      <c r="X31" s="50">
        <v>600</v>
      </c>
      <c r="Y31" s="51">
        <v>120</v>
      </c>
      <c r="Z31" s="66" t="s">
        <v>34</v>
      </c>
      <c r="AA31" s="65"/>
      <c r="AB31" s="43"/>
    </row>
    <row r="32" spans="1:28" ht="15" customHeight="1" x14ac:dyDescent="0.35">
      <c r="A32" s="26">
        <v>0.79166666666666663</v>
      </c>
      <c r="B32" s="33">
        <v>200</v>
      </c>
      <c r="C32" s="32" t="s">
        <v>3</v>
      </c>
      <c r="D32" s="13" t="s">
        <v>23</v>
      </c>
      <c r="E32" s="2">
        <v>179.01</v>
      </c>
      <c r="F32" s="14" t="s">
        <v>2</v>
      </c>
      <c r="G32" s="13" t="s">
        <v>23</v>
      </c>
      <c r="H32" s="2">
        <v>303.43</v>
      </c>
      <c r="I32" s="14" t="s">
        <v>2</v>
      </c>
      <c r="J32" s="13" t="s">
        <v>24</v>
      </c>
      <c r="K32" s="8">
        <v>124.42000000000002</v>
      </c>
      <c r="L32" s="22" t="s">
        <v>2</v>
      </c>
      <c r="N32" s="56">
        <v>200</v>
      </c>
      <c r="O32" s="4">
        <v>81.600000000000023</v>
      </c>
      <c r="P32" s="52">
        <f t="shared" si="0"/>
        <v>101.60000000000002</v>
      </c>
      <c r="Q32" s="3">
        <v>121.60000000000002</v>
      </c>
      <c r="R32" s="4">
        <v>84.420000000000016</v>
      </c>
      <c r="S32" s="52">
        <f t="shared" si="1"/>
        <v>104.42000000000002</v>
      </c>
      <c r="T32" s="3">
        <v>124.42000000000002</v>
      </c>
      <c r="U32" s="61">
        <v>177.5</v>
      </c>
      <c r="V32" s="61">
        <v>187</v>
      </c>
      <c r="X32" s="46">
        <v>555</v>
      </c>
      <c r="Y32" s="47">
        <v>102.5</v>
      </c>
      <c r="Z32" s="67" t="s">
        <v>35</v>
      </c>
      <c r="AA32" s="60"/>
      <c r="AB32" s="17"/>
    </row>
    <row r="33" spans="1:24" ht="15" customHeight="1" x14ac:dyDescent="0.35">
      <c r="A33" s="26">
        <v>0.83333333333333337</v>
      </c>
      <c r="B33" s="33">
        <v>400</v>
      </c>
      <c r="C33" s="32" t="s">
        <v>3</v>
      </c>
      <c r="D33" s="13" t="s">
        <v>23</v>
      </c>
      <c r="E33" s="2">
        <v>176.35</v>
      </c>
      <c r="F33" s="14" t="s">
        <v>2</v>
      </c>
      <c r="G33" s="13" t="s">
        <v>23</v>
      </c>
      <c r="H33" s="2">
        <v>312.48</v>
      </c>
      <c r="I33" s="14" t="s">
        <v>2</v>
      </c>
      <c r="J33" s="13" t="s">
        <v>24</v>
      </c>
      <c r="K33" s="8">
        <v>136.13000000000002</v>
      </c>
      <c r="L33" s="22" t="s">
        <v>2</v>
      </c>
      <c r="N33" s="56">
        <v>400</v>
      </c>
      <c r="O33" s="4">
        <v>85.94</v>
      </c>
      <c r="P33" s="52">
        <f t="shared" si="0"/>
        <v>105.94</v>
      </c>
      <c r="Q33" s="3">
        <v>125.94</v>
      </c>
      <c r="R33" s="4">
        <v>96.130000000000024</v>
      </c>
      <c r="S33" s="52">
        <f t="shared" si="1"/>
        <v>116.13000000000002</v>
      </c>
      <c r="T33" s="3">
        <v>136.13000000000002</v>
      </c>
      <c r="U33" s="61">
        <v>152.5</v>
      </c>
      <c r="V33" s="61">
        <v>157</v>
      </c>
    </row>
    <row r="34" spans="1:24" ht="15" customHeight="1" x14ac:dyDescent="0.35">
      <c r="A34" s="27">
        <v>0.875</v>
      </c>
      <c r="B34" s="33">
        <v>600</v>
      </c>
      <c r="C34" s="34" t="s">
        <v>3</v>
      </c>
      <c r="D34" s="13" t="s">
        <v>23</v>
      </c>
      <c r="E34" s="2">
        <v>172.19</v>
      </c>
      <c r="F34" s="14" t="s">
        <v>2</v>
      </c>
      <c r="G34" s="13" t="s">
        <v>23</v>
      </c>
      <c r="H34" s="2">
        <v>326.57</v>
      </c>
      <c r="I34" s="14" t="s">
        <v>2</v>
      </c>
      <c r="J34" s="13" t="s">
        <v>24</v>
      </c>
      <c r="K34" s="8">
        <v>154.38</v>
      </c>
      <c r="L34" s="22" t="s">
        <v>2</v>
      </c>
      <c r="N34" s="56">
        <v>600</v>
      </c>
      <c r="O34" s="4">
        <v>92.81</v>
      </c>
      <c r="P34" s="52">
        <f t="shared" si="0"/>
        <v>112.81</v>
      </c>
      <c r="Q34" s="3">
        <v>132.81</v>
      </c>
      <c r="R34" s="4">
        <v>114.38</v>
      </c>
      <c r="S34" s="52">
        <f t="shared" si="1"/>
        <v>134.38</v>
      </c>
      <c r="T34" s="3">
        <v>154.38</v>
      </c>
      <c r="U34" s="61">
        <v>125</v>
      </c>
      <c r="V34" s="61">
        <v>122</v>
      </c>
      <c r="X34" t="s">
        <v>40</v>
      </c>
    </row>
    <row r="35" spans="1:24" ht="15" customHeight="1" x14ac:dyDescent="0.35">
      <c r="A35" s="26">
        <v>0.91666666666666663</v>
      </c>
      <c r="B35" s="33">
        <v>800</v>
      </c>
      <c r="C35" s="32" t="s">
        <v>3</v>
      </c>
      <c r="D35" s="13" t="s">
        <v>23</v>
      </c>
      <c r="E35" s="2">
        <v>166.59</v>
      </c>
      <c r="F35" s="14" t="s">
        <v>2</v>
      </c>
      <c r="G35" s="13" t="s">
        <v>23</v>
      </c>
      <c r="H35" s="2">
        <v>345.43</v>
      </c>
      <c r="I35" s="14" t="s">
        <v>2</v>
      </c>
      <c r="J35" s="13" t="s">
        <v>24</v>
      </c>
      <c r="K35" s="8">
        <v>178.84</v>
      </c>
      <c r="L35" s="22" t="s">
        <v>2</v>
      </c>
      <c r="N35" s="56">
        <v>800</v>
      </c>
      <c r="O35" s="4">
        <v>102.07999999999998</v>
      </c>
      <c r="P35" s="52">
        <f t="shared" si="0"/>
        <v>122.07999999999998</v>
      </c>
      <c r="Q35" s="3">
        <v>142.07999999999998</v>
      </c>
      <c r="R35" s="4">
        <v>138.84</v>
      </c>
      <c r="S35" s="52">
        <f t="shared" si="1"/>
        <v>158.84</v>
      </c>
      <c r="T35" s="3">
        <v>178.84</v>
      </c>
      <c r="U35" s="61">
        <v>95</v>
      </c>
      <c r="V35" s="61">
        <v>82</v>
      </c>
      <c r="X35" t="s">
        <v>41</v>
      </c>
    </row>
    <row r="36" spans="1:24" ht="15" customHeight="1" x14ac:dyDescent="0.35">
      <c r="A36" s="28">
        <v>0.95833333333333337</v>
      </c>
      <c r="B36" s="35">
        <v>1000</v>
      </c>
      <c r="C36" s="36" t="s">
        <v>3</v>
      </c>
      <c r="D36" s="15" t="s">
        <v>23</v>
      </c>
      <c r="E36" s="10">
        <v>159.59</v>
      </c>
      <c r="F36" s="17" t="s">
        <v>2</v>
      </c>
      <c r="G36" s="15" t="s">
        <v>23</v>
      </c>
      <c r="H36" s="10">
        <v>368.87</v>
      </c>
      <c r="I36" s="17" t="s">
        <v>2</v>
      </c>
      <c r="J36" s="15" t="s">
        <v>24</v>
      </c>
      <c r="K36" s="11">
        <v>209.28</v>
      </c>
      <c r="L36" s="23" t="s">
        <v>2</v>
      </c>
      <c r="N36" s="57">
        <v>1000</v>
      </c>
      <c r="O36" s="58">
        <v>113.70000000000002</v>
      </c>
      <c r="P36" s="53">
        <f t="shared" si="0"/>
        <v>133.70000000000002</v>
      </c>
      <c r="Q36" s="59">
        <v>153.70000000000002</v>
      </c>
      <c r="R36" s="58">
        <v>169.28</v>
      </c>
      <c r="S36" s="53">
        <f t="shared" si="1"/>
        <v>189.28</v>
      </c>
      <c r="T36" s="59">
        <v>209.28</v>
      </c>
      <c r="U36" s="62">
        <v>62.5</v>
      </c>
      <c r="V36" s="62">
        <v>37</v>
      </c>
    </row>
  </sheetData>
  <mergeCells count="12">
    <mergeCell ref="X28:AB28"/>
    <mergeCell ref="Z30:AB30"/>
    <mergeCell ref="D12:F12"/>
    <mergeCell ref="G12:I12"/>
    <mergeCell ref="J12:L12"/>
    <mergeCell ref="O29:Q29"/>
    <mergeCell ref="R29:T29"/>
    <mergeCell ref="B12:C12"/>
    <mergeCell ref="J8:L8"/>
    <mergeCell ref="D8:F8"/>
    <mergeCell ref="G8:I8"/>
    <mergeCell ref="N28:V28"/>
  </mergeCells>
  <printOptions horizontalCentered="1"/>
  <pageMargins left="0.5" right="0.5" top="1" bottom="0.75" header="0.3" footer="0.3"/>
  <pageSetup paperSize="17" scale="91" orientation="landscape" r:id="rId1"/>
  <headerFooter>
    <oddHeader>&amp;L{Client} – {Project}
{Job Number}&amp;R{your name or initial here}
&amp;D ~&amp;T</oddHeader>
    <oddFooter>&amp;LFEL 20170316
&amp;F&amp;CPage &amp;P of &amp;N&amp;R{your logo here}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4F49FD79-86CB-4CA0-A92F-565990DB3A9D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F23F41A5-AB1D-4B30-A6D4-EE321D14E132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Folhas de Cálculo</vt:lpstr>
      </vt:variant>
      <vt:variant>
        <vt:i4>1</vt:i4>
      </vt:variant>
      <vt:variant>
        <vt:lpstr>Gráficos</vt:lpstr>
      </vt:variant>
      <vt:variant>
        <vt:i4>1</vt:i4>
      </vt:variant>
      <vt:variant>
        <vt:lpstr>Intervalos com Nome</vt:lpstr>
      </vt:variant>
      <vt:variant>
        <vt:i4>7</vt:i4>
      </vt:variant>
    </vt:vector>
  </HeadingPairs>
  <TitlesOfParts>
    <vt:vector size="9" baseType="lpstr">
      <vt:lpstr>Lift Station Hydraulics</vt:lpstr>
      <vt:lpstr>Pump &amp; System Curves</vt:lpstr>
      <vt:lpstr>'Lift Station Hydraulics'!Área_de_Impressão</vt:lpstr>
      <vt:lpstr>HWL_d</vt:lpstr>
      <vt:lpstr>HWL_s</vt:lpstr>
      <vt:lpstr>LWL_d</vt:lpstr>
      <vt:lpstr>LWL_s</vt:lpstr>
      <vt:lpstr>SL_max</vt:lpstr>
      <vt:lpstr>SL_min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Lusk, Fred</dc:creator>
  <cp:lastModifiedBy>Maria Regina Casimiro</cp:lastModifiedBy>
  <cp:lastPrinted>2024-02-28T16:21:18Z</cp:lastPrinted>
  <dcterms:created xsi:type="dcterms:W3CDTF">2017-03-13T22:32:26Z</dcterms:created>
  <dcterms:modified xsi:type="dcterms:W3CDTF">2024-02-28T16:21:50Z</dcterms:modified>
</cp:coreProperties>
</file>