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gin\Desktop\"/>
    </mc:Choice>
  </mc:AlternateContent>
  <xr:revisionPtr revIDLastSave="0" documentId="8_{236C5318-B656-4B30-8882-18584B4311B6}" xr6:coauthVersionLast="47" xr6:coauthVersionMax="47" xr10:uidLastSave="{00000000-0000-0000-0000-000000000000}"/>
  <bookViews>
    <workbookView xWindow="-110" yWindow="-110" windowWidth="17020" windowHeight="10000" tabRatio="819" activeTab="3" xr2:uid="{00000000-000D-0000-FFFF-FFFF00000000}"/>
  </bookViews>
  <sheets>
    <sheet name="Fornecida" sheetId="16" r:id="rId1"/>
    <sheet name="Minima" sheetId="5" r:id="rId2"/>
    <sheet name="Energia Minima rigoroso" sheetId="18" r:id="rId3"/>
    <sheet name="Node actual demand d=1.0" sheetId="24" r:id="rId4"/>
    <sheet name="INPUT" sheetId="25" r:id="rId5"/>
    <sheet name="Folha1" sheetId="26" r:id="rId6"/>
  </sheets>
  <definedNames>
    <definedName name="_xlnm._FilterDatabase" localSheetId="2" hidden="1">'Energia Minima rigoroso'!$A$1:$A$345</definedName>
    <definedName name="_xlnm._FilterDatabase" localSheetId="3" hidden="1">'Node actual demand d=1.0'!$A$1:$Y$1293</definedName>
    <definedName name="SIG">INPUT!$A$1:$Y$4431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4" l="1"/>
  <c r="Y175" i="24" l="1"/>
  <c r="X175" i="24"/>
  <c r="W175" i="24"/>
  <c r="V175" i="24"/>
  <c r="U175" i="24"/>
  <c r="T175" i="24"/>
  <c r="S175" i="24"/>
  <c r="R175" i="24"/>
  <c r="Q175" i="24"/>
  <c r="P175" i="24"/>
  <c r="O175" i="24"/>
  <c r="N175" i="24"/>
  <c r="M175" i="24"/>
  <c r="L175" i="24"/>
  <c r="K175" i="24"/>
  <c r="J175" i="24"/>
  <c r="I175" i="24"/>
  <c r="H175" i="24"/>
  <c r="G175" i="24"/>
  <c r="F175" i="24"/>
  <c r="E175" i="24"/>
  <c r="D175" i="24"/>
  <c r="C175" i="24"/>
  <c r="B175" i="24"/>
  <c r="Y174" i="24"/>
  <c r="X174" i="24"/>
  <c r="W174" i="24"/>
  <c r="V174" i="24"/>
  <c r="U174" i="24"/>
  <c r="T174" i="24"/>
  <c r="S174" i="24"/>
  <c r="R174" i="24"/>
  <c r="Q174" i="24"/>
  <c r="P174" i="24"/>
  <c r="O174" i="24"/>
  <c r="N174" i="24"/>
  <c r="M174" i="24"/>
  <c r="L174" i="24"/>
  <c r="K174" i="24"/>
  <c r="J174" i="24"/>
  <c r="I174" i="24"/>
  <c r="H174" i="24"/>
  <c r="G174" i="24"/>
  <c r="F174" i="24"/>
  <c r="E174" i="24"/>
  <c r="D174" i="24"/>
  <c r="C174" i="24"/>
  <c r="B174" i="24"/>
  <c r="Y173" i="24"/>
  <c r="X173" i="24"/>
  <c r="W173" i="24"/>
  <c r="V173" i="24"/>
  <c r="U173" i="24"/>
  <c r="T173" i="24"/>
  <c r="S173" i="24"/>
  <c r="R173" i="24"/>
  <c r="Q173" i="24"/>
  <c r="P173" i="24"/>
  <c r="O173" i="24"/>
  <c r="N173" i="24"/>
  <c r="M173" i="24"/>
  <c r="L173" i="24"/>
  <c r="K173" i="24"/>
  <c r="J173" i="24"/>
  <c r="I173" i="24"/>
  <c r="H173" i="24"/>
  <c r="G173" i="24"/>
  <c r="F173" i="24"/>
  <c r="E173" i="24"/>
  <c r="D173" i="24"/>
  <c r="C173" i="24"/>
  <c r="B173" i="24"/>
  <c r="Y172" i="24"/>
  <c r="X172" i="24"/>
  <c r="W172" i="24"/>
  <c r="V172" i="24"/>
  <c r="U172" i="24"/>
  <c r="T172" i="24"/>
  <c r="S172" i="24"/>
  <c r="R172" i="24"/>
  <c r="Q172" i="24"/>
  <c r="P172" i="24"/>
  <c r="O172" i="24"/>
  <c r="N172" i="24"/>
  <c r="M172" i="24"/>
  <c r="L172" i="24"/>
  <c r="K172" i="24"/>
  <c r="J172" i="24"/>
  <c r="I172" i="24"/>
  <c r="H172" i="24"/>
  <c r="G172" i="24"/>
  <c r="F172" i="24"/>
  <c r="E172" i="24"/>
  <c r="D172" i="24"/>
  <c r="C172" i="24"/>
  <c r="B172" i="24"/>
  <c r="Y171" i="24"/>
  <c r="X171" i="24"/>
  <c r="W171" i="24"/>
  <c r="V171" i="24"/>
  <c r="U171" i="24"/>
  <c r="T171" i="24"/>
  <c r="S171" i="24"/>
  <c r="R171" i="24"/>
  <c r="Q171" i="24"/>
  <c r="P171" i="24"/>
  <c r="O171" i="24"/>
  <c r="N171" i="24"/>
  <c r="M171" i="24"/>
  <c r="L171" i="24"/>
  <c r="K171" i="24"/>
  <c r="J171" i="24"/>
  <c r="I171" i="24"/>
  <c r="H171" i="24"/>
  <c r="G171" i="24"/>
  <c r="F171" i="24"/>
  <c r="E171" i="24"/>
  <c r="D171" i="24"/>
  <c r="C171" i="24"/>
  <c r="B171" i="24"/>
  <c r="Y170" i="24"/>
  <c r="X170" i="24"/>
  <c r="W170" i="24"/>
  <c r="V170" i="24"/>
  <c r="U170" i="24"/>
  <c r="T170" i="24"/>
  <c r="S170" i="24"/>
  <c r="R170" i="24"/>
  <c r="Q170" i="24"/>
  <c r="P170" i="24"/>
  <c r="O170" i="24"/>
  <c r="N170" i="24"/>
  <c r="M170" i="24"/>
  <c r="L170" i="24"/>
  <c r="K170" i="24"/>
  <c r="J170" i="24"/>
  <c r="I170" i="24"/>
  <c r="H170" i="24"/>
  <c r="G170" i="24"/>
  <c r="F170" i="24"/>
  <c r="E170" i="24"/>
  <c r="D170" i="24"/>
  <c r="C170" i="24"/>
  <c r="B170" i="24"/>
  <c r="Y169" i="24"/>
  <c r="X169" i="24"/>
  <c r="W169" i="24"/>
  <c r="V169" i="24"/>
  <c r="U169" i="24"/>
  <c r="T169" i="24"/>
  <c r="S169" i="24"/>
  <c r="R169" i="24"/>
  <c r="Q169" i="24"/>
  <c r="P169" i="24"/>
  <c r="O169" i="24"/>
  <c r="N169" i="24"/>
  <c r="M169" i="24"/>
  <c r="L169" i="24"/>
  <c r="K169" i="24"/>
  <c r="J169" i="24"/>
  <c r="I169" i="24"/>
  <c r="H169" i="24"/>
  <c r="G169" i="24"/>
  <c r="F169" i="24"/>
  <c r="E169" i="24"/>
  <c r="D169" i="24"/>
  <c r="C169" i="24"/>
  <c r="B169" i="24"/>
  <c r="Y168" i="24"/>
  <c r="X168" i="24"/>
  <c r="W168" i="24"/>
  <c r="V168" i="24"/>
  <c r="U168" i="24"/>
  <c r="T168" i="24"/>
  <c r="S168" i="24"/>
  <c r="R168" i="24"/>
  <c r="Q168" i="24"/>
  <c r="P168" i="24"/>
  <c r="O168" i="24"/>
  <c r="N168" i="24"/>
  <c r="M168" i="24"/>
  <c r="L168" i="24"/>
  <c r="K168" i="24"/>
  <c r="J168" i="24"/>
  <c r="I168" i="24"/>
  <c r="H168" i="24"/>
  <c r="G168" i="24"/>
  <c r="F168" i="24"/>
  <c r="E168" i="24"/>
  <c r="D168" i="24"/>
  <c r="C168" i="24"/>
  <c r="B168" i="24"/>
  <c r="Y167" i="24"/>
  <c r="X167" i="24"/>
  <c r="W167" i="24"/>
  <c r="V167" i="24"/>
  <c r="U167" i="24"/>
  <c r="T167" i="24"/>
  <c r="S167" i="24"/>
  <c r="R167" i="24"/>
  <c r="Q167" i="24"/>
  <c r="P167" i="24"/>
  <c r="O167" i="24"/>
  <c r="N167" i="24"/>
  <c r="M167" i="24"/>
  <c r="L167" i="24"/>
  <c r="K167" i="24"/>
  <c r="J167" i="24"/>
  <c r="I167" i="24"/>
  <c r="H167" i="24"/>
  <c r="G167" i="24"/>
  <c r="F167" i="24"/>
  <c r="E167" i="24"/>
  <c r="D167" i="24"/>
  <c r="C167" i="24"/>
  <c r="B167" i="24"/>
  <c r="Y166" i="24"/>
  <c r="X166" i="24"/>
  <c r="W166" i="24"/>
  <c r="V166" i="24"/>
  <c r="U166" i="24"/>
  <c r="T166" i="24"/>
  <c r="S166" i="24"/>
  <c r="R166" i="24"/>
  <c r="Q166" i="24"/>
  <c r="P166" i="24"/>
  <c r="O166" i="24"/>
  <c r="N166" i="24"/>
  <c r="M166" i="24"/>
  <c r="L166" i="24"/>
  <c r="K166" i="24"/>
  <c r="J166" i="24"/>
  <c r="I166" i="24"/>
  <c r="H166" i="24"/>
  <c r="G166" i="24"/>
  <c r="F166" i="24"/>
  <c r="E166" i="24"/>
  <c r="D166" i="24"/>
  <c r="C166" i="24"/>
  <c r="B166" i="24"/>
  <c r="Y165" i="24"/>
  <c r="X165" i="24"/>
  <c r="W165" i="24"/>
  <c r="V165" i="24"/>
  <c r="U165" i="24"/>
  <c r="T165" i="24"/>
  <c r="S165" i="24"/>
  <c r="R165" i="24"/>
  <c r="Q165" i="24"/>
  <c r="P165" i="24"/>
  <c r="O165" i="24"/>
  <c r="N165" i="24"/>
  <c r="M165" i="24"/>
  <c r="L165" i="24"/>
  <c r="K165" i="24"/>
  <c r="J165" i="24"/>
  <c r="I165" i="24"/>
  <c r="H165" i="24"/>
  <c r="G165" i="24"/>
  <c r="F165" i="24"/>
  <c r="E165" i="24"/>
  <c r="D165" i="24"/>
  <c r="C165" i="24"/>
  <c r="B165" i="24"/>
  <c r="Y164" i="24"/>
  <c r="X164" i="24"/>
  <c r="W164" i="24"/>
  <c r="V164" i="24"/>
  <c r="U164" i="24"/>
  <c r="T164" i="24"/>
  <c r="S164" i="24"/>
  <c r="R164" i="24"/>
  <c r="Q164" i="24"/>
  <c r="P164" i="24"/>
  <c r="O164" i="24"/>
  <c r="N164" i="24"/>
  <c r="M164" i="24"/>
  <c r="L164" i="24"/>
  <c r="K164" i="24"/>
  <c r="J164" i="24"/>
  <c r="I164" i="24"/>
  <c r="H164" i="24"/>
  <c r="G164" i="24"/>
  <c r="F164" i="24"/>
  <c r="E164" i="24"/>
  <c r="D164" i="24"/>
  <c r="C164" i="24"/>
  <c r="B164" i="24"/>
  <c r="Y163" i="24"/>
  <c r="X163" i="24"/>
  <c r="W163" i="24"/>
  <c r="V163" i="24"/>
  <c r="U163" i="24"/>
  <c r="T163" i="24"/>
  <c r="S163" i="24"/>
  <c r="R163" i="24"/>
  <c r="Q163" i="24"/>
  <c r="P163" i="24"/>
  <c r="O163" i="24"/>
  <c r="N163" i="24"/>
  <c r="M163" i="24"/>
  <c r="L163" i="24"/>
  <c r="K163" i="24"/>
  <c r="J163" i="24"/>
  <c r="I163" i="24"/>
  <c r="H163" i="24"/>
  <c r="G163" i="24"/>
  <c r="F163" i="24"/>
  <c r="E163" i="24"/>
  <c r="D163" i="24"/>
  <c r="C163" i="24"/>
  <c r="B163" i="24"/>
  <c r="Y162" i="24"/>
  <c r="X162" i="24"/>
  <c r="W162" i="24"/>
  <c r="V162" i="24"/>
  <c r="U162" i="24"/>
  <c r="T162" i="24"/>
  <c r="S162" i="24"/>
  <c r="R162" i="24"/>
  <c r="Q162" i="24"/>
  <c r="P162" i="24"/>
  <c r="O162" i="24"/>
  <c r="N162" i="24"/>
  <c r="M162" i="24"/>
  <c r="L162" i="24"/>
  <c r="K162" i="24"/>
  <c r="J162" i="24"/>
  <c r="I162" i="24"/>
  <c r="H162" i="24"/>
  <c r="G162" i="24"/>
  <c r="F162" i="24"/>
  <c r="E162" i="24"/>
  <c r="D162" i="24"/>
  <c r="C162" i="24"/>
  <c r="B162" i="24"/>
  <c r="Y161" i="24"/>
  <c r="X161" i="24"/>
  <c r="W161" i="24"/>
  <c r="V161" i="24"/>
  <c r="U161" i="24"/>
  <c r="T161" i="24"/>
  <c r="S161" i="24"/>
  <c r="R161" i="24"/>
  <c r="Q161" i="24"/>
  <c r="P161" i="24"/>
  <c r="O161" i="24"/>
  <c r="N161" i="24"/>
  <c r="M161" i="24"/>
  <c r="L161" i="24"/>
  <c r="K161" i="24"/>
  <c r="J161" i="24"/>
  <c r="I161" i="24"/>
  <c r="H161" i="24"/>
  <c r="G161" i="24"/>
  <c r="F161" i="24"/>
  <c r="E161" i="24"/>
  <c r="D161" i="24"/>
  <c r="C161" i="24"/>
  <c r="B161" i="24"/>
  <c r="Y160" i="24"/>
  <c r="X160" i="24"/>
  <c r="W160" i="24"/>
  <c r="V160" i="24"/>
  <c r="U160" i="24"/>
  <c r="T160" i="24"/>
  <c r="S160" i="24"/>
  <c r="R160" i="24"/>
  <c r="Q160" i="24"/>
  <c r="P160" i="24"/>
  <c r="O160" i="24"/>
  <c r="N160" i="24"/>
  <c r="M160" i="24"/>
  <c r="L160" i="24"/>
  <c r="K160" i="24"/>
  <c r="J160" i="24"/>
  <c r="I160" i="24"/>
  <c r="H160" i="24"/>
  <c r="G160" i="24"/>
  <c r="F160" i="24"/>
  <c r="E160" i="24"/>
  <c r="D160" i="24"/>
  <c r="C160" i="24"/>
  <c r="B160" i="24"/>
  <c r="Y159" i="24"/>
  <c r="X159" i="24"/>
  <c r="W159" i="24"/>
  <c r="V159" i="24"/>
  <c r="U159" i="24"/>
  <c r="T159" i="24"/>
  <c r="S159" i="24"/>
  <c r="R159" i="24"/>
  <c r="Q159" i="24"/>
  <c r="P159" i="24"/>
  <c r="O159" i="24"/>
  <c r="N159" i="24"/>
  <c r="M159" i="24"/>
  <c r="L159" i="24"/>
  <c r="K159" i="24"/>
  <c r="J159" i="24"/>
  <c r="I159" i="24"/>
  <c r="H159" i="24"/>
  <c r="G159" i="24"/>
  <c r="F159" i="24"/>
  <c r="E159" i="24"/>
  <c r="D159" i="24"/>
  <c r="C159" i="24"/>
  <c r="B159" i="24"/>
  <c r="Y158" i="24"/>
  <c r="X158" i="24"/>
  <c r="W158" i="24"/>
  <c r="V158" i="24"/>
  <c r="U158" i="24"/>
  <c r="T158" i="24"/>
  <c r="S158" i="24"/>
  <c r="R158" i="24"/>
  <c r="Q158" i="24"/>
  <c r="P158" i="24"/>
  <c r="O158" i="24"/>
  <c r="N158" i="24"/>
  <c r="M158" i="24"/>
  <c r="L158" i="24"/>
  <c r="K158" i="24"/>
  <c r="J158" i="24"/>
  <c r="I158" i="24"/>
  <c r="H158" i="24"/>
  <c r="G158" i="24"/>
  <c r="F158" i="24"/>
  <c r="E158" i="24"/>
  <c r="D158" i="24"/>
  <c r="C158" i="24"/>
  <c r="B158" i="24"/>
  <c r="Y157" i="24"/>
  <c r="X157" i="24"/>
  <c r="W157" i="24"/>
  <c r="V157" i="24"/>
  <c r="U157" i="24"/>
  <c r="T157" i="24"/>
  <c r="S157" i="24"/>
  <c r="R157" i="24"/>
  <c r="Q157" i="24"/>
  <c r="P157" i="24"/>
  <c r="O157" i="24"/>
  <c r="N157" i="24"/>
  <c r="M157" i="24"/>
  <c r="L157" i="24"/>
  <c r="K157" i="24"/>
  <c r="J157" i="24"/>
  <c r="I157" i="24"/>
  <c r="H157" i="24"/>
  <c r="G157" i="24"/>
  <c r="F157" i="24"/>
  <c r="E157" i="24"/>
  <c r="D157" i="24"/>
  <c r="C157" i="24"/>
  <c r="B157" i="24"/>
  <c r="Y156" i="24"/>
  <c r="X156" i="24"/>
  <c r="W156" i="24"/>
  <c r="V156" i="24"/>
  <c r="U156" i="24"/>
  <c r="T156" i="24"/>
  <c r="S156" i="24"/>
  <c r="R156" i="24"/>
  <c r="Q156" i="24"/>
  <c r="P156" i="24"/>
  <c r="O156" i="24"/>
  <c r="N156" i="24"/>
  <c r="M156" i="24"/>
  <c r="L156" i="24"/>
  <c r="K156" i="24"/>
  <c r="J156" i="24"/>
  <c r="I156" i="24"/>
  <c r="H156" i="24"/>
  <c r="G156" i="24"/>
  <c r="F156" i="24"/>
  <c r="E156" i="24"/>
  <c r="D156" i="24"/>
  <c r="C156" i="24"/>
  <c r="B156" i="24"/>
  <c r="Y155" i="24"/>
  <c r="X155" i="24"/>
  <c r="W155" i="24"/>
  <c r="V155" i="24"/>
  <c r="U155" i="24"/>
  <c r="T155" i="24"/>
  <c r="S155" i="24"/>
  <c r="R155" i="24"/>
  <c r="Q155" i="24"/>
  <c r="P155" i="24"/>
  <c r="O155" i="24"/>
  <c r="N155" i="24"/>
  <c r="M155" i="24"/>
  <c r="L155" i="24"/>
  <c r="K155" i="24"/>
  <c r="J155" i="24"/>
  <c r="I155" i="24"/>
  <c r="H155" i="24"/>
  <c r="G155" i="24"/>
  <c r="F155" i="24"/>
  <c r="E155" i="24"/>
  <c r="D155" i="24"/>
  <c r="C155" i="24"/>
  <c r="B155" i="24"/>
  <c r="Y154" i="24"/>
  <c r="X154" i="24"/>
  <c r="W154" i="24"/>
  <c r="V154" i="24"/>
  <c r="U154" i="24"/>
  <c r="T154" i="24"/>
  <c r="S154" i="24"/>
  <c r="R154" i="24"/>
  <c r="Q154" i="24"/>
  <c r="P154" i="24"/>
  <c r="O154" i="24"/>
  <c r="N154" i="24"/>
  <c r="M154" i="24"/>
  <c r="L154" i="24"/>
  <c r="K154" i="24"/>
  <c r="J154" i="24"/>
  <c r="I154" i="24"/>
  <c r="H154" i="24"/>
  <c r="G154" i="24"/>
  <c r="F154" i="24"/>
  <c r="E154" i="24"/>
  <c r="D154" i="24"/>
  <c r="C154" i="24"/>
  <c r="B154" i="24"/>
  <c r="Y153" i="24"/>
  <c r="X153" i="24"/>
  <c r="W153" i="24"/>
  <c r="V153" i="24"/>
  <c r="U153" i="24"/>
  <c r="T153" i="24"/>
  <c r="S153" i="24"/>
  <c r="R153" i="24"/>
  <c r="Q153" i="24"/>
  <c r="P153" i="24"/>
  <c r="O153" i="24"/>
  <c r="N153" i="24"/>
  <c r="M153" i="24"/>
  <c r="L153" i="24"/>
  <c r="K153" i="24"/>
  <c r="J153" i="24"/>
  <c r="I153" i="24"/>
  <c r="H153" i="24"/>
  <c r="G153" i="24"/>
  <c r="F153" i="24"/>
  <c r="E153" i="24"/>
  <c r="D153" i="24"/>
  <c r="C153" i="24"/>
  <c r="B153" i="24"/>
  <c r="Y152" i="24"/>
  <c r="X152" i="24"/>
  <c r="W152" i="24"/>
  <c r="V152" i="24"/>
  <c r="U152" i="24"/>
  <c r="T152" i="24"/>
  <c r="S152" i="24"/>
  <c r="R152" i="24"/>
  <c r="Q152" i="24"/>
  <c r="P152" i="24"/>
  <c r="O152" i="24"/>
  <c r="N152" i="24"/>
  <c r="M152" i="24"/>
  <c r="L152" i="24"/>
  <c r="K152" i="24"/>
  <c r="J152" i="24"/>
  <c r="I152" i="24"/>
  <c r="H152" i="24"/>
  <c r="G152" i="24"/>
  <c r="F152" i="24"/>
  <c r="E152" i="24"/>
  <c r="D152" i="24"/>
  <c r="C152" i="24"/>
  <c r="B152" i="24"/>
  <c r="Y151" i="24"/>
  <c r="X151" i="24"/>
  <c r="W151" i="24"/>
  <c r="V151" i="24"/>
  <c r="U151" i="24"/>
  <c r="T151" i="24"/>
  <c r="S151" i="24"/>
  <c r="R151" i="24"/>
  <c r="Q151" i="24"/>
  <c r="P151" i="24"/>
  <c r="O151" i="24"/>
  <c r="N151" i="24"/>
  <c r="M151" i="24"/>
  <c r="L151" i="24"/>
  <c r="K151" i="24"/>
  <c r="J151" i="24"/>
  <c r="I151" i="24"/>
  <c r="H151" i="24"/>
  <c r="G151" i="24"/>
  <c r="F151" i="24"/>
  <c r="E151" i="24"/>
  <c r="D151" i="24"/>
  <c r="C151" i="24"/>
  <c r="B151" i="24"/>
  <c r="Y150" i="24"/>
  <c r="X150" i="24"/>
  <c r="W150" i="24"/>
  <c r="V150" i="24"/>
  <c r="U150" i="24"/>
  <c r="T150" i="24"/>
  <c r="S150" i="24"/>
  <c r="R150" i="24"/>
  <c r="Q150" i="24"/>
  <c r="P150" i="24"/>
  <c r="O150" i="24"/>
  <c r="N150" i="24"/>
  <c r="M150" i="24"/>
  <c r="L150" i="24"/>
  <c r="K150" i="24"/>
  <c r="J150" i="24"/>
  <c r="I150" i="24"/>
  <c r="H150" i="24"/>
  <c r="G150" i="24"/>
  <c r="F150" i="24"/>
  <c r="E150" i="24"/>
  <c r="D150" i="24"/>
  <c r="C150" i="24"/>
  <c r="B150" i="24"/>
  <c r="Y149" i="24"/>
  <c r="X149" i="24"/>
  <c r="W149" i="24"/>
  <c r="V149" i="24"/>
  <c r="U149" i="24"/>
  <c r="T149" i="24"/>
  <c r="S149" i="24"/>
  <c r="R149" i="24"/>
  <c r="Q149" i="24"/>
  <c r="P149" i="24"/>
  <c r="O149" i="24"/>
  <c r="N149" i="24"/>
  <c r="M149" i="24"/>
  <c r="L149" i="24"/>
  <c r="K149" i="24"/>
  <c r="J149" i="24"/>
  <c r="I149" i="24"/>
  <c r="H149" i="24"/>
  <c r="G149" i="24"/>
  <c r="F149" i="24"/>
  <c r="E149" i="24"/>
  <c r="D149" i="24"/>
  <c r="C149" i="24"/>
  <c r="B149" i="24"/>
  <c r="Y148" i="24"/>
  <c r="X148" i="24"/>
  <c r="W148" i="24"/>
  <c r="V148" i="24"/>
  <c r="U148" i="24"/>
  <c r="T148" i="24"/>
  <c r="S148" i="24"/>
  <c r="R148" i="24"/>
  <c r="Q148" i="24"/>
  <c r="P148" i="24"/>
  <c r="O148" i="24"/>
  <c r="N148" i="24"/>
  <c r="M148" i="24"/>
  <c r="L148" i="24"/>
  <c r="K148" i="24"/>
  <c r="J148" i="24"/>
  <c r="I148" i="24"/>
  <c r="H148" i="24"/>
  <c r="G148" i="24"/>
  <c r="F148" i="24"/>
  <c r="E148" i="24"/>
  <c r="D148" i="24"/>
  <c r="C148" i="24"/>
  <c r="B148" i="24"/>
  <c r="Y147" i="24"/>
  <c r="X147" i="24"/>
  <c r="W147" i="24"/>
  <c r="V147" i="24"/>
  <c r="U147" i="24"/>
  <c r="T147" i="24"/>
  <c r="S147" i="24"/>
  <c r="R147" i="24"/>
  <c r="Q147" i="24"/>
  <c r="P147" i="24"/>
  <c r="O147" i="24"/>
  <c r="N147" i="24"/>
  <c r="M147" i="24"/>
  <c r="L147" i="24"/>
  <c r="K147" i="24"/>
  <c r="J147" i="24"/>
  <c r="I147" i="24"/>
  <c r="H147" i="24"/>
  <c r="G147" i="24"/>
  <c r="F147" i="24"/>
  <c r="E147" i="24"/>
  <c r="D147" i="24"/>
  <c r="C147" i="24"/>
  <c r="B147" i="24"/>
  <c r="Y146" i="24"/>
  <c r="X146" i="24"/>
  <c r="W146" i="24"/>
  <c r="V146" i="24"/>
  <c r="U146" i="24"/>
  <c r="T146" i="24"/>
  <c r="S146" i="24"/>
  <c r="R146" i="24"/>
  <c r="Q146" i="24"/>
  <c r="P146" i="24"/>
  <c r="O146" i="24"/>
  <c r="N146" i="24"/>
  <c r="M146" i="24"/>
  <c r="L146" i="24"/>
  <c r="K146" i="24"/>
  <c r="J146" i="24"/>
  <c r="I146" i="24"/>
  <c r="H146" i="24"/>
  <c r="G146" i="24"/>
  <c r="F146" i="24"/>
  <c r="E146" i="24"/>
  <c r="D146" i="24"/>
  <c r="C146" i="24"/>
  <c r="B146" i="24"/>
  <c r="Y145" i="24"/>
  <c r="X145" i="24"/>
  <c r="W145" i="24"/>
  <c r="V145" i="24"/>
  <c r="U145" i="24"/>
  <c r="T145" i="24"/>
  <c r="S145" i="24"/>
  <c r="R145" i="24"/>
  <c r="Q145" i="24"/>
  <c r="P145" i="24"/>
  <c r="O145" i="24"/>
  <c r="N145" i="24"/>
  <c r="M145" i="24"/>
  <c r="L145" i="24"/>
  <c r="K145" i="24"/>
  <c r="J145" i="24"/>
  <c r="I145" i="24"/>
  <c r="H145" i="24"/>
  <c r="G145" i="24"/>
  <c r="F145" i="24"/>
  <c r="E145" i="24"/>
  <c r="D145" i="24"/>
  <c r="C145" i="24"/>
  <c r="B145" i="24"/>
  <c r="Y144" i="24"/>
  <c r="X144" i="24"/>
  <c r="W144" i="24"/>
  <c r="V144" i="24"/>
  <c r="U144" i="24"/>
  <c r="T144" i="24"/>
  <c r="S144" i="24"/>
  <c r="R144" i="24"/>
  <c r="Q144" i="24"/>
  <c r="P144" i="24"/>
  <c r="O144" i="24"/>
  <c r="N144" i="24"/>
  <c r="M144" i="24"/>
  <c r="L144" i="24"/>
  <c r="K144" i="24"/>
  <c r="J144" i="24"/>
  <c r="I144" i="24"/>
  <c r="H144" i="24"/>
  <c r="G144" i="24"/>
  <c r="F144" i="24"/>
  <c r="E144" i="24"/>
  <c r="D144" i="24"/>
  <c r="C144" i="24"/>
  <c r="B144" i="24"/>
  <c r="Y143" i="24"/>
  <c r="X143" i="24"/>
  <c r="W143" i="24"/>
  <c r="V143" i="24"/>
  <c r="U143" i="24"/>
  <c r="T143" i="24"/>
  <c r="S143" i="24"/>
  <c r="R143" i="24"/>
  <c r="Q143" i="24"/>
  <c r="P143" i="24"/>
  <c r="O143" i="24"/>
  <c r="N143" i="24"/>
  <c r="M143" i="24"/>
  <c r="L143" i="24"/>
  <c r="K143" i="24"/>
  <c r="J143" i="24"/>
  <c r="I143" i="24"/>
  <c r="H143" i="24"/>
  <c r="G143" i="24"/>
  <c r="F143" i="24"/>
  <c r="E143" i="24"/>
  <c r="D143" i="24"/>
  <c r="C143" i="24"/>
  <c r="B143" i="24"/>
  <c r="Y142" i="24"/>
  <c r="X142" i="24"/>
  <c r="W142" i="24"/>
  <c r="V142" i="24"/>
  <c r="U142" i="24"/>
  <c r="T142" i="24"/>
  <c r="S142" i="24"/>
  <c r="R142" i="24"/>
  <c r="Q142" i="24"/>
  <c r="P142" i="24"/>
  <c r="O142" i="24"/>
  <c r="N142" i="24"/>
  <c r="M142" i="24"/>
  <c r="L142" i="24"/>
  <c r="K142" i="24"/>
  <c r="J142" i="24"/>
  <c r="I142" i="24"/>
  <c r="H142" i="24"/>
  <c r="G142" i="24"/>
  <c r="F142" i="24"/>
  <c r="E142" i="24"/>
  <c r="D142" i="24"/>
  <c r="C142" i="24"/>
  <c r="B142" i="24"/>
  <c r="Y141" i="24"/>
  <c r="X141" i="24"/>
  <c r="W141" i="24"/>
  <c r="V141" i="24"/>
  <c r="U141" i="24"/>
  <c r="T141" i="24"/>
  <c r="S141" i="24"/>
  <c r="R141" i="24"/>
  <c r="Q141" i="24"/>
  <c r="P141" i="24"/>
  <c r="O141" i="24"/>
  <c r="N141" i="24"/>
  <c r="M141" i="24"/>
  <c r="L141" i="24"/>
  <c r="K141" i="24"/>
  <c r="J141" i="24"/>
  <c r="I141" i="24"/>
  <c r="H141" i="24"/>
  <c r="G141" i="24"/>
  <c r="F141" i="24"/>
  <c r="E141" i="24"/>
  <c r="D141" i="24"/>
  <c r="C141" i="24"/>
  <c r="B141" i="24"/>
  <c r="Y140" i="24"/>
  <c r="X140" i="24"/>
  <c r="W140" i="24"/>
  <c r="V140" i="24"/>
  <c r="U140" i="24"/>
  <c r="T140" i="24"/>
  <c r="S140" i="24"/>
  <c r="R140" i="24"/>
  <c r="Q140" i="24"/>
  <c r="P140" i="24"/>
  <c r="O140" i="24"/>
  <c r="N140" i="24"/>
  <c r="M140" i="24"/>
  <c r="L140" i="24"/>
  <c r="K140" i="24"/>
  <c r="J140" i="24"/>
  <c r="I140" i="24"/>
  <c r="H140" i="24"/>
  <c r="G140" i="24"/>
  <c r="F140" i="24"/>
  <c r="E140" i="24"/>
  <c r="D140" i="24"/>
  <c r="C140" i="24"/>
  <c r="B140" i="24"/>
  <c r="Y139" i="24"/>
  <c r="X139" i="24"/>
  <c r="W139" i="24"/>
  <c r="V139" i="24"/>
  <c r="U139" i="24"/>
  <c r="T139" i="24"/>
  <c r="S139" i="24"/>
  <c r="R139" i="24"/>
  <c r="Q139" i="24"/>
  <c r="P139" i="24"/>
  <c r="O139" i="24"/>
  <c r="N139" i="24"/>
  <c r="M139" i="24"/>
  <c r="L139" i="24"/>
  <c r="K139" i="24"/>
  <c r="J139" i="24"/>
  <c r="I139" i="24"/>
  <c r="H139" i="24"/>
  <c r="G139" i="24"/>
  <c r="F139" i="24"/>
  <c r="E139" i="24"/>
  <c r="D139" i="24"/>
  <c r="C139" i="24"/>
  <c r="B139" i="24"/>
  <c r="Y138" i="24"/>
  <c r="X138" i="24"/>
  <c r="W138" i="24"/>
  <c r="V138" i="24"/>
  <c r="U138" i="24"/>
  <c r="T138" i="24"/>
  <c r="S138" i="24"/>
  <c r="R138" i="24"/>
  <c r="Q138" i="24"/>
  <c r="P138" i="24"/>
  <c r="O138" i="24"/>
  <c r="N138" i="24"/>
  <c r="M138" i="24"/>
  <c r="L138" i="24"/>
  <c r="K138" i="24"/>
  <c r="J138" i="24"/>
  <c r="I138" i="24"/>
  <c r="H138" i="24"/>
  <c r="G138" i="24"/>
  <c r="F138" i="24"/>
  <c r="E138" i="24"/>
  <c r="D138" i="24"/>
  <c r="C138" i="24"/>
  <c r="B138" i="24"/>
  <c r="Y137" i="24"/>
  <c r="X137" i="24"/>
  <c r="W137" i="24"/>
  <c r="V137" i="24"/>
  <c r="U137" i="24"/>
  <c r="T137" i="24"/>
  <c r="S137" i="24"/>
  <c r="R137" i="24"/>
  <c r="Q137" i="24"/>
  <c r="P137" i="24"/>
  <c r="O137" i="24"/>
  <c r="N137" i="24"/>
  <c r="M137" i="24"/>
  <c r="L137" i="24"/>
  <c r="K137" i="24"/>
  <c r="J137" i="24"/>
  <c r="I137" i="24"/>
  <c r="H137" i="24"/>
  <c r="G137" i="24"/>
  <c r="F137" i="24"/>
  <c r="E137" i="24"/>
  <c r="D137" i="24"/>
  <c r="C137" i="24"/>
  <c r="B137" i="24"/>
  <c r="Y136" i="24"/>
  <c r="X136" i="24"/>
  <c r="W136" i="24"/>
  <c r="V136" i="24"/>
  <c r="U136" i="24"/>
  <c r="T136" i="24"/>
  <c r="S136" i="24"/>
  <c r="R136" i="24"/>
  <c r="Q136" i="24"/>
  <c r="P136" i="24"/>
  <c r="O136" i="24"/>
  <c r="N136" i="24"/>
  <c r="M136" i="24"/>
  <c r="L136" i="24"/>
  <c r="K136" i="24"/>
  <c r="J136" i="24"/>
  <c r="I136" i="24"/>
  <c r="H136" i="24"/>
  <c r="G136" i="24"/>
  <c r="F136" i="24"/>
  <c r="E136" i="24"/>
  <c r="D136" i="24"/>
  <c r="C136" i="24"/>
  <c r="B136" i="24"/>
  <c r="Y135" i="24"/>
  <c r="X135" i="24"/>
  <c r="W135" i="24"/>
  <c r="V135" i="24"/>
  <c r="U135" i="24"/>
  <c r="T135" i="24"/>
  <c r="S135" i="24"/>
  <c r="R135" i="24"/>
  <c r="Q135" i="24"/>
  <c r="P135" i="24"/>
  <c r="O135" i="24"/>
  <c r="N135" i="24"/>
  <c r="M135" i="24"/>
  <c r="L135" i="24"/>
  <c r="K135" i="24"/>
  <c r="J135" i="24"/>
  <c r="I135" i="24"/>
  <c r="H135" i="24"/>
  <c r="G135" i="24"/>
  <c r="F135" i="24"/>
  <c r="E135" i="24"/>
  <c r="D135" i="24"/>
  <c r="C135" i="24"/>
  <c r="B135" i="24"/>
  <c r="Y134" i="24"/>
  <c r="X134" i="24"/>
  <c r="W134" i="24"/>
  <c r="V134" i="24"/>
  <c r="U134" i="24"/>
  <c r="T134" i="24"/>
  <c r="S134" i="24"/>
  <c r="R134" i="24"/>
  <c r="Q134" i="24"/>
  <c r="P134" i="24"/>
  <c r="O134" i="24"/>
  <c r="N134" i="24"/>
  <c r="M134" i="24"/>
  <c r="L134" i="24"/>
  <c r="K134" i="24"/>
  <c r="J134" i="24"/>
  <c r="I134" i="24"/>
  <c r="H134" i="24"/>
  <c r="G134" i="24"/>
  <c r="F134" i="24"/>
  <c r="E134" i="24"/>
  <c r="D134" i="24"/>
  <c r="C134" i="24"/>
  <c r="B134" i="24"/>
  <c r="Y133" i="24"/>
  <c r="X133" i="24"/>
  <c r="W133" i="24"/>
  <c r="V133" i="24"/>
  <c r="U133" i="24"/>
  <c r="T133" i="24"/>
  <c r="S133" i="24"/>
  <c r="R133" i="24"/>
  <c r="Q133" i="24"/>
  <c r="P133" i="24"/>
  <c r="O133" i="24"/>
  <c r="N133" i="24"/>
  <c r="M133" i="24"/>
  <c r="L133" i="24"/>
  <c r="K133" i="24"/>
  <c r="J133" i="24"/>
  <c r="I133" i="24"/>
  <c r="H133" i="24"/>
  <c r="G133" i="24"/>
  <c r="F133" i="24"/>
  <c r="E133" i="24"/>
  <c r="D133" i="24"/>
  <c r="C133" i="24"/>
  <c r="B133" i="24"/>
  <c r="Y132" i="24"/>
  <c r="X132" i="24"/>
  <c r="W132" i="24"/>
  <c r="V132" i="24"/>
  <c r="U132" i="24"/>
  <c r="T132" i="24"/>
  <c r="S132" i="24"/>
  <c r="R132" i="24"/>
  <c r="Q132" i="24"/>
  <c r="P132" i="24"/>
  <c r="O132" i="24"/>
  <c r="N132" i="24"/>
  <c r="M132" i="24"/>
  <c r="L132" i="24"/>
  <c r="K132" i="24"/>
  <c r="J132" i="24"/>
  <c r="I132" i="24"/>
  <c r="H132" i="24"/>
  <c r="G132" i="24"/>
  <c r="F132" i="24"/>
  <c r="E132" i="24"/>
  <c r="D132" i="24"/>
  <c r="C132" i="24"/>
  <c r="B132" i="24"/>
  <c r="Y131" i="24"/>
  <c r="X131" i="24"/>
  <c r="W131" i="24"/>
  <c r="V131" i="24"/>
  <c r="U131" i="24"/>
  <c r="T131" i="24"/>
  <c r="S131" i="24"/>
  <c r="R131" i="24"/>
  <c r="Q131" i="24"/>
  <c r="P131" i="24"/>
  <c r="O131" i="24"/>
  <c r="N131" i="24"/>
  <c r="M131" i="24"/>
  <c r="L131" i="24"/>
  <c r="K131" i="24"/>
  <c r="J131" i="24"/>
  <c r="I131" i="24"/>
  <c r="H131" i="24"/>
  <c r="G131" i="24"/>
  <c r="F131" i="24"/>
  <c r="E131" i="24"/>
  <c r="D131" i="24"/>
  <c r="C131" i="24"/>
  <c r="B131" i="24"/>
  <c r="Y130" i="24"/>
  <c r="X130" i="24"/>
  <c r="W130" i="24"/>
  <c r="V130" i="24"/>
  <c r="U130" i="24"/>
  <c r="T130" i="24"/>
  <c r="S130" i="24"/>
  <c r="R130" i="24"/>
  <c r="Q130" i="24"/>
  <c r="P130" i="24"/>
  <c r="O130" i="24"/>
  <c r="N130" i="24"/>
  <c r="M130" i="24"/>
  <c r="L130" i="24"/>
  <c r="K130" i="24"/>
  <c r="J130" i="24"/>
  <c r="I130" i="24"/>
  <c r="H130" i="24"/>
  <c r="G130" i="24"/>
  <c r="F130" i="24"/>
  <c r="E130" i="24"/>
  <c r="D130" i="24"/>
  <c r="C130" i="24"/>
  <c r="B130" i="24"/>
  <c r="Y129" i="24"/>
  <c r="X129" i="24"/>
  <c r="W129" i="24"/>
  <c r="V129" i="24"/>
  <c r="U129" i="24"/>
  <c r="T129" i="24"/>
  <c r="S129" i="24"/>
  <c r="R129" i="24"/>
  <c r="Q129" i="24"/>
  <c r="P129" i="24"/>
  <c r="O129" i="24"/>
  <c r="N129" i="24"/>
  <c r="M129" i="24"/>
  <c r="L129" i="24"/>
  <c r="K129" i="24"/>
  <c r="J129" i="24"/>
  <c r="I129" i="24"/>
  <c r="H129" i="24"/>
  <c r="G129" i="24"/>
  <c r="F129" i="24"/>
  <c r="E129" i="24"/>
  <c r="D129" i="24"/>
  <c r="C129" i="24"/>
  <c r="B129" i="24"/>
  <c r="Y128" i="24"/>
  <c r="X128" i="24"/>
  <c r="W128" i="24"/>
  <c r="V128" i="24"/>
  <c r="U128" i="24"/>
  <c r="T128" i="24"/>
  <c r="S128" i="24"/>
  <c r="R128" i="24"/>
  <c r="Q128" i="24"/>
  <c r="P128" i="24"/>
  <c r="O128" i="24"/>
  <c r="N128" i="24"/>
  <c r="M128" i="24"/>
  <c r="L128" i="24"/>
  <c r="K128" i="24"/>
  <c r="J128" i="24"/>
  <c r="I128" i="24"/>
  <c r="H128" i="24"/>
  <c r="G128" i="24"/>
  <c r="F128" i="24"/>
  <c r="E128" i="24"/>
  <c r="D128" i="24"/>
  <c r="C128" i="24"/>
  <c r="B128" i="24"/>
  <c r="Y127" i="24"/>
  <c r="X127" i="24"/>
  <c r="W127" i="24"/>
  <c r="V127" i="24"/>
  <c r="U127" i="24"/>
  <c r="T127" i="24"/>
  <c r="S127" i="24"/>
  <c r="R127" i="24"/>
  <c r="Q127" i="24"/>
  <c r="P127" i="24"/>
  <c r="O127" i="24"/>
  <c r="N127" i="24"/>
  <c r="M127" i="24"/>
  <c r="L127" i="24"/>
  <c r="K127" i="24"/>
  <c r="J127" i="24"/>
  <c r="I127" i="24"/>
  <c r="H127" i="24"/>
  <c r="G127" i="24"/>
  <c r="F127" i="24"/>
  <c r="E127" i="24"/>
  <c r="D127" i="24"/>
  <c r="C127" i="24"/>
  <c r="B127" i="24"/>
  <c r="Y126" i="24"/>
  <c r="X126" i="24"/>
  <c r="W126" i="24"/>
  <c r="V126" i="24"/>
  <c r="U126" i="24"/>
  <c r="T126" i="24"/>
  <c r="S126" i="24"/>
  <c r="R126" i="24"/>
  <c r="Q126" i="24"/>
  <c r="P126" i="24"/>
  <c r="O126" i="24"/>
  <c r="N126" i="24"/>
  <c r="M126" i="24"/>
  <c r="L126" i="24"/>
  <c r="K126" i="24"/>
  <c r="J126" i="24"/>
  <c r="I126" i="24"/>
  <c r="H126" i="24"/>
  <c r="G126" i="24"/>
  <c r="F126" i="24"/>
  <c r="E126" i="24"/>
  <c r="D126" i="24"/>
  <c r="C126" i="24"/>
  <c r="B126" i="24"/>
  <c r="Y125" i="24"/>
  <c r="X125" i="24"/>
  <c r="W125" i="24"/>
  <c r="V125" i="24"/>
  <c r="U125" i="24"/>
  <c r="T125" i="24"/>
  <c r="S125" i="24"/>
  <c r="R125" i="24"/>
  <c r="Q125" i="24"/>
  <c r="P125" i="24"/>
  <c r="O125" i="24"/>
  <c r="N125" i="24"/>
  <c r="M125" i="24"/>
  <c r="L125" i="24"/>
  <c r="K125" i="24"/>
  <c r="J125" i="24"/>
  <c r="I125" i="24"/>
  <c r="H125" i="24"/>
  <c r="G125" i="24"/>
  <c r="F125" i="24"/>
  <c r="E125" i="24"/>
  <c r="D125" i="24"/>
  <c r="C125" i="24"/>
  <c r="B125" i="24"/>
  <c r="Y124" i="24"/>
  <c r="X124" i="24"/>
  <c r="W124" i="24"/>
  <c r="V124" i="24"/>
  <c r="U124" i="24"/>
  <c r="T124" i="24"/>
  <c r="S124" i="24"/>
  <c r="R124" i="24"/>
  <c r="Q124" i="24"/>
  <c r="P124" i="24"/>
  <c r="O124" i="24"/>
  <c r="N124" i="24"/>
  <c r="M124" i="24"/>
  <c r="L124" i="24"/>
  <c r="K124" i="24"/>
  <c r="J124" i="24"/>
  <c r="I124" i="24"/>
  <c r="H124" i="24"/>
  <c r="G124" i="24"/>
  <c r="F124" i="24"/>
  <c r="E124" i="24"/>
  <c r="D124" i="24"/>
  <c r="C124" i="24"/>
  <c r="B124" i="24"/>
  <c r="Y123" i="24"/>
  <c r="X123" i="24"/>
  <c r="W123" i="24"/>
  <c r="V123" i="24"/>
  <c r="U123" i="24"/>
  <c r="T123" i="24"/>
  <c r="S123" i="24"/>
  <c r="R123" i="24"/>
  <c r="Q123" i="24"/>
  <c r="P123" i="24"/>
  <c r="O123" i="24"/>
  <c r="N123" i="24"/>
  <c r="M123" i="24"/>
  <c r="L123" i="24"/>
  <c r="K123" i="24"/>
  <c r="J123" i="24"/>
  <c r="I123" i="24"/>
  <c r="H123" i="24"/>
  <c r="G123" i="24"/>
  <c r="F123" i="24"/>
  <c r="E123" i="24"/>
  <c r="D123" i="24"/>
  <c r="C123" i="24"/>
  <c r="B123" i="24"/>
  <c r="Y122" i="24"/>
  <c r="X122" i="24"/>
  <c r="W122" i="24"/>
  <c r="V122" i="24"/>
  <c r="U122" i="24"/>
  <c r="T122" i="24"/>
  <c r="S122" i="24"/>
  <c r="R122" i="24"/>
  <c r="Q122" i="24"/>
  <c r="P122" i="24"/>
  <c r="O122" i="24"/>
  <c r="N122" i="24"/>
  <c r="M122" i="24"/>
  <c r="L122" i="24"/>
  <c r="K122" i="24"/>
  <c r="J122" i="24"/>
  <c r="I122" i="24"/>
  <c r="H122" i="24"/>
  <c r="G122" i="24"/>
  <c r="F122" i="24"/>
  <c r="E122" i="24"/>
  <c r="D122" i="24"/>
  <c r="C122" i="24"/>
  <c r="B122" i="24"/>
  <c r="Y121" i="24"/>
  <c r="X121" i="24"/>
  <c r="W121" i="24"/>
  <c r="V121" i="24"/>
  <c r="U121" i="24"/>
  <c r="T121" i="24"/>
  <c r="S121" i="24"/>
  <c r="R121" i="24"/>
  <c r="Q121" i="24"/>
  <c r="P121" i="24"/>
  <c r="O121" i="24"/>
  <c r="N121" i="24"/>
  <c r="M121" i="24"/>
  <c r="L121" i="24"/>
  <c r="K121" i="24"/>
  <c r="J121" i="24"/>
  <c r="I121" i="24"/>
  <c r="H121" i="24"/>
  <c r="G121" i="24"/>
  <c r="F121" i="24"/>
  <c r="E121" i="24"/>
  <c r="D121" i="24"/>
  <c r="C121" i="24"/>
  <c r="B121" i="24"/>
  <c r="Y120" i="24"/>
  <c r="X120" i="24"/>
  <c r="W120" i="24"/>
  <c r="V120" i="24"/>
  <c r="U120" i="24"/>
  <c r="T120" i="24"/>
  <c r="S120" i="24"/>
  <c r="R120" i="24"/>
  <c r="Q120" i="24"/>
  <c r="P120" i="24"/>
  <c r="O120" i="24"/>
  <c r="N120" i="24"/>
  <c r="M120" i="24"/>
  <c r="L120" i="24"/>
  <c r="K120" i="24"/>
  <c r="J120" i="24"/>
  <c r="I120" i="24"/>
  <c r="H120" i="24"/>
  <c r="G120" i="24"/>
  <c r="F120" i="24"/>
  <c r="E120" i="24"/>
  <c r="D120" i="24"/>
  <c r="C120" i="24"/>
  <c r="B120" i="24"/>
  <c r="Y119" i="24"/>
  <c r="X119" i="24"/>
  <c r="W119" i="24"/>
  <c r="V119" i="24"/>
  <c r="U119" i="24"/>
  <c r="T119" i="24"/>
  <c r="S119" i="24"/>
  <c r="R119" i="24"/>
  <c r="Q119" i="24"/>
  <c r="P119" i="24"/>
  <c r="O119" i="24"/>
  <c r="N119" i="24"/>
  <c r="M119" i="24"/>
  <c r="L119" i="24"/>
  <c r="K119" i="24"/>
  <c r="J119" i="24"/>
  <c r="I119" i="24"/>
  <c r="H119" i="24"/>
  <c r="G119" i="24"/>
  <c r="F119" i="24"/>
  <c r="E119" i="24"/>
  <c r="D119" i="24"/>
  <c r="C119" i="24"/>
  <c r="B119" i="24"/>
  <c r="Y118" i="24"/>
  <c r="X118" i="24"/>
  <c r="W118" i="24"/>
  <c r="V118" i="24"/>
  <c r="U118" i="24"/>
  <c r="T118" i="24"/>
  <c r="S118" i="24"/>
  <c r="R118" i="24"/>
  <c r="Q118" i="24"/>
  <c r="P118" i="24"/>
  <c r="O118" i="24"/>
  <c r="N118" i="24"/>
  <c r="M118" i="24"/>
  <c r="L118" i="24"/>
  <c r="K118" i="24"/>
  <c r="J118" i="24"/>
  <c r="I118" i="24"/>
  <c r="H118" i="24"/>
  <c r="G118" i="24"/>
  <c r="F118" i="24"/>
  <c r="E118" i="24"/>
  <c r="D118" i="24"/>
  <c r="C118" i="24"/>
  <c r="B118" i="24"/>
  <c r="Y117" i="24"/>
  <c r="X117" i="24"/>
  <c r="W117" i="24"/>
  <c r="V117" i="24"/>
  <c r="U117" i="24"/>
  <c r="T117" i="24"/>
  <c r="S117" i="24"/>
  <c r="R117" i="24"/>
  <c r="Q117" i="24"/>
  <c r="P117" i="24"/>
  <c r="O117" i="24"/>
  <c r="N117" i="24"/>
  <c r="M117" i="24"/>
  <c r="L117" i="24"/>
  <c r="K117" i="24"/>
  <c r="J117" i="24"/>
  <c r="I117" i="24"/>
  <c r="H117" i="24"/>
  <c r="G117" i="24"/>
  <c r="F117" i="24"/>
  <c r="E117" i="24"/>
  <c r="D117" i="24"/>
  <c r="C117" i="24"/>
  <c r="B117" i="24"/>
  <c r="Y116" i="24"/>
  <c r="X116" i="24"/>
  <c r="W116" i="24"/>
  <c r="V116" i="24"/>
  <c r="U116" i="24"/>
  <c r="T116" i="24"/>
  <c r="S116" i="24"/>
  <c r="R116" i="24"/>
  <c r="Q116" i="24"/>
  <c r="P116" i="24"/>
  <c r="O116" i="24"/>
  <c r="N116" i="24"/>
  <c r="M116" i="24"/>
  <c r="L116" i="24"/>
  <c r="K116" i="24"/>
  <c r="J116" i="24"/>
  <c r="I116" i="24"/>
  <c r="H116" i="24"/>
  <c r="G116" i="24"/>
  <c r="F116" i="24"/>
  <c r="E116" i="24"/>
  <c r="D116" i="24"/>
  <c r="C116" i="24"/>
  <c r="B116" i="24"/>
  <c r="Y115" i="24"/>
  <c r="X115" i="24"/>
  <c r="W115" i="24"/>
  <c r="V115" i="24"/>
  <c r="U115" i="24"/>
  <c r="T115" i="24"/>
  <c r="S115" i="24"/>
  <c r="R115" i="24"/>
  <c r="Q115" i="24"/>
  <c r="P115" i="24"/>
  <c r="O115" i="24"/>
  <c r="N115" i="24"/>
  <c r="M115" i="24"/>
  <c r="L115" i="24"/>
  <c r="K115" i="24"/>
  <c r="J115" i="24"/>
  <c r="I115" i="24"/>
  <c r="H115" i="24"/>
  <c r="G115" i="24"/>
  <c r="F115" i="24"/>
  <c r="E115" i="24"/>
  <c r="D115" i="24"/>
  <c r="C115" i="24"/>
  <c r="B115" i="24"/>
  <c r="Y114" i="24"/>
  <c r="X114" i="24"/>
  <c r="W114" i="24"/>
  <c r="V114" i="24"/>
  <c r="U114" i="24"/>
  <c r="T114" i="24"/>
  <c r="S114" i="24"/>
  <c r="R114" i="24"/>
  <c r="Q114" i="24"/>
  <c r="P114" i="24"/>
  <c r="O114" i="24"/>
  <c r="N114" i="24"/>
  <c r="M114" i="24"/>
  <c r="L114" i="24"/>
  <c r="K114" i="24"/>
  <c r="J114" i="24"/>
  <c r="I114" i="24"/>
  <c r="H114" i="24"/>
  <c r="G114" i="24"/>
  <c r="F114" i="24"/>
  <c r="E114" i="24"/>
  <c r="D114" i="24"/>
  <c r="C114" i="24"/>
  <c r="B114" i="24"/>
  <c r="Y113" i="24"/>
  <c r="X113" i="24"/>
  <c r="W113" i="24"/>
  <c r="V113" i="24"/>
  <c r="U113" i="24"/>
  <c r="T113" i="24"/>
  <c r="S113" i="24"/>
  <c r="R113" i="24"/>
  <c r="Q113" i="24"/>
  <c r="P113" i="24"/>
  <c r="O113" i="24"/>
  <c r="N113" i="24"/>
  <c r="M113" i="24"/>
  <c r="L113" i="24"/>
  <c r="K113" i="24"/>
  <c r="J113" i="24"/>
  <c r="I113" i="24"/>
  <c r="H113" i="24"/>
  <c r="G113" i="24"/>
  <c r="F113" i="24"/>
  <c r="E113" i="24"/>
  <c r="D113" i="24"/>
  <c r="C113" i="24"/>
  <c r="B113" i="24"/>
  <c r="Y112" i="24"/>
  <c r="X112" i="24"/>
  <c r="W112" i="24"/>
  <c r="V112" i="24"/>
  <c r="U112" i="24"/>
  <c r="T112" i="24"/>
  <c r="S112" i="24"/>
  <c r="R112" i="24"/>
  <c r="Q112" i="24"/>
  <c r="P112" i="24"/>
  <c r="O112" i="24"/>
  <c r="N112" i="24"/>
  <c r="M112" i="24"/>
  <c r="L112" i="24"/>
  <c r="K112" i="24"/>
  <c r="J112" i="24"/>
  <c r="I112" i="24"/>
  <c r="H112" i="24"/>
  <c r="G112" i="24"/>
  <c r="F112" i="24"/>
  <c r="E112" i="24"/>
  <c r="D112" i="24"/>
  <c r="C112" i="24"/>
  <c r="B112" i="24"/>
  <c r="Y111" i="24"/>
  <c r="X111" i="24"/>
  <c r="W111" i="24"/>
  <c r="V111" i="24"/>
  <c r="U111" i="24"/>
  <c r="T111" i="24"/>
  <c r="S111" i="24"/>
  <c r="R111" i="24"/>
  <c r="Q111" i="24"/>
  <c r="P111" i="24"/>
  <c r="O111" i="24"/>
  <c r="N111" i="24"/>
  <c r="M111" i="24"/>
  <c r="L111" i="24"/>
  <c r="K111" i="24"/>
  <c r="J111" i="24"/>
  <c r="I111" i="24"/>
  <c r="H111" i="24"/>
  <c r="G111" i="24"/>
  <c r="F111" i="24"/>
  <c r="E111" i="24"/>
  <c r="D111" i="24"/>
  <c r="C111" i="24"/>
  <c r="B111" i="24"/>
  <c r="Y110" i="24"/>
  <c r="X110" i="24"/>
  <c r="W110" i="24"/>
  <c r="V110" i="24"/>
  <c r="U110" i="24"/>
  <c r="T110" i="24"/>
  <c r="S110" i="24"/>
  <c r="R110" i="24"/>
  <c r="Q110" i="24"/>
  <c r="P110" i="24"/>
  <c r="O110" i="24"/>
  <c r="N110" i="24"/>
  <c r="M110" i="24"/>
  <c r="L110" i="24"/>
  <c r="K110" i="24"/>
  <c r="J110" i="24"/>
  <c r="I110" i="24"/>
  <c r="H110" i="24"/>
  <c r="G110" i="24"/>
  <c r="F110" i="24"/>
  <c r="E110" i="24"/>
  <c r="D110" i="24"/>
  <c r="C110" i="24"/>
  <c r="B110" i="24"/>
  <c r="Y109" i="24"/>
  <c r="X109" i="24"/>
  <c r="W109" i="24"/>
  <c r="V109" i="24"/>
  <c r="U109" i="24"/>
  <c r="T109" i="24"/>
  <c r="S109" i="24"/>
  <c r="R109" i="24"/>
  <c r="Q109" i="24"/>
  <c r="P109" i="24"/>
  <c r="O109" i="24"/>
  <c r="N109" i="24"/>
  <c r="M109" i="24"/>
  <c r="L109" i="24"/>
  <c r="K109" i="24"/>
  <c r="J109" i="24"/>
  <c r="I109" i="24"/>
  <c r="H109" i="24"/>
  <c r="G109" i="24"/>
  <c r="F109" i="24"/>
  <c r="E109" i="24"/>
  <c r="D109" i="24"/>
  <c r="C109" i="24"/>
  <c r="B109" i="24"/>
  <c r="Y108" i="24"/>
  <c r="X108" i="24"/>
  <c r="W108" i="24"/>
  <c r="V108" i="24"/>
  <c r="U108" i="24"/>
  <c r="T108" i="24"/>
  <c r="S108" i="24"/>
  <c r="R108" i="24"/>
  <c r="Q108" i="24"/>
  <c r="P108" i="24"/>
  <c r="O108" i="24"/>
  <c r="N108" i="24"/>
  <c r="M108" i="24"/>
  <c r="L108" i="24"/>
  <c r="K108" i="24"/>
  <c r="J108" i="24"/>
  <c r="I108" i="24"/>
  <c r="H108" i="24"/>
  <c r="G108" i="24"/>
  <c r="F108" i="24"/>
  <c r="E108" i="24"/>
  <c r="D108" i="24"/>
  <c r="C108" i="24"/>
  <c r="B108" i="24"/>
  <c r="Y107" i="24"/>
  <c r="X107" i="24"/>
  <c r="W107" i="24"/>
  <c r="V107" i="24"/>
  <c r="U107" i="24"/>
  <c r="T107" i="24"/>
  <c r="S107" i="24"/>
  <c r="R107" i="24"/>
  <c r="Q107" i="24"/>
  <c r="P107" i="24"/>
  <c r="O107" i="24"/>
  <c r="N107" i="24"/>
  <c r="M107" i="24"/>
  <c r="L107" i="24"/>
  <c r="K107" i="24"/>
  <c r="J107" i="24"/>
  <c r="I107" i="24"/>
  <c r="H107" i="24"/>
  <c r="G107" i="24"/>
  <c r="F107" i="24"/>
  <c r="E107" i="24"/>
  <c r="D107" i="24"/>
  <c r="C107" i="24"/>
  <c r="B107" i="24"/>
  <c r="Y106" i="24"/>
  <c r="X106" i="24"/>
  <c r="W106" i="24"/>
  <c r="V106" i="24"/>
  <c r="U106" i="24"/>
  <c r="T106" i="24"/>
  <c r="S106" i="24"/>
  <c r="R106" i="24"/>
  <c r="Q106" i="24"/>
  <c r="P106" i="24"/>
  <c r="O106" i="24"/>
  <c r="N106" i="24"/>
  <c r="M106" i="24"/>
  <c r="L106" i="24"/>
  <c r="K106" i="24"/>
  <c r="J106" i="24"/>
  <c r="I106" i="24"/>
  <c r="H106" i="24"/>
  <c r="G106" i="24"/>
  <c r="F106" i="24"/>
  <c r="E106" i="24"/>
  <c r="D106" i="24"/>
  <c r="C106" i="24"/>
  <c r="B106" i="24"/>
  <c r="Y105" i="24"/>
  <c r="X105" i="24"/>
  <c r="W105" i="24"/>
  <c r="V105" i="24"/>
  <c r="U105" i="24"/>
  <c r="T105" i="24"/>
  <c r="S105" i="24"/>
  <c r="R105" i="24"/>
  <c r="Q105" i="24"/>
  <c r="P105" i="24"/>
  <c r="O105" i="24"/>
  <c r="N105" i="24"/>
  <c r="M105" i="24"/>
  <c r="L105" i="24"/>
  <c r="K105" i="24"/>
  <c r="J105" i="24"/>
  <c r="I105" i="24"/>
  <c r="H105" i="24"/>
  <c r="G105" i="24"/>
  <c r="F105" i="24"/>
  <c r="E105" i="24"/>
  <c r="D105" i="24"/>
  <c r="C105" i="24"/>
  <c r="B105" i="24"/>
  <c r="Y104" i="24"/>
  <c r="X104" i="24"/>
  <c r="W104" i="24"/>
  <c r="V104" i="24"/>
  <c r="U104" i="24"/>
  <c r="T104" i="24"/>
  <c r="S104" i="24"/>
  <c r="R104" i="24"/>
  <c r="Q104" i="24"/>
  <c r="P104" i="24"/>
  <c r="O104" i="24"/>
  <c r="N104" i="24"/>
  <c r="M104" i="24"/>
  <c r="L104" i="24"/>
  <c r="K104" i="24"/>
  <c r="J104" i="24"/>
  <c r="I104" i="24"/>
  <c r="H104" i="24"/>
  <c r="G104" i="24"/>
  <c r="F104" i="24"/>
  <c r="E104" i="24"/>
  <c r="D104" i="24"/>
  <c r="C104" i="24"/>
  <c r="B104" i="24"/>
  <c r="Y103" i="24"/>
  <c r="X103" i="24"/>
  <c r="W103" i="24"/>
  <c r="V103" i="24"/>
  <c r="U103" i="24"/>
  <c r="T103" i="24"/>
  <c r="S103" i="24"/>
  <c r="R103" i="24"/>
  <c r="Q103" i="24"/>
  <c r="P103" i="24"/>
  <c r="O103" i="24"/>
  <c r="N103" i="24"/>
  <c r="M103" i="24"/>
  <c r="L103" i="24"/>
  <c r="K103" i="24"/>
  <c r="J103" i="24"/>
  <c r="I103" i="24"/>
  <c r="H103" i="24"/>
  <c r="G103" i="24"/>
  <c r="F103" i="24"/>
  <c r="E103" i="24"/>
  <c r="D103" i="24"/>
  <c r="C103" i="24"/>
  <c r="B103" i="24"/>
  <c r="Y102" i="24"/>
  <c r="X102" i="24"/>
  <c r="W102" i="24"/>
  <c r="V102" i="24"/>
  <c r="U102" i="24"/>
  <c r="T102" i="24"/>
  <c r="S102" i="24"/>
  <c r="R102" i="24"/>
  <c r="Q102" i="24"/>
  <c r="P102" i="24"/>
  <c r="O102" i="24"/>
  <c r="N102" i="24"/>
  <c r="M102" i="24"/>
  <c r="L102" i="24"/>
  <c r="K102" i="24"/>
  <c r="J102" i="24"/>
  <c r="I102" i="24"/>
  <c r="H102" i="24"/>
  <c r="G102" i="24"/>
  <c r="F102" i="24"/>
  <c r="E102" i="24"/>
  <c r="D102" i="24"/>
  <c r="C102" i="24"/>
  <c r="B102" i="24"/>
  <c r="Y101" i="24"/>
  <c r="X101" i="24"/>
  <c r="W101" i="24"/>
  <c r="V101" i="24"/>
  <c r="U101" i="24"/>
  <c r="T101" i="24"/>
  <c r="S101" i="24"/>
  <c r="R101" i="24"/>
  <c r="Q101" i="24"/>
  <c r="P101" i="24"/>
  <c r="O101" i="24"/>
  <c r="N101" i="24"/>
  <c r="M101" i="24"/>
  <c r="L101" i="24"/>
  <c r="K101" i="24"/>
  <c r="J101" i="24"/>
  <c r="I101" i="24"/>
  <c r="H101" i="24"/>
  <c r="G101" i="24"/>
  <c r="F101" i="24"/>
  <c r="E101" i="24"/>
  <c r="D101" i="24"/>
  <c r="C101" i="24"/>
  <c r="B101" i="24"/>
  <c r="Y100" i="24"/>
  <c r="X100" i="24"/>
  <c r="W100" i="24"/>
  <c r="V100" i="24"/>
  <c r="U100" i="24"/>
  <c r="T100" i="24"/>
  <c r="S100" i="24"/>
  <c r="R100" i="24"/>
  <c r="Q100" i="24"/>
  <c r="P100" i="24"/>
  <c r="O100" i="24"/>
  <c r="N100" i="24"/>
  <c r="M100" i="24"/>
  <c r="L100" i="24"/>
  <c r="K100" i="24"/>
  <c r="J100" i="24"/>
  <c r="I100" i="24"/>
  <c r="H100" i="24"/>
  <c r="G100" i="24"/>
  <c r="F100" i="24"/>
  <c r="E100" i="24"/>
  <c r="D100" i="24"/>
  <c r="C100" i="24"/>
  <c r="B100" i="24"/>
  <c r="Y99" i="24"/>
  <c r="X99" i="24"/>
  <c r="W99" i="24"/>
  <c r="V99" i="24"/>
  <c r="U99" i="24"/>
  <c r="T99" i="24"/>
  <c r="S99" i="24"/>
  <c r="R99" i="24"/>
  <c r="Q99" i="24"/>
  <c r="P99" i="24"/>
  <c r="O99" i="24"/>
  <c r="N99" i="24"/>
  <c r="M99" i="24"/>
  <c r="L99" i="24"/>
  <c r="K99" i="24"/>
  <c r="J99" i="24"/>
  <c r="I99" i="24"/>
  <c r="H99" i="24"/>
  <c r="G99" i="24"/>
  <c r="F99" i="24"/>
  <c r="E99" i="24"/>
  <c r="D99" i="24"/>
  <c r="C99" i="24"/>
  <c r="B99" i="24"/>
  <c r="Y98" i="24"/>
  <c r="X98" i="24"/>
  <c r="W98" i="24"/>
  <c r="V98" i="24"/>
  <c r="U98" i="24"/>
  <c r="T98" i="24"/>
  <c r="S98" i="24"/>
  <c r="R98" i="24"/>
  <c r="Q98" i="24"/>
  <c r="P98" i="24"/>
  <c r="O98" i="24"/>
  <c r="N98" i="24"/>
  <c r="M98" i="24"/>
  <c r="L98" i="24"/>
  <c r="K98" i="24"/>
  <c r="J98" i="24"/>
  <c r="I98" i="24"/>
  <c r="H98" i="24"/>
  <c r="G98" i="24"/>
  <c r="F98" i="24"/>
  <c r="E98" i="24"/>
  <c r="D98" i="24"/>
  <c r="C98" i="24"/>
  <c r="B98" i="24"/>
  <c r="Y97" i="24"/>
  <c r="X97" i="24"/>
  <c r="W97" i="24"/>
  <c r="V97" i="24"/>
  <c r="U97" i="24"/>
  <c r="T97" i="24"/>
  <c r="S97" i="24"/>
  <c r="R97" i="24"/>
  <c r="Q97" i="24"/>
  <c r="P97" i="24"/>
  <c r="O97" i="24"/>
  <c r="N97" i="24"/>
  <c r="M97" i="24"/>
  <c r="L97" i="24"/>
  <c r="K97" i="24"/>
  <c r="J97" i="24"/>
  <c r="I97" i="24"/>
  <c r="H97" i="24"/>
  <c r="G97" i="24"/>
  <c r="F97" i="24"/>
  <c r="E97" i="24"/>
  <c r="D97" i="24"/>
  <c r="C97" i="24"/>
  <c r="B97" i="24"/>
  <c r="Y96" i="24"/>
  <c r="X96" i="24"/>
  <c r="W96" i="24"/>
  <c r="V96" i="24"/>
  <c r="U96" i="24"/>
  <c r="T96" i="24"/>
  <c r="S96" i="24"/>
  <c r="R96" i="24"/>
  <c r="Q96" i="24"/>
  <c r="P96" i="24"/>
  <c r="O96" i="24"/>
  <c r="N96" i="24"/>
  <c r="M96" i="24"/>
  <c r="L96" i="24"/>
  <c r="K96" i="24"/>
  <c r="J96" i="24"/>
  <c r="I96" i="24"/>
  <c r="H96" i="24"/>
  <c r="G96" i="24"/>
  <c r="F96" i="24"/>
  <c r="E96" i="24"/>
  <c r="D96" i="24"/>
  <c r="C96" i="24"/>
  <c r="B96" i="24"/>
  <c r="Y95" i="24"/>
  <c r="X95" i="24"/>
  <c r="W95" i="24"/>
  <c r="V95" i="24"/>
  <c r="U95" i="24"/>
  <c r="T95" i="24"/>
  <c r="S95" i="24"/>
  <c r="R95" i="24"/>
  <c r="Q95" i="24"/>
  <c r="P95" i="24"/>
  <c r="O95" i="24"/>
  <c r="N95" i="24"/>
  <c r="M95" i="24"/>
  <c r="L95" i="24"/>
  <c r="K95" i="24"/>
  <c r="J95" i="24"/>
  <c r="I95" i="24"/>
  <c r="H95" i="24"/>
  <c r="G95" i="24"/>
  <c r="F95" i="24"/>
  <c r="E95" i="24"/>
  <c r="D95" i="24"/>
  <c r="C95" i="24"/>
  <c r="B95" i="24"/>
  <c r="Y94" i="24"/>
  <c r="X94" i="24"/>
  <c r="W94" i="24"/>
  <c r="V94" i="24"/>
  <c r="U94" i="24"/>
  <c r="T94" i="24"/>
  <c r="S94" i="24"/>
  <c r="R94" i="24"/>
  <c r="Q94" i="24"/>
  <c r="P94" i="24"/>
  <c r="O94" i="24"/>
  <c r="N94" i="24"/>
  <c r="M94" i="24"/>
  <c r="L94" i="24"/>
  <c r="K94" i="24"/>
  <c r="J94" i="24"/>
  <c r="I94" i="24"/>
  <c r="H94" i="24"/>
  <c r="G94" i="24"/>
  <c r="F94" i="24"/>
  <c r="E94" i="24"/>
  <c r="D94" i="24"/>
  <c r="C94" i="24"/>
  <c r="B94" i="24"/>
  <c r="Y93" i="24"/>
  <c r="X93" i="24"/>
  <c r="W93" i="24"/>
  <c r="V93" i="24"/>
  <c r="U93" i="24"/>
  <c r="T93" i="24"/>
  <c r="S93" i="24"/>
  <c r="R93" i="24"/>
  <c r="Q93" i="24"/>
  <c r="P93" i="24"/>
  <c r="O93" i="24"/>
  <c r="N93" i="24"/>
  <c r="M93" i="24"/>
  <c r="L93" i="24"/>
  <c r="K93" i="24"/>
  <c r="J93" i="24"/>
  <c r="I93" i="24"/>
  <c r="H93" i="24"/>
  <c r="G93" i="24"/>
  <c r="F93" i="24"/>
  <c r="E93" i="24"/>
  <c r="D93" i="24"/>
  <c r="C93" i="24"/>
  <c r="B93" i="24"/>
  <c r="Y92" i="24"/>
  <c r="X92" i="24"/>
  <c r="W92" i="24"/>
  <c r="V92" i="24"/>
  <c r="U92" i="24"/>
  <c r="T92" i="24"/>
  <c r="S92" i="24"/>
  <c r="R92" i="24"/>
  <c r="Q92" i="24"/>
  <c r="P92" i="24"/>
  <c r="O92" i="24"/>
  <c r="N92" i="24"/>
  <c r="M92" i="24"/>
  <c r="L92" i="24"/>
  <c r="K92" i="24"/>
  <c r="J92" i="24"/>
  <c r="I92" i="24"/>
  <c r="H92" i="24"/>
  <c r="G92" i="24"/>
  <c r="F92" i="24"/>
  <c r="E92" i="24"/>
  <c r="D92" i="24"/>
  <c r="C92" i="24"/>
  <c r="B92" i="24"/>
  <c r="Y91" i="24"/>
  <c r="X91" i="24"/>
  <c r="W91" i="24"/>
  <c r="V91" i="24"/>
  <c r="U91" i="24"/>
  <c r="T91" i="24"/>
  <c r="S91" i="24"/>
  <c r="R91" i="24"/>
  <c r="Q91" i="24"/>
  <c r="P91" i="24"/>
  <c r="O91" i="24"/>
  <c r="N91" i="24"/>
  <c r="M91" i="24"/>
  <c r="L91" i="24"/>
  <c r="K91" i="24"/>
  <c r="J91" i="24"/>
  <c r="I91" i="24"/>
  <c r="H91" i="24"/>
  <c r="G91" i="24"/>
  <c r="F91" i="24"/>
  <c r="E91" i="24"/>
  <c r="D91" i="24"/>
  <c r="C91" i="24"/>
  <c r="B91" i="24"/>
  <c r="Y90" i="24"/>
  <c r="X90" i="24"/>
  <c r="W90" i="24"/>
  <c r="V90" i="24"/>
  <c r="U90" i="24"/>
  <c r="T90" i="24"/>
  <c r="S90" i="24"/>
  <c r="R90" i="24"/>
  <c r="Q90" i="24"/>
  <c r="P90" i="24"/>
  <c r="O90" i="24"/>
  <c r="N90" i="24"/>
  <c r="M90" i="24"/>
  <c r="L90" i="24"/>
  <c r="K90" i="24"/>
  <c r="J90" i="24"/>
  <c r="I90" i="24"/>
  <c r="H90" i="24"/>
  <c r="G90" i="24"/>
  <c r="F90" i="24"/>
  <c r="E90" i="24"/>
  <c r="D90" i="24"/>
  <c r="C90" i="24"/>
  <c r="B90" i="24"/>
  <c r="Y89" i="24"/>
  <c r="X89" i="24"/>
  <c r="W89" i="24"/>
  <c r="V89" i="24"/>
  <c r="U89" i="24"/>
  <c r="T89" i="24"/>
  <c r="S89" i="24"/>
  <c r="R89" i="24"/>
  <c r="Q89" i="24"/>
  <c r="P89" i="24"/>
  <c r="O89" i="24"/>
  <c r="N89" i="24"/>
  <c r="M89" i="24"/>
  <c r="L89" i="24"/>
  <c r="K89" i="24"/>
  <c r="J89" i="24"/>
  <c r="I89" i="24"/>
  <c r="H89" i="24"/>
  <c r="G89" i="24"/>
  <c r="F89" i="24"/>
  <c r="E89" i="24"/>
  <c r="D89" i="24"/>
  <c r="C89" i="24"/>
  <c r="B89" i="24"/>
  <c r="Y88" i="24"/>
  <c r="X88" i="24"/>
  <c r="W88" i="24"/>
  <c r="V88" i="24"/>
  <c r="U88" i="24"/>
  <c r="T88" i="24"/>
  <c r="S88" i="24"/>
  <c r="R88" i="24"/>
  <c r="Q88" i="24"/>
  <c r="P88" i="24"/>
  <c r="O88" i="24"/>
  <c r="N88" i="24"/>
  <c r="M88" i="24"/>
  <c r="L88" i="24"/>
  <c r="K88" i="24"/>
  <c r="J88" i="24"/>
  <c r="I88" i="24"/>
  <c r="H88" i="24"/>
  <c r="G88" i="24"/>
  <c r="F88" i="24"/>
  <c r="E88" i="24"/>
  <c r="D88" i="24"/>
  <c r="C88" i="24"/>
  <c r="B88" i="24"/>
  <c r="Y87" i="24"/>
  <c r="X87" i="24"/>
  <c r="W87" i="24"/>
  <c r="V87" i="24"/>
  <c r="U87" i="24"/>
  <c r="T87" i="24"/>
  <c r="S87" i="24"/>
  <c r="R87" i="24"/>
  <c r="Q87" i="24"/>
  <c r="P87" i="24"/>
  <c r="O87" i="24"/>
  <c r="N87" i="24"/>
  <c r="M87" i="24"/>
  <c r="L87" i="24"/>
  <c r="K87" i="24"/>
  <c r="J87" i="24"/>
  <c r="I87" i="24"/>
  <c r="H87" i="24"/>
  <c r="G87" i="24"/>
  <c r="F87" i="24"/>
  <c r="E87" i="24"/>
  <c r="D87" i="24"/>
  <c r="C87" i="24"/>
  <c r="B87" i="24"/>
  <c r="Y86" i="24"/>
  <c r="X86" i="24"/>
  <c r="W86" i="24"/>
  <c r="V86" i="24"/>
  <c r="U86" i="24"/>
  <c r="T86" i="24"/>
  <c r="S86" i="24"/>
  <c r="R86" i="24"/>
  <c r="Q86" i="24"/>
  <c r="P86" i="24"/>
  <c r="O86" i="24"/>
  <c r="N86" i="24"/>
  <c r="M86" i="24"/>
  <c r="L86" i="24"/>
  <c r="K86" i="24"/>
  <c r="J86" i="24"/>
  <c r="I86" i="24"/>
  <c r="H86" i="24"/>
  <c r="G86" i="24"/>
  <c r="F86" i="24"/>
  <c r="E86" i="24"/>
  <c r="D86" i="24"/>
  <c r="C86" i="24"/>
  <c r="B86" i="24"/>
  <c r="Y85" i="24"/>
  <c r="X85" i="24"/>
  <c r="W85" i="24"/>
  <c r="V85" i="24"/>
  <c r="U85" i="24"/>
  <c r="T85" i="24"/>
  <c r="S85" i="24"/>
  <c r="R85" i="24"/>
  <c r="Q85" i="24"/>
  <c r="P85" i="24"/>
  <c r="O85" i="24"/>
  <c r="N85" i="24"/>
  <c r="M85" i="24"/>
  <c r="L85" i="24"/>
  <c r="K85" i="24"/>
  <c r="J85" i="24"/>
  <c r="I85" i="24"/>
  <c r="H85" i="24"/>
  <c r="G85" i="24"/>
  <c r="F85" i="24"/>
  <c r="E85" i="24"/>
  <c r="D85" i="24"/>
  <c r="C85" i="24"/>
  <c r="B85" i="24"/>
  <c r="Y84" i="24"/>
  <c r="X84" i="24"/>
  <c r="W84" i="24"/>
  <c r="V84" i="24"/>
  <c r="U84" i="24"/>
  <c r="T84" i="24"/>
  <c r="S84" i="24"/>
  <c r="R84" i="24"/>
  <c r="Q84" i="24"/>
  <c r="P84" i="24"/>
  <c r="O84" i="24"/>
  <c r="N84" i="24"/>
  <c r="M84" i="24"/>
  <c r="L84" i="24"/>
  <c r="K84" i="24"/>
  <c r="J84" i="24"/>
  <c r="I84" i="24"/>
  <c r="H84" i="24"/>
  <c r="G84" i="24"/>
  <c r="F84" i="24"/>
  <c r="E84" i="24"/>
  <c r="D84" i="24"/>
  <c r="C84" i="24"/>
  <c r="B84" i="24"/>
  <c r="Y83" i="24"/>
  <c r="X83" i="24"/>
  <c r="W83" i="24"/>
  <c r="V83" i="24"/>
  <c r="U83" i="24"/>
  <c r="T83" i="24"/>
  <c r="S83" i="24"/>
  <c r="R83" i="24"/>
  <c r="Q83" i="24"/>
  <c r="P83" i="24"/>
  <c r="O83" i="24"/>
  <c r="N83" i="24"/>
  <c r="M83" i="24"/>
  <c r="L83" i="24"/>
  <c r="K83" i="24"/>
  <c r="J83" i="24"/>
  <c r="I83" i="24"/>
  <c r="H83" i="24"/>
  <c r="G83" i="24"/>
  <c r="F83" i="24"/>
  <c r="E83" i="24"/>
  <c r="D83" i="24"/>
  <c r="C83" i="24"/>
  <c r="B83" i="24"/>
  <c r="Y82" i="24"/>
  <c r="X82" i="24"/>
  <c r="W82" i="24"/>
  <c r="V82" i="24"/>
  <c r="U82" i="24"/>
  <c r="T82" i="24"/>
  <c r="S82" i="24"/>
  <c r="R82" i="24"/>
  <c r="Q82" i="24"/>
  <c r="P82" i="24"/>
  <c r="O82" i="24"/>
  <c r="N82" i="24"/>
  <c r="M82" i="24"/>
  <c r="L82" i="24"/>
  <c r="K82" i="24"/>
  <c r="J82" i="24"/>
  <c r="I82" i="24"/>
  <c r="H82" i="24"/>
  <c r="G82" i="24"/>
  <c r="F82" i="24"/>
  <c r="E82" i="24"/>
  <c r="D82" i="24"/>
  <c r="C82" i="24"/>
  <c r="B82" i="24"/>
  <c r="Y81" i="24"/>
  <c r="X81" i="24"/>
  <c r="W81" i="24"/>
  <c r="V81" i="24"/>
  <c r="U81" i="24"/>
  <c r="T81" i="24"/>
  <c r="S81" i="24"/>
  <c r="R81" i="24"/>
  <c r="Q81" i="24"/>
  <c r="P81" i="24"/>
  <c r="O81" i="24"/>
  <c r="N81" i="24"/>
  <c r="M81" i="24"/>
  <c r="L81" i="24"/>
  <c r="K81" i="24"/>
  <c r="J81" i="24"/>
  <c r="I81" i="24"/>
  <c r="H81" i="24"/>
  <c r="G81" i="24"/>
  <c r="F81" i="24"/>
  <c r="E81" i="24"/>
  <c r="D81" i="24"/>
  <c r="C81" i="24"/>
  <c r="B81" i="24"/>
  <c r="Y80" i="24"/>
  <c r="X80" i="24"/>
  <c r="W80" i="24"/>
  <c r="V80" i="24"/>
  <c r="U80" i="24"/>
  <c r="T80" i="24"/>
  <c r="S80" i="24"/>
  <c r="R80" i="24"/>
  <c r="Q80" i="24"/>
  <c r="P80" i="24"/>
  <c r="O80" i="24"/>
  <c r="N80" i="24"/>
  <c r="M80" i="24"/>
  <c r="L80" i="24"/>
  <c r="K80" i="24"/>
  <c r="J80" i="24"/>
  <c r="I80" i="24"/>
  <c r="H80" i="24"/>
  <c r="G80" i="24"/>
  <c r="F80" i="24"/>
  <c r="E80" i="24"/>
  <c r="D80" i="24"/>
  <c r="C80" i="24"/>
  <c r="B80" i="24"/>
  <c r="Y79" i="24"/>
  <c r="X79" i="24"/>
  <c r="W79" i="24"/>
  <c r="V79" i="24"/>
  <c r="U79" i="24"/>
  <c r="T79" i="24"/>
  <c r="S79" i="24"/>
  <c r="R79" i="24"/>
  <c r="Q79" i="24"/>
  <c r="P79" i="24"/>
  <c r="O79" i="24"/>
  <c r="N79" i="24"/>
  <c r="M79" i="24"/>
  <c r="L79" i="24"/>
  <c r="K79" i="24"/>
  <c r="J79" i="24"/>
  <c r="I79" i="24"/>
  <c r="H79" i="24"/>
  <c r="G79" i="24"/>
  <c r="F79" i="24"/>
  <c r="E79" i="24"/>
  <c r="D79" i="24"/>
  <c r="C79" i="24"/>
  <c r="B79" i="24"/>
  <c r="Y78" i="24"/>
  <c r="X78" i="24"/>
  <c r="W78" i="24"/>
  <c r="V78" i="24"/>
  <c r="U78" i="24"/>
  <c r="T78" i="24"/>
  <c r="S78" i="24"/>
  <c r="R78" i="24"/>
  <c r="Q78" i="24"/>
  <c r="P78" i="24"/>
  <c r="O78" i="24"/>
  <c r="N78" i="24"/>
  <c r="M78" i="24"/>
  <c r="L78" i="24"/>
  <c r="K78" i="24"/>
  <c r="J78" i="24"/>
  <c r="I78" i="24"/>
  <c r="H78" i="24"/>
  <c r="G78" i="24"/>
  <c r="F78" i="24"/>
  <c r="E78" i="24"/>
  <c r="D78" i="24"/>
  <c r="C78" i="24"/>
  <c r="B78" i="24"/>
  <c r="Y77" i="24"/>
  <c r="X77" i="24"/>
  <c r="W77" i="24"/>
  <c r="V77" i="24"/>
  <c r="U77" i="24"/>
  <c r="T77" i="24"/>
  <c r="S77" i="24"/>
  <c r="R77" i="24"/>
  <c r="Q77" i="24"/>
  <c r="P77" i="24"/>
  <c r="O77" i="24"/>
  <c r="N77" i="24"/>
  <c r="M77" i="24"/>
  <c r="L77" i="24"/>
  <c r="K77" i="24"/>
  <c r="J77" i="24"/>
  <c r="I77" i="24"/>
  <c r="H77" i="24"/>
  <c r="G77" i="24"/>
  <c r="F77" i="24"/>
  <c r="E77" i="24"/>
  <c r="D77" i="24"/>
  <c r="C77" i="24"/>
  <c r="B77" i="24"/>
  <c r="Y76" i="24"/>
  <c r="X76" i="24"/>
  <c r="W76" i="24"/>
  <c r="V76" i="24"/>
  <c r="U76" i="24"/>
  <c r="T76" i="24"/>
  <c r="S76" i="24"/>
  <c r="R76" i="24"/>
  <c r="Q76" i="24"/>
  <c r="P76" i="24"/>
  <c r="O76" i="24"/>
  <c r="N76" i="24"/>
  <c r="M76" i="24"/>
  <c r="L76" i="24"/>
  <c r="K76" i="24"/>
  <c r="J76" i="24"/>
  <c r="I76" i="24"/>
  <c r="H76" i="24"/>
  <c r="G76" i="24"/>
  <c r="F76" i="24"/>
  <c r="E76" i="24"/>
  <c r="D76" i="24"/>
  <c r="C76" i="24"/>
  <c r="B76" i="24"/>
  <c r="Y75" i="24"/>
  <c r="X75" i="24"/>
  <c r="W75" i="24"/>
  <c r="V75" i="24"/>
  <c r="U75" i="24"/>
  <c r="T75" i="24"/>
  <c r="S75" i="24"/>
  <c r="R75" i="24"/>
  <c r="Q75" i="24"/>
  <c r="P75" i="24"/>
  <c r="O75" i="24"/>
  <c r="N75" i="24"/>
  <c r="M75" i="24"/>
  <c r="L75" i="24"/>
  <c r="K75" i="24"/>
  <c r="J75" i="24"/>
  <c r="I75" i="24"/>
  <c r="H75" i="24"/>
  <c r="G75" i="24"/>
  <c r="F75" i="24"/>
  <c r="E75" i="24"/>
  <c r="D75" i="24"/>
  <c r="C75" i="24"/>
  <c r="B75" i="24"/>
  <c r="Y74" i="24"/>
  <c r="X74" i="24"/>
  <c r="W74" i="24"/>
  <c r="V74" i="24"/>
  <c r="U74" i="24"/>
  <c r="T74" i="24"/>
  <c r="S74" i="24"/>
  <c r="R74" i="24"/>
  <c r="Q74" i="24"/>
  <c r="P74" i="24"/>
  <c r="O74" i="24"/>
  <c r="N74" i="24"/>
  <c r="M74" i="24"/>
  <c r="L74" i="24"/>
  <c r="K74" i="24"/>
  <c r="J74" i="24"/>
  <c r="I74" i="24"/>
  <c r="H74" i="24"/>
  <c r="G74" i="24"/>
  <c r="F74" i="24"/>
  <c r="E74" i="24"/>
  <c r="D74" i="24"/>
  <c r="C74" i="24"/>
  <c r="B74" i="24"/>
  <c r="Y73" i="24"/>
  <c r="X73" i="24"/>
  <c r="W73" i="24"/>
  <c r="V73" i="24"/>
  <c r="U73" i="24"/>
  <c r="T73" i="24"/>
  <c r="S73" i="24"/>
  <c r="R73" i="24"/>
  <c r="Q73" i="24"/>
  <c r="P73" i="24"/>
  <c r="O73" i="24"/>
  <c r="N73" i="24"/>
  <c r="M73" i="24"/>
  <c r="L73" i="24"/>
  <c r="K73" i="24"/>
  <c r="J73" i="24"/>
  <c r="I73" i="24"/>
  <c r="H73" i="24"/>
  <c r="G73" i="24"/>
  <c r="F73" i="24"/>
  <c r="E73" i="24"/>
  <c r="D73" i="24"/>
  <c r="C73" i="24"/>
  <c r="B73" i="24"/>
  <c r="Y72" i="24"/>
  <c r="X72" i="24"/>
  <c r="W72" i="24"/>
  <c r="V72" i="24"/>
  <c r="U72" i="24"/>
  <c r="T72" i="24"/>
  <c r="S72" i="24"/>
  <c r="R72" i="24"/>
  <c r="Q72" i="24"/>
  <c r="P72" i="24"/>
  <c r="O72" i="24"/>
  <c r="N72" i="24"/>
  <c r="M72" i="24"/>
  <c r="L72" i="24"/>
  <c r="K72" i="24"/>
  <c r="J72" i="24"/>
  <c r="I72" i="24"/>
  <c r="H72" i="24"/>
  <c r="G72" i="24"/>
  <c r="F72" i="24"/>
  <c r="E72" i="24"/>
  <c r="D72" i="24"/>
  <c r="C72" i="24"/>
  <c r="B72" i="24"/>
  <c r="Y71" i="24"/>
  <c r="X71" i="24"/>
  <c r="W71" i="24"/>
  <c r="V71" i="24"/>
  <c r="U71" i="24"/>
  <c r="T71" i="24"/>
  <c r="S71" i="24"/>
  <c r="R71" i="24"/>
  <c r="Q71" i="24"/>
  <c r="P71" i="24"/>
  <c r="O71" i="24"/>
  <c r="N71" i="24"/>
  <c r="M71" i="24"/>
  <c r="L71" i="24"/>
  <c r="K71" i="24"/>
  <c r="J71" i="24"/>
  <c r="I71" i="24"/>
  <c r="H71" i="24"/>
  <c r="G71" i="24"/>
  <c r="F71" i="24"/>
  <c r="E71" i="24"/>
  <c r="D71" i="24"/>
  <c r="C71" i="24"/>
  <c r="B71" i="24"/>
  <c r="Y70" i="24"/>
  <c r="X70" i="24"/>
  <c r="W70" i="24"/>
  <c r="V70" i="24"/>
  <c r="U70" i="24"/>
  <c r="T70" i="24"/>
  <c r="S70" i="24"/>
  <c r="R70" i="24"/>
  <c r="Q70" i="24"/>
  <c r="P70" i="24"/>
  <c r="O70" i="24"/>
  <c r="N70" i="24"/>
  <c r="M70" i="24"/>
  <c r="L70" i="24"/>
  <c r="K70" i="24"/>
  <c r="J70" i="24"/>
  <c r="I70" i="24"/>
  <c r="H70" i="24"/>
  <c r="G70" i="24"/>
  <c r="F70" i="24"/>
  <c r="E70" i="24"/>
  <c r="D70" i="24"/>
  <c r="C70" i="24"/>
  <c r="B70" i="24"/>
  <c r="Y69" i="24"/>
  <c r="X69" i="24"/>
  <c r="W69" i="24"/>
  <c r="V69" i="24"/>
  <c r="U69" i="24"/>
  <c r="T69" i="24"/>
  <c r="S69" i="24"/>
  <c r="R69" i="24"/>
  <c r="Q69" i="24"/>
  <c r="P69" i="24"/>
  <c r="O69" i="24"/>
  <c r="N69" i="24"/>
  <c r="M69" i="24"/>
  <c r="L69" i="24"/>
  <c r="K69" i="24"/>
  <c r="J69" i="24"/>
  <c r="I69" i="24"/>
  <c r="H69" i="24"/>
  <c r="G69" i="24"/>
  <c r="F69" i="24"/>
  <c r="E69" i="24"/>
  <c r="D69" i="24"/>
  <c r="C69" i="24"/>
  <c r="B69" i="24"/>
  <c r="Y68" i="24"/>
  <c r="X68" i="24"/>
  <c r="W68" i="24"/>
  <c r="V68" i="24"/>
  <c r="U68" i="24"/>
  <c r="T68" i="24"/>
  <c r="S68" i="24"/>
  <c r="R68" i="24"/>
  <c r="Q68" i="24"/>
  <c r="P68" i="24"/>
  <c r="O68" i="24"/>
  <c r="N68" i="24"/>
  <c r="M68" i="24"/>
  <c r="L68" i="24"/>
  <c r="K68" i="24"/>
  <c r="J68" i="24"/>
  <c r="I68" i="24"/>
  <c r="H68" i="24"/>
  <c r="G68" i="24"/>
  <c r="F68" i="24"/>
  <c r="E68" i="24"/>
  <c r="D68" i="24"/>
  <c r="C68" i="24"/>
  <c r="B68" i="24"/>
  <c r="Y67" i="24"/>
  <c r="X67" i="24"/>
  <c r="W67" i="24"/>
  <c r="V67" i="24"/>
  <c r="U67" i="24"/>
  <c r="T67" i="24"/>
  <c r="S67" i="24"/>
  <c r="R67" i="24"/>
  <c r="Q67" i="24"/>
  <c r="P67" i="24"/>
  <c r="O67" i="24"/>
  <c r="N67" i="24"/>
  <c r="M67" i="24"/>
  <c r="L67" i="24"/>
  <c r="K67" i="24"/>
  <c r="J67" i="24"/>
  <c r="I67" i="24"/>
  <c r="H67" i="24"/>
  <c r="G67" i="24"/>
  <c r="F67" i="24"/>
  <c r="E67" i="24"/>
  <c r="D67" i="24"/>
  <c r="C67" i="24"/>
  <c r="B67" i="24"/>
  <c r="Y66" i="24"/>
  <c r="X66" i="24"/>
  <c r="W66" i="24"/>
  <c r="V66" i="24"/>
  <c r="U66" i="24"/>
  <c r="T66" i="24"/>
  <c r="S66" i="24"/>
  <c r="R66" i="24"/>
  <c r="Q66" i="24"/>
  <c r="P66" i="24"/>
  <c r="O66" i="24"/>
  <c r="N66" i="24"/>
  <c r="M66" i="24"/>
  <c r="L66" i="24"/>
  <c r="K66" i="24"/>
  <c r="J66" i="24"/>
  <c r="I66" i="24"/>
  <c r="H66" i="24"/>
  <c r="G66" i="24"/>
  <c r="F66" i="24"/>
  <c r="E66" i="24"/>
  <c r="D66" i="24"/>
  <c r="C66" i="24"/>
  <c r="B66" i="24"/>
  <c r="Y65" i="24"/>
  <c r="X65" i="24"/>
  <c r="W65" i="24"/>
  <c r="V65" i="24"/>
  <c r="U65" i="24"/>
  <c r="T65" i="24"/>
  <c r="S65" i="24"/>
  <c r="R65" i="24"/>
  <c r="Q65" i="24"/>
  <c r="P65" i="24"/>
  <c r="O65" i="24"/>
  <c r="N65" i="24"/>
  <c r="M65" i="24"/>
  <c r="L65" i="24"/>
  <c r="K65" i="24"/>
  <c r="J65" i="24"/>
  <c r="I65" i="24"/>
  <c r="H65" i="24"/>
  <c r="G65" i="24"/>
  <c r="F65" i="24"/>
  <c r="E65" i="24"/>
  <c r="D65" i="24"/>
  <c r="C65" i="24"/>
  <c r="B65" i="24"/>
  <c r="Y64" i="24"/>
  <c r="X64" i="24"/>
  <c r="W64" i="24"/>
  <c r="V64" i="24"/>
  <c r="U64" i="24"/>
  <c r="T64" i="24"/>
  <c r="S64" i="24"/>
  <c r="R64" i="24"/>
  <c r="Q64" i="24"/>
  <c r="P64" i="24"/>
  <c r="O64" i="24"/>
  <c r="N64" i="24"/>
  <c r="M64" i="24"/>
  <c r="L64" i="24"/>
  <c r="K64" i="24"/>
  <c r="J64" i="24"/>
  <c r="I64" i="24"/>
  <c r="H64" i="24"/>
  <c r="G64" i="24"/>
  <c r="F64" i="24"/>
  <c r="E64" i="24"/>
  <c r="D64" i="24"/>
  <c r="C64" i="24"/>
  <c r="B64" i="24"/>
  <c r="Y63" i="24"/>
  <c r="X63" i="24"/>
  <c r="W63" i="24"/>
  <c r="V63" i="24"/>
  <c r="U63" i="24"/>
  <c r="T63" i="24"/>
  <c r="S63" i="24"/>
  <c r="R63" i="24"/>
  <c r="Q63" i="24"/>
  <c r="P63" i="24"/>
  <c r="O63" i="24"/>
  <c r="N63" i="24"/>
  <c r="M63" i="24"/>
  <c r="L63" i="24"/>
  <c r="K63" i="24"/>
  <c r="J63" i="24"/>
  <c r="I63" i="24"/>
  <c r="H63" i="24"/>
  <c r="G63" i="24"/>
  <c r="F63" i="24"/>
  <c r="E63" i="24"/>
  <c r="D63" i="24"/>
  <c r="C63" i="24"/>
  <c r="B63" i="24"/>
  <c r="Y62" i="24"/>
  <c r="X62" i="24"/>
  <c r="W62" i="24"/>
  <c r="V62" i="24"/>
  <c r="U62" i="24"/>
  <c r="T62" i="24"/>
  <c r="S62" i="24"/>
  <c r="R62" i="24"/>
  <c r="Q62" i="24"/>
  <c r="P62" i="24"/>
  <c r="O62" i="24"/>
  <c r="N62" i="24"/>
  <c r="M62" i="24"/>
  <c r="L62" i="24"/>
  <c r="K62" i="24"/>
  <c r="J62" i="24"/>
  <c r="I62" i="24"/>
  <c r="H62" i="24"/>
  <c r="G62" i="24"/>
  <c r="F62" i="24"/>
  <c r="E62" i="24"/>
  <c r="D62" i="24"/>
  <c r="C62" i="24"/>
  <c r="B62" i="24"/>
  <c r="Y61" i="24"/>
  <c r="X61" i="24"/>
  <c r="W61" i="24"/>
  <c r="V61" i="24"/>
  <c r="U61" i="24"/>
  <c r="T61" i="24"/>
  <c r="S61" i="24"/>
  <c r="R61" i="24"/>
  <c r="Q61" i="24"/>
  <c r="P61" i="24"/>
  <c r="O61" i="24"/>
  <c r="N61" i="24"/>
  <c r="M61" i="24"/>
  <c r="L61" i="24"/>
  <c r="K61" i="24"/>
  <c r="J61" i="24"/>
  <c r="I61" i="24"/>
  <c r="H61" i="24"/>
  <c r="G61" i="24"/>
  <c r="F61" i="24"/>
  <c r="E61" i="24"/>
  <c r="D61" i="24"/>
  <c r="C61" i="24"/>
  <c r="B61" i="24"/>
  <c r="Y60" i="24"/>
  <c r="X60" i="24"/>
  <c r="W60" i="24"/>
  <c r="V60" i="24"/>
  <c r="U60" i="24"/>
  <c r="T60" i="24"/>
  <c r="S60" i="24"/>
  <c r="R60" i="24"/>
  <c r="Q60" i="24"/>
  <c r="P60" i="24"/>
  <c r="O60" i="24"/>
  <c r="N60" i="24"/>
  <c r="M60" i="24"/>
  <c r="L60" i="24"/>
  <c r="K60" i="24"/>
  <c r="J60" i="24"/>
  <c r="I60" i="24"/>
  <c r="H60" i="24"/>
  <c r="G60" i="24"/>
  <c r="F60" i="24"/>
  <c r="E60" i="24"/>
  <c r="D60" i="24"/>
  <c r="C60" i="24"/>
  <c r="B60" i="24"/>
  <c r="Y59" i="24"/>
  <c r="X59" i="24"/>
  <c r="W59" i="24"/>
  <c r="V59" i="24"/>
  <c r="U59" i="24"/>
  <c r="T59" i="24"/>
  <c r="S59" i="24"/>
  <c r="R59" i="24"/>
  <c r="Q59" i="24"/>
  <c r="P59" i="24"/>
  <c r="O59" i="24"/>
  <c r="N59" i="24"/>
  <c r="M59" i="24"/>
  <c r="L59" i="24"/>
  <c r="K59" i="24"/>
  <c r="J59" i="24"/>
  <c r="I59" i="24"/>
  <c r="H59" i="24"/>
  <c r="G59" i="24"/>
  <c r="F59" i="24"/>
  <c r="E59" i="24"/>
  <c r="D59" i="24"/>
  <c r="C59" i="24"/>
  <c r="B59" i="24"/>
  <c r="Y58" i="24"/>
  <c r="X58" i="24"/>
  <c r="W58" i="24"/>
  <c r="V58" i="24"/>
  <c r="U58" i="24"/>
  <c r="T58" i="24"/>
  <c r="S58" i="24"/>
  <c r="R58" i="24"/>
  <c r="Q58" i="24"/>
  <c r="P58" i="24"/>
  <c r="O58" i="24"/>
  <c r="N58" i="24"/>
  <c r="M58" i="24"/>
  <c r="L58" i="24"/>
  <c r="K58" i="24"/>
  <c r="J58" i="24"/>
  <c r="I58" i="24"/>
  <c r="H58" i="24"/>
  <c r="G58" i="24"/>
  <c r="F58" i="24"/>
  <c r="E58" i="24"/>
  <c r="D58" i="24"/>
  <c r="C58" i="24"/>
  <c r="B58" i="24"/>
  <c r="Y57" i="24"/>
  <c r="X57" i="24"/>
  <c r="W57" i="24"/>
  <c r="V57" i="24"/>
  <c r="U57" i="24"/>
  <c r="T57" i="24"/>
  <c r="S57" i="24"/>
  <c r="R57" i="24"/>
  <c r="Q57" i="24"/>
  <c r="P57" i="24"/>
  <c r="O57" i="24"/>
  <c r="N57" i="24"/>
  <c r="M57" i="24"/>
  <c r="L57" i="24"/>
  <c r="K57" i="24"/>
  <c r="J57" i="24"/>
  <c r="I57" i="24"/>
  <c r="H57" i="24"/>
  <c r="G57" i="24"/>
  <c r="F57" i="24"/>
  <c r="E57" i="24"/>
  <c r="D57" i="24"/>
  <c r="C57" i="24"/>
  <c r="B57" i="24"/>
  <c r="Y56" i="24"/>
  <c r="X56" i="24"/>
  <c r="W56" i="24"/>
  <c r="V56" i="24"/>
  <c r="U56" i="24"/>
  <c r="T56" i="24"/>
  <c r="S56" i="24"/>
  <c r="R56" i="24"/>
  <c r="Q56" i="24"/>
  <c r="P56" i="24"/>
  <c r="O56" i="24"/>
  <c r="N56" i="24"/>
  <c r="M56" i="24"/>
  <c r="L56" i="24"/>
  <c r="K56" i="24"/>
  <c r="J56" i="24"/>
  <c r="I56" i="24"/>
  <c r="H56" i="24"/>
  <c r="G56" i="24"/>
  <c r="F56" i="24"/>
  <c r="E56" i="24"/>
  <c r="D56" i="24"/>
  <c r="C56" i="24"/>
  <c r="B56" i="24"/>
  <c r="Y55" i="24"/>
  <c r="X55" i="24"/>
  <c r="W55" i="24"/>
  <c r="V55" i="24"/>
  <c r="U55" i="24"/>
  <c r="T55" i="24"/>
  <c r="S55" i="24"/>
  <c r="R55" i="24"/>
  <c r="Q55" i="24"/>
  <c r="P55" i="24"/>
  <c r="O55" i="24"/>
  <c r="N55" i="24"/>
  <c r="M55" i="24"/>
  <c r="L55" i="24"/>
  <c r="K55" i="24"/>
  <c r="J55" i="24"/>
  <c r="I55" i="24"/>
  <c r="H55" i="24"/>
  <c r="G55" i="24"/>
  <c r="F55" i="24"/>
  <c r="E55" i="24"/>
  <c r="D55" i="24"/>
  <c r="C55" i="24"/>
  <c r="B55" i="24"/>
  <c r="Y54" i="24"/>
  <c r="X54" i="24"/>
  <c r="W54" i="24"/>
  <c r="V54" i="24"/>
  <c r="U54" i="24"/>
  <c r="T54" i="24"/>
  <c r="S54" i="24"/>
  <c r="R54" i="24"/>
  <c r="Q54" i="24"/>
  <c r="P54" i="24"/>
  <c r="O54" i="24"/>
  <c r="N54" i="24"/>
  <c r="M54" i="24"/>
  <c r="L54" i="24"/>
  <c r="K54" i="24"/>
  <c r="J54" i="24"/>
  <c r="I54" i="24"/>
  <c r="H54" i="24"/>
  <c r="G54" i="24"/>
  <c r="F54" i="24"/>
  <c r="E54" i="24"/>
  <c r="D54" i="24"/>
  <c r="C54" i="24"/>
  <c r="B54" i="24"/>
  <c r="Y53" i="24"/>
  <c r="X53" i="24"/>
  <c r="W53" i="24"/>
  <c r="V53" i="24"/>
  <c r="U53" i="24"/>
  <c r="T53" i="24"/>
  <c r="S53" i="24"/>
  <c r="R53" i="24"/>
  <c r="Q53" i="24"/>
  <c r="P53" i="24"/>
  <c r="O53" i="24"/>
  <c r="N53" i="24"/>
  <c r="M53" i="24"/>
  <c r="L53" i="24"/>
  <c r="K53" i="24"/>
  <c r="J53" i="24"/>
  <c r="I53" i="24"/>
  <c r="H53" i="24"/>
  <c r="G53" i="24"/>
  <c r="F53" i="24"/>
  <c r="E53" i="24"/>
  <c r="D53" i="24"/>
  <c r="C53" i="24"/>
  <c r="B53" i="24"/>
  <c r="Y52" i="24"/>
  <c r="X52" i="24"/>
  <c r="W52" i="24"/>
  <c r="V52" i="24"/>
  <c r="U52" i="24"/>
  <c r="T52" i="24"/>
  <c r="S52" i="24"/>
  <c r="R52" i="24"/>
  <c r="Q52" i="24"/>
  <c r="P52" i="24"/>
  <c r="O52" i="24"/>
  <c r="N52" i="24"/>
  <c r="M52" i="24"/>
  <c r="L52" i="24"/>
  <c r="K52" i="24"/>
  <c r="J52" i="24"/>
  <c r="I52" i="24"/>
  <c r="H52" i="24"/>
  <c r="G52" i="24"/>
  <c r="F52" i="24"/>
  <c r="E52" i="24"/>
  <c r="D52" i="24"/>
  <c r="C52" i="24"/>
  <c r="B52" i="24"/>
  <c r="Y51" i="24"/>
  <c r="X51" i="24"/>
  <c r="W51" i="24"/>
  <c r="V51" i="24"/>
  <c r="U51" i="24"/>
  <c r="T51" i="24"/>
  <c r="S51" i="24"/>
  <c r="R51" i="24"/>
  <c r="Q51" i="24"/>
  <c r="P51" i="24"/>
  <c r="O51" i="24"/>
  <c r="N51" i="24"/>
  <c r="M51" i="24"/>
  <c r="L51" i="24"/>
  <c r="K51" i="24"/>
  <c r="J51" i="24"/>
  <c r="I51" i="24"/>
  <c r="H51" i="24"/>
  <c r="G51" i="24"/>
  <c r="F51" i="24"/>
  <c r="E51" i="24"/>
  <c r="D51" i="24"/>
  <c r="C51" i="24"/>
  <c r="B51" i="24"/>
  <c r="Y50" i="24"/>
  <c r="X50" i="24"/>
  <c r="W50" i="24"/>
  <c r="V50" i="24"/>
  <c r="U50" i="24"/>
  <c r="T50" i="24"/>
  <c r="S50" i="24"/>
  <c r="R50" i="24"/>
  <c r="Q50" i="24"/>
  <c r="P50" i="24"/>
  <c r="O50" i="24"/>
  <c r="N50" i="24"/>
  <c r="M50" i="24"/>
  <c r="L50" i="24"/>
  <c r="K50" i="24"/>
  <c r="J50" i="24"/>
  <c r="I50" i="24"/>
  <c r="H50" i="24"/>
  <c r="G50" i="24"/>
  <c r="F50" i="24"/>
  <c r="E50" i="24"/>
  <c r="D50" i="24"/>
  <c r="C50" i="24"/>
  <c r="B50" i="24"/>
  <c r="Y49" i="24"/>
  <c r="X49" i="24"/>
  <c r="W49" i="24"/>
  <c r="V49" i="24"/>
  <c r="U49" i="24"/>
  <c r="T49" i="24"/>
  <c r="S49" i="24"/>
  <c r="R49" i="24"/>
  <c r="Q49" i="24"/>
  <c r="P49" i="24"/>
  <c r="O49" i="24"/>
  <c r="N49" i="24"/>
  <c r="M49" i="24"/>
  <c r="L49" i="24"/>
  <c r="K49" i="24"/>
  <c r="J49" i="24"/>
  <c r="I49" i="24"/>
  <c r="H49" i="24"/>
  <c r="G49" i="24"/>
  <c r="F49" i="24"/>
  <c r="E49" i="24"/>
  <c r="D49" i="24"/>
  <c r="C49" i="24"/>
  <c r="B49" i="24"/>
  <c r="Y48" i="24"/>
  <c r="X48" i="24"/>
  <c r="W48" i="24"/>
  <c r="V48" i="24"/>
  <c r="U48" i="24"/>
  <c r="T48" i="24"/>
  <c r="S48" i="24"/>
  <c r="R48" i="24"/>
  <c r="Q48" i="24"/>
  <c r="P48" i="24"/>
  <c r="O48" i="24"/>
  <c r="N48" i="24"/>
  <c r="M48" i="24"/>
  <c r="L48" i="24"/>
  <c r="K48" i="24"/>
  <c r="J48" i="24"/>
  <c r="I48" i="24"/>
  <c r="H48" i="24"/>
  <c r="G48" i="24"/>
  <c r="F48" i="24"/>
  <c r="E48" i="24"/>
  <c r="D48" i="24"/>
  <c r="C48" i="24"/>
  <c r="B48" i="24"/>
  <c r="Y47" i="24"/>
  <c r="X47" i="24"/>
  <c r="W47" i="24"/>
  <c r="V47" i="24"/>
  <c r="U47" i="24"/>
  <c r="T47" i="24"/>
  <c r="S47" i="24"/>
  <c r="R47" i="24"/>
  <c r="Q47" i="24"/>
  <c r="P47" i="24"/>
  <c r="O47" i="24"/>
  <c r="N47" i="24"/>
  <c r="M47" i="24"/>
  <c r="L47" i="24"/>
  <c r="K47" i="24"/>
  <c r="J47" i="24"/>
  <c r="I47" i="24"/>
  <c r="H47" i="24"/>
  <c r="G47" i="24"/>
  <c r="F47" i="24"/>
  <c r="E47" i="24"/>
  <c r="D47" i="24"/>
  <c r="C47" i="24"/>
  <c r="B47" i="24"/>
  <c r="Y46" i="24"/>
  <c r="X46" i="24"/>
  <c r="W46" i="24"/>
  <c r="V46" i="24"/>
  <c r="U46" i="24"/>
  <c r="T46" i="24"/>
  <c r="S46" i="24"/>
  <c r="R46" i="24"/>
  <c r="Q46" i="24"/>
  <c r="P46" i="24"/>
  <c r="O46" i="24"/>
  <c r="N46" i="24"/>
  <c r="M46" i="24"/>
  <c r="L46" i="24"/>
  <c r="K46" i="24"/>
  <c r="J46" i="24"/>
  <c r="I46" i="24"/>
  <c r="H46" i="24"/>
  <c r="G46" i="24"/>
  <c r="F46" i="24"/>
  <c r="E46" i="24"/>
  <c r="D46" i="24"/>
  <c r="C46" i="24"/>
  <c r="B46" i="24"/>
  <c r="Y45" i="24"/>
  <c r="X45" i="24"/>
  <c r="W45" i="24"/>
  <c r="V45" i="24"/>
  <c r="U45" i="24"/>
  <c r="T45" i="24"/>
  <c r="S45" i="24"/>
  <c r="R45" i="24"/>
  <c r="Q45" i="24"/>
  <c r="P45" i="24"/>
  <c r="O45" i="24"/>
  <c r="N45" i="24"/>
  <c r="M45" i="24"/>
  <c r="L45" i="24"/>
  <c r="K45" i="24"/>
  <c r="J45" i="24"/>
  <c r="I45" i="24"/>
  <c r="H45" i="24"/>
  <c r="G45" i="24"/>
  <c r="F45" i="24"/>
  <c r="E45" i="24"/>
  <c r="D45" i="24"/>
  <c r="C45" i="24"/>
  <c r="B45" i="24"/>
  <c r="Y44" i="24"/>
  <c r="X44" i="24"/>
  <c r="W44" i="24"/>
  <c r="V44" i="24"/>
  <c r="U44" i="24"/>
  <c r="T44" i="24"/>
  <c r="S44" i="24"/>
  <c r="R44" i="24"/>
  <c r="Q44" i="24"/>
  <c r="P44" i="24"/>
  <c r="O44" i="24"/>
  <c r="N44" i="24"/>
  <c r="M44" i="24"/>
  <c r="L44" i="24"/>
  <c r="K44" i="24"/>
  <c r="J44" i="24"/>
  <c r="I44" i="24"/>
  <c r="H44" i="24"/>
  <c r="G44" i="24"/>
  <c r="F44" i="24"/>
  <c r="E44" i="24"/>
  <c r="D44" i="24"/>
  <c r="C44" i="24"/>
  <c r="B44" i="24"/>
  <c r="Y43" i="24"/>
  <c r="X43" i="24"/>
  <c r="W43" i="24"/>
  <c r="V43" i="24"/>
  <c r="U43" i="24"/>
  <c r="T43" i="24"/>
  <c r="S43" i="24"/>
  <c r="R43" i="24"/>
  <c r="Q43" i="24"/>
  <c r="P43" i="24"/>
  <c r="O43" i="24"/>
  <c r="N43" i="24"/>
  <c r="M43" i="24"/>
  <c r="L43" i="24"/>
  <c r="K43" i="24"/>
  <c r="J43" i="24"/>
  <c r="I43" i="24"/>
  <c r="H43" i="24"/>
  <c r="G43" i="24"/>
  <c r="F43" i="24"/>
  <c r="E43" i="24"/>
  <c r="D43" i="24"/>
  <c r="C43" i="24"/>
  <c r="B43" i="24"/>
  <c r="Y42" i="24"/>
  <c r="X42" i="24"/>
  <c r="W42" i="24"/>
  <c r="V42" i="24"/>
  <c r="U42" i="24"/>
  <c r="T42" i="24"/>
  <c r="S42" i="24"/>
  <c r="R42" i="24"/>
  <c r="Q42" i="24"/>
  <c r="P42" i="24"/>
  <c r="O42" i="24"/>
  <c r="N42" i="24"/>
  <c r="M42" i="24"/>
  <c r="L42" i="24"/>
  <c r="K42" i="24"/>
  <c r="J42" i="24"/>
  <c r="I42" i="24"/>
  <c r="H42" i="24"/>
  <c r="G42" i="24"/>
  <c r="F42" i="24"/>
  <c r="E42" i="24"/>
  <c r="D42" i="24"/>
  <c r="C42" i="24"/>
  <c r="B42" i="24"/>
  <c r="Y41" i="24"/>
  <c r="X41" i="24"/>
  <c r="W41" i="24"/>
  <c r="V41" i="24"/>
  <c r="U41" i="24"/>
  <c r="T41" i="24"/>
  <c r="S41" i="24"/>
  <c r="R41" i="24"/>
  <c r="Q41" i="24"/>
  <c r="P41" i="24"/>
  <c r="O41" i="24"/>
  <c r="N41" i="24"/>
  <c r="M41" i="24"/>
  <c r="L41" i="24"/>
  <c r="K41" i="24"/>
  <c r="J41" i="24"/>
  <c r="I41" i="24"/>
  <c r="H41" i="24"/>
  <c r="G41" i="24"/>
  <c r="F41" i="24"/>
  <c r="E41" i="24"/>
  <c r="D41" i="24"/>
  <c r="C41" i="24"/>
  <c r="B41" i="24"/>
  <c r="Y40" i="24"/>
  <c r="X40" i="24"/>
  <c r="W40" i="24"/>
  <c r="V40" i="24"/>
  <c r="U40" i="24"/>
  <c r="T40" i="24"/>
  <c r="S40" i="24"/>
  <c r="R40" i="24"/>
  <c r="Q40" i="24"/>
  <c r="P40" i="24"/>
  <c r="O40" i="24"/>
  <c r="N40" i="24"/>
  <c r="M40" i="24"/>
  <c r="L40" i="24"/>
  <c r="K40" i="24"/>
  <c r="J40" i="24"/>
  <c r="I40" i="24"/>
  <c r="H40" i="24"/>
  <c r="G40" i="24"/>
  <c r="F40" i="24"/>
  <c r="E40" i="24"/>
  <c r="D40" i="24"/>
  <c r="C40" i="24"/>
  <c r="B40" i="24"/>
  <c r="Y39" i="24"/>
  <c r="X39" i="24"/>
  <c r="W39" i="24"/>
  <c r="V39" i="24"/>
  <c r="U39" i="24"/>
  <c r="T39" i="24"/>
  <c r="S39" i="24"/>
  <c r="R39" i="24"/>
  <c r="Q39" i="24"/>
  <c r="P39" i="24"/>
  <c r="O39" i="24"/>
  <c r="N39" i="24"/>
  <c r="M39" i="24"/>
  <c r="L39" i="24"/>
  <c r="K39" i="24"/>
  <c r="J39" i="24"/>
  <c r="I39" i="24"/>
  <c r="H39" i="24"/>
  <c r="G39" i="24"/>
  <c r="F39" i="24"/>
  <c r="E39" i="24"/>
  <c r="D39" i="24"/>
  <c r="C39" i="24"/>
  <c r="B39" i="24"/>
  <c r="Y38" i="24"/>
  <c r="X38" i="24"/>
  <c r="W38" i="24"/>
  <c r="V38" i="24"/>
  <c r="U38" i="24"/>
  <c r="T38" i="24"/>
  <c r="S38" i="24"/>
  <c r="R38" i="24"/>
  <c r="Q38" i="24"/>
  <c r="P38" i="24"/>
  <c r="O38" i="24"/>
  <c r="N38" i="24"/>
  <c r="M38" i="24"/>
  <c r="L38" i="24"/>
  <c r="K38" i="24"/>
  <c r="J38" i="24"/>
  <c r="I38" i="24"/>
  <c r="H38" i="24"/>
  <c r="G38" i="24"/>
  <c r="F38" i="24"/>
  <c r="E38" i="24"/>
  <c r="D38" i="24"/>
  <c r="C38" i="24"/>
  <c r="B38" i="24"/>
  <c r="Y37" i="24"/>
  <c r="X37" i="24"/>
  <c r="W37" i="24"/>
  <c r="V37" i="24"/>
  <c r="U37" i="24"/>
  <c r="T37" i="24"/>
  <c r="S37" i="24"/>
  <c r="R37" i="24"/>
  <c r="Q37" i="24"/>
  <c r="P37" i="24"/>
  <c r="O37" i="24"/>
  <c r="N37" i="24"/>
  <c r="M37" i="24"/>
  <c r="L37" i="24"/>
  <c r="K37" i="24"/>
  <c r="J37" i="24"/>
  <c r="I37" i="24"/>
  <c r="H37" i="24"/>
  <c r="G37" i="24"/>
  <c r="F37" i="24"/>
  <c r="E37" i="24"/>
  <c r="D37" i="24"/>
  <c r="C37" i="24"/>
  <c r="B37" i="24"/>
  <c r="Y36" i="24"/>
  <c r="X36" i="24"/>
  <c r="W36" i="24"/>
  <c r="V36" i="24"/>
  <c r="U36" i="24"/>
  <c r="T36" i="24"/>
  <c r="S36" i="24"/>
  <c r="R36" i="24"/>
  <c r="Q36" i="24"/>
  <c r="P36" i="24"/>
  <c r="O36" i="24"/>
  <c r="N36" i="24"/>
  <c r="M36" i="24"/>
  <c r="L36" i="24"/>
  <c r="K36" i="24"/>
  <c r="J36" i="24"/>
  <c r="I36" i="24"/>
  <c r="H36" i="24"/>
  <c r="G36" i="24"/>
  <c r="F36" i="24"/>
  <c r="E36" i="24"/>
  <c r="D36" i="24"/>
  <c r="C36" i="24"/>
  <c r="B36" i="24"/>
  <c r="Y35" i="24"/>
  <c r="X35" i="24"/>
  <c r="W35" i="24"/>
  <c r="V35" i="24"/>
  <c r="U35" i="24"/>
  <c r="T35" i="24"/>
  <c r="S35" i="24"/>
  <c r="R35" i="24"/>
  <c r="Q35" i="24"/>
  <c r="P35" i="24"/>
  <c r="O35" i="24"/>
  <c r="N35" i="24"/>
  <c r="M35" i="24"/>
  <c r="L35" i="24"/>
  <c r="K35" i="24"/>
  <c r="J35" i="24"/>
  <c r="I35" i="24"/>
  <c r="H35" i="24"/>
  <c r="G35" i="24"/>
  <c r="F35" i="24"/>
  <c r="E35" i="24"/>
  <c r="D35" i="24"/>
  <c r="C35" i="24"/>
  <c r="B35" i="24"/>
  <c r="Y34" i="24"/>
  <c r="X34" i="24"/>
  <c r="W34" i="24"/>
  <c r="V34" i="24"/>
  <c r="U34" i="24"/>
  <c r="T34" i="24"/>
  <c r="S34" i="24"/>
  <c r="R34" i="24"/>
  <c r="Q34" i="24"/>
  <c r="P34" i="24"/>
  <c r="O34" i="24"/>
  <c r="N34" i="24"/>
  <c r="M34" i="24"/>
  <c r="L34" i="24"/>
  <c r="K34" i="24"/>
  <c r="J34" i="24"/>
  <c r="I34" i="24"/>
  <c r="H34" i="24"/>
  <c r="G34" i="24"/>
  <c r="F34" i="24"/>
  <c r="E34" i="24"/>
  <c r="D34" i="24"/>
  <c r="C34" i="24"/>
  <c r="B34" i="24"/>
  <c r="Y33" i="24"/>
  <c r="X33" i="24"/>
  <c r="W33" i="24"/>
  <c r="V33" i="24"/>
  <c r="U33" i="24"/>
  <c r="T33" i="24"/>
  <c r="S33" i="24"/>
  <c r="R33" i="24"/>
  <c r="Q33" i="24"/>
  <c r="P33" i="24"/>
  <c r="O33" i="24"/>
  <c r="N33" i="24"/>
  <c r="M33" i="24"/>
  <c r="L33" i="24"/>
  <c r="K33" i="24"/>
  <c r="J33" i="24"/>
  <c r="I33" i="24"/>
  <c r="H33" i="24"/>
  <c r="G33" i="24"/>
  <c r="F33" i="24"/>
  <c r="E33" i="24"/>
  <c r="D33" i="24"/>
  <c r="C33" i="24"/>
  <c r="B33" i="24"/>
  <c r="Y32" i="24"/>
  <c r="X32" i="24"/>
  <c r="W32" i="24"/>
  <c r="V32" i="24"/>
  <c r="U32" i="24"/>
  <c r="T32" i="24"/>
  <c r="S32" i="24"/>
  <c r="R32" i="24"/>
  <c r="Q32" i="24"/>
  <c r="P32" i="24"/>
  <c r="O32" i="24"/>
  <c r="N32" i="24"/>
  <c r="M32" i="24"/>
  <c r="L32" i="24"/>
  <c r="K32" i="24"/>
  <c r="J32" i="24"/>
  <c r="I32" i="24"/>
  <c r="H32" i="24"/>
  <c r="G32" i="24"/>
  <c r="F32" i="24"/>
  <c r="E32" i="24"/>
  <c r="D32" i="24"/>
  <c r="C32" i="24"/>
  <c r="B32" i="24"/>
  <c r="Y31" i="24"/>
  <c r="X31" i="24"/>
  <c r="W31" i="24"/>
  <c r="V31" i="24"/>
  <c r="U31" i="24"/>
  <c r="T31" i="24"/>
  <c r="S31" i="24"/>
  <c r="R31" i="24"/>
  <c r="Q31" i="24"/>
  <c r="P31" i="24"/>
  <c r="O31" i="24"/>
  <c r="N31" i="24"/>
  <c r="M31" i="24"/>
  <c r="L31" i="24"/>
  <c r="K31" i="24"/>
  <c r="J31" i="24"/>
  <c r="I31" i="24"/>
  <c r="H31" i="24"/>
  <c r="G31" i="24"/>
  <c r="F31" i="24"/>
  <c r="E31" i="24"/>
  <c r="D31" i="24"/>
  <c r="C31" i="24"/>
  <c r="B31" i="24"/>
  <c r="Y30" i="24"/>
  <c r="X30" i="24"/>
  <c r="W30" i="24"/>
  <c r="V30" i="24"/>
  <c r="U30" i="24"/>
  <c r="T30" i="24"/>
  <c r="S30" i="24"/>
  <c r="R30" i="24"/>
  <c r="Q30" i="24"/>
  <c r="P30" i="24"/>
  <c r="O30" i="24"/>
  <c r="N30" i="24"/>
  <c r="M30" i="24"/>
  <c r="L30" i="24"/>
  <c r="K30" i="24"/>
  <c r="J30" i="24"/>
  <c r="I30" i="24"/>
  <c r="H30" i="24"/>
  <c r="G30" i="24"/>
  <c r="F30" i="24"/>
  <c r="E30" i="24"/>
  <c r="D30" i="24"/>
  <c r="C30" i="24"/>
  <c r="B30" i="24"/>
  <c r="Y29" i="24"/>
  <c r="X29" i="24"/>
  <c r="W29" i="24"/>
  <c r="V29" i="24"/>
  <c r="U29" i="24"/>
  <c r="T29" i="24"/>
  <c r="S29" i="24"/>
  <c r="R29" i="24"/>
  <c r="Q29" i="24"/>
  <c r="P29" i="24"/>
  <c r="O29" i="24"/>
  <c r="N29" i="24"/>
  <c r="M29" i="24"/>
  <c r="L29" i="24"/>
  <c r="K29" i="24"/>
  <c r="J29" i="24"/>
  <c r="I29" i="24"/>
  <c r="H29" i="24"/>
  <c r="G29" i="24"/>
  <c r="F29" i="24"/>
  <c r="E29" i="24"/>
  <c r="D29" i="24"/>
  <c r="C29" i="24"/>
  <c r="B29" i="24"/>
  <c r="Y28" i="24"/>
  <c r="X28" i="24"/>
  <c r="W28" i="24"/>
  <c r="V28" i="24"/>
  <c r="U28" i="24"/>
  <c r="T28" i="24"/>
  <c r="S28" i="24"/>
  <c r="R28" i="24"/>
  <c r="Q28" i="24"/>
  <c r="P28" i="24"/>
  <c r="O28" i="24"/>
  <c r="N28" i="24"/>
  <c r="M28" i="24"/>
  <c r="L28" i="24"/>
  <c r="K28" i="24"/>
  <c r="J28" i="24"/>
  <c r="I28" i="24"/>
  <c r="H28" i="24"/>
  <c r="G28" i="24"/>
  <c r="F28" i="24"/>
  <c r="E28" i="24"/>
  <c r="D28" i="24"/>
  <c r="C28" i="24"/>
  <c r="B28" i="24"/>
  <c r="Y27" i="24"/>
  <c r="X27" i="24"/>
  <c r="W27" i="24"/>
  <c r="V27" i="24"/>
  <c r="U27" i="24"/>
  <c r="T27" i="24"/>
  <c r="S27" i="24"/>
  <c r="R27" i="24"/>
  <c r="Q27" i="24"/>
  <c r="P27" i="24"/>
  <c r="O27" i="24"/>
  <c r="N27" i="24"/>
  <c r="M27" i="24"/>
  <c r="L27" i="24"/>
  <c r="K27" i="24"/>
  <c r="J27" i="24"/>
  <c r="I27" i="24"/>
  <c r="H27" i="24"/>
  <c r="G27" i="24"/>
  <c r="F27" i="24"/>
  <c r="E27" i="24"/>
  <c r="D27" i="24"/>
  <c r="C27" i="24"/>
  <c r="B27" i="24"/>
  <c r="Y26" i="24"/>
  <c r="X26" i="24"/>
  <c r="W26" i="24"/>
  <c r="V26" i="24"/>
  <c r="U26" i="24"/>
  <c r="T26" i="24"/>
  <c r="S26" i="24"/>
  <c r="R26" i="24"/>
  <c r="Q26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C26" i="24"/>
  <c r="B26" i="24"/>
  <c r="Y25" i="24"/>
  <c r="X25" i="24"/>
  <c r="W25" i="24"/>
  <c r="V25" i="24"/>
  <c r="U25" i="24"/>
  <c r="T25" i="24"/>
  <c r="S25" i="24"/>
  <c r="R25" i="24"/>
  <c r="Q25" i="24"/>
  <c r="P25" i="24"/>
  <c r="O25" i="24"/>
  <c r="N25" i="24"/>
  <c r="M25" i="24"/>
  <c r="L25" i="24"/>
  <c r="K25" i="24"/>
  <c r="J25" i="24"/>
  <c r="I25" i="24"/>
  <c r="H25" i="24"/>
  <c r="G25" i="24"/>
  <c r="F25" i="24"/>
  <c r="E25" i="24"/>
  <c r="D25" i="24"/>
  <c r="C25" i="24"/>
  <c r="B25" i="24"/>
  <c r="Y24" i="24"/>
  <c r="X24" i="24"/>
  <c r="W24" i="24"/>
  <c r="V24" i="24"/>
  <c r="U24" i="24"/>
  <c r="T24" i="24"/>
  <c r="S24" i="24"/>
  <c r="R24" i="24"/>
  <c r="Q24" i="24"/>
  <c r="P24" i="24"/>
  <c r="O24" i="24"/>
  <c r="N24" i="24"/>
  <c r="M24" i="24"/>
  <c r="L24" i="24"/>
  <c r="K24" i="24"/>
  <c r="J24" i="24"/>
  <c r="I24" i="24"/>
  <c r="H24" i="24"/>
  <c r="G24" i="24"/>
  <c r="F24" i="24"/>
  <c r="E24" i="24"/>
  <c r="D24" i="24"/>
  <c r="C24" i="24"/>
  <c r="B24" i="24"/>
  <c r="Y23" i="24"/>
  <c r="X23" i="24"/>
  <c r="W23" i="24"/>
  <c r="V23" i="24"/>
  <c r="U23" i="24"/>
  <c r="T23" i="24"/>
  <c r="S23" i="24"/>
  <c r="R23" i="24"/>
  <c r="Q23" i="24"/>
  <c r="P23" i="24"/>
  <c r="O23" i="24"/>
  <c r="N23" i="24"/>
  <c r="M23" i="24"/>
  <c r="L23" i="24"/>
  <c r="K23" i="24"/>
  <c r="J23" i="24"/>
  <c r="I23" i="24"/>
  <c r="H23" i="24"/>
  <c r="G23" i="24"/>
  <c r="F23" i="24"/>
  <c r="E23" i="24"/>
  <c r="D23" i="24"/>
  <c r="C23" i="24"/>
  <c r="B23" i="24"/>
  <c r="Y22" i="24"/>
  <c r="X22" i="24"/>
  <c r="W22" i="24"/>
  <c r="V22" i="24"/>
  <c r="U22" i="24"/>
  <c r="T22" i="24"/>
  <c r="S22" i="24"/>
  <c r="R22" i="24"/>
  <c r="Q22" i="24"/>
  <c r="P22" i="24"/>
  <c r="O22" i="24"/>
  <c r="N22" i="24"/>
  <c r="M22" i="24"/>
  <c r="L22" i="24"/>
  <c r="K22" i="24"/>
  <c r="J22" i="24"/>
  <c r="I22" i="24"/>
  <c r="H22" i="24"/>
  <c r="G22" i="24"/>
  <c r="F22" i="24"/>
  <c r="E22" i="24"/>
  <c r="D22" i="24"/>
  <c r="C22" i="24"/>
  <c r="B22" i="24"/>
  <c r="Y21" i="24"/>
  <c r="X21" i="24"/>
  <c r="W21" i="24"/>
  <c r="V21" i="24"/>
  <c r="U21" i="24"/>
  <c r="T21" i="24"/>
  <c r="S21" i="24"/>
  <c r="R21" i="24"/>
  <c r="Q21" i="24"/>
  <c r="P21" i="24"/>
  <c r="O21" i="24"/>
  <c r="N21" i="24"/>
  <c r="M21" i="24"/>
  <c r="L21" i="24"/>
  <c r="K21" i="24"/>
  <c r="J21" i="24"/>
  <c r="I21" i="24"/>
  <c r="H21" i="24"/>
  <c r="G21" i="24"/>
  <c r="F21" i="24"/>
  <c r="E21" i="24"/>
  <c r="D21" i="24"/>
  <c r="C21" i="24"/>
  <c r="B21" i="24"/>
  <c r="Y20" i="24"/>
  <c r="X20" i="24"/>
  <c r="W20" i="24"/>
  <c r="V20" i="24"/>
  <c r="U20" i="24"/>
  <c r="T20" i="24"/>
  <c r="S20" i="24"/>
  <c r="R20" i="24"/>
  <c r="Q20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C20" i="24"/>
  <c r="B20" i="24"/>
  <c r="Y19" i="24"/>
  <c r="X19" i="24"/>
  <c r="W19" i="24"/>
  <c r="V19" i="24"/>
  <c r="U19" i="24"/>
  <c r="T19" i="24"/>
  <c r="S19" i="24"/>
  <c r="R19" i="24"/>
  <c r="Q19" i="24"/>
  <c r="P19" i="24"/>
  <c r="O19" i="24"/>
  <c r="N19" i="24"/>
  <c r="M19" i="24"/>
  <c r="L19" i="24"/>
  <c r="K19" i="24"/>
  <c r="J19" i="24"/>
  <c r="I19" i="24"/>
  <c r="H19" i="24"/>
  <c r="G19" i="24"/>
  <c r="F19" i="24"/>
  <c r="E19" i="24"/>
  <c r="D19" i="24"/>
  <c r="C19" i="24"/>
  <c r="B19" i="24"/>
  <c r="Y18" i="24"/>
  <c r="X18" i="24"/>
  <c r="W18" i="24"/>
  <c r="V18" i="24"/>
  <c r="U18" i="24"/>
  <c r="T18" i="24"/>
  <c r="S18" i="24"/>
  <c r="R18" i="24"/>
  <c r="Q18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C18" i="24"/>
  <c r="B18" i="24"/>
  <c r="Y17" i="24"/>
  <c r="X17" i="24"/>
  <c r="W17" i="24"/>
  <c r="V17" i="24"/>
  <c r="U17" i="24"/>
  <c r="T17" i="24"/>
  <c r="S17" i="24"/>
  <c r="R17" i="24"/>
  <c r="Q17" i="24"/>
  <c r="P17" i="24"/>
  <c r="O17" i="24"/>
  <c r="N17" i="24"/>
  <c r="M17" i="24"/>
  <c r="L17" i="24"/>
  <c r="K17" i="24"/>
  <c r="J17" i="24"/>
  <c r="I17" i="24"/>
  <c r="H17" i="24"/>
  <c r="G17" i="24"/>
  <c r="F17" i="24"/>
  <c r="E17" i="24"/>
  <c r="D17" i="24"/>
  <c r="C17" i="24"/>
  <c r="B17" i="24"/>
  <c r="Y16" i="24"/>
  <c r="X16" i="24"/>
  <c r="W16" i="24"/>
  <c r="V16" i="24"/>
  <c r="U16" i="24"/>
  <c r="T16" i="24"/>
  <c r="S16" i="24"/>
  <c r="R16" i="24"/>
  <c r="Q16" i="24"/>
  <c r="P16" i="24"/>
  <c r="O16" i="24"/>
  <c r="N16" i="24"/>
  <c r="M16" i="24"/>
  <c r="L16" i="24"/>
  <c r="K16" i="24"/>
  <c r="J16" i="24"/>
  <c r="I16" i="24"/>
  <c r="H16" i="24"/>
  <c r="G16" i="24"/>
  <c r="F16" i="24"/>
  <c r="E16" i="24"/>
  <c r="D16" i="24"/>
  <c r="C16" i="24"/>
  <c r="B16" i="24"/>
  <c r="Y15" i="24"/>
  <c r="X15" i="24"/>
  <c r="W15" i="24"/>
  <c r="V15" i="24"/>
  <c r="U15" i="24"/>
  <c r="T15" i="24"/>
  <c r="S15" i="24"/>
  <c r="R15" i="24"/>
  <c r="Q15" i="24"/>
  <c r="P15" i="24"/>
  <c r="O15" i="24"/>
  <c r="N15" i="24"/>
  <c r="M15" i="24"/>
  <c r="L15" i="24"/>
  <c r="K15" i="24"/>
  <c r="J15" i="24"/>
  <c r="I15" i="24"/>
  <c r="H15" i="24"/>
  <c r="G15" i="24"/>
  <c r="F15" i="24"/>
  <c r="E15" i="24"/>
  <c r="D15" i="24"/>
  <c r="C15" i="24"/>
  <c r="B15" i="24"/>
  <c r="Y14" i="24"/>
  <c r="X14" i="24"/>
  <c r="W14" i="24"/>
  <c r="V14" i="24"/>
  <c r="U14" i="24"/>
  <c r="T14" i="24"/>
  <c r="S14" i="24"/>
  <c r="R14" i="24"/>
  <c r="Q14" i="24"/>
  <c r="P14" i="24"/>
  <c r="O14" i="24"/>
  <c r="N14" i="24"/>
  <c r="M14" i="24"/>
  <c r="L14" i="24"/>
  <c r="K14" i="24"/>
  <c r="J14" i="24"/>
  <c r="I14" i="24"/>
  <c r="H14" i="24"/>
  <c r="G14" i="24"/>
  <c r="F14" i="24"/>
  <c r="E14" i="24"/>
  <c r="D14" i="24"/>
  <c r="C14" i="24"/>
  <c r="B14" i="24"/>
  <c r="Y13" i="24"/>
  <c r="X13" i="24"/>
  <c r="W13" i="24"/>
  <c r="V13" i="24"/>
  <c r="U13" i="24"/>
  <c r="T13" i="24"/>
  <c r="S13" i="24"/>
  <c r="R13" i="24"/>
  <c r="Q13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B13" i="24"/>
  <c r="Y12" i="24"/>
  <c r="X12" i="24"/>
  <c r="W12" i="24"/>
  <c r="V12" i="24"/>
  <c r="U12" i="24"/>
  <c r="T12" i="24"/>
  <c r="S12" i="24"/>
  <c r="R12" i="24"/>
  <c r="Q12" i="24"/>
  <c r="P12" i="24"/>
  <c r="O12" i="24"/>
  <c r="N12" i="24"/>
  <c r="M12" i="24"/>
  <c r="L12" i="24"/>
  <c r="K12" i="24"/>
  <c r="J12" i="24"/>
  <c r="I12" i="24"/>
  <c r="H12" i="24"/>
  <c r="G12" i="24"/>
  <c r="F12" i="24"/>
  <c r="E12" i="24"/>
  <c r="D12" i="24"/>
  <c r="C12" i="24"/>
  <c r="B12" i="24"/>
  <c r="Y11" i="24"/>
  <c r="X11" i="24"/>
  <c r="W11" i="24"/>
  <c r="V11" i="24"/>
  <c r="U11" i="24"/>
  <c r="T11" i="24"/>
  <c r="S11" i="24"/>
  <c r="R11" i="24"/>
  <c r="Q11" i="24"/>
  <c r="P11" i="24"/>
  <c r="O11" i="24"/>
  <c r="N11" i="24"/>
  <c r="M11" i="24"/>
  <c r="L11" i="24"/>
  <c r="K11" i="24"/>
  <c r="J11" i="24"/>
  <c r="I11" i="24"/>
  <c r="H11" i="24"/>
  <c r="G11" i="24"/>
  <c r="F11" i="24"/>
  <c r="E11" i="24"/>
  <c r="D11" i="24"/>
  <c r="C11" i="24"/>
  <c r="B11" i="24"/>
  <c r="Y10" i="24"/>
  <c r="X10" i="24"/>
  <c r="W10" i="24"/>
  <c r="V10" i="24"/>
  <c r="U10" i="24"/>
  <c r="T10" i="24"/>
  <c r="S10" i="24"/>
  <c r="R10" i="24"/>
  <c r="Q10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B10" i="24"/>
  <c r="Y9" i="24"/>
  <c r="X9" i="24"/>
  <c r="W9" i="24"/>
  <c r="V9" i="24"/>
  <c r="U9" i="24"/>
  <c r="T9" i="24"/>
  <c r="S9" i="24"/>
  <c r="R9" i="24"/>
  <c r="Q9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B9" i="24"/>
  <c r="Y8" i="24"/>
  <c r="X8" i="24"/>
  <c r="W8" i="24"/>
  <c r="V8" i="24"/>
  <c r="U8" i="24"/>
  <c r="T8" i="24"/>
  <c r="S8" i="24"/>
  <c r="R8" i="24"/>
  <c r="Q8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B8" i="24"/>
  <c r="Y7" i="24"/>
  <c r="X7" i="24"/>
  <c r="W7" i="24"/>
  <c r="V7" i="24"/>
  <c r="U7" i="24"/>
  <c r="T7" i="24"/>
  <c r="S7" i="24"/>
  <c r="R7" i="24"/>
  <c r="Q7" i="24"/>
  <c r="P7" i="24"/>
  <c r="O7" i="24"/>
  <c r="N7" i="24"/>
  <c r="M7" i="24"/>
  <c r="L7" i="24"/>
  <c r="K7" i="24"/>
  <c r="J7" i="24"/>
  <c r="I7" i="24"/>
  <c r="H7" i="24"/>
  <c r="G7" i="24"/>
  <c r="F7" i="24"/>
  <c r="E7" i="24"/>
  <c r="D7" i="24"/>
  <c r="C7" i="24"/>
  <c r="B7" i="24"/>
  <c r="Y6" i="24"/>
  <c r="X6" i="24"/>
  <c r="W6" i="24"/>
  <c r="V6" i="24"/>
  <c r="U6" i="24"/>
  <c r="T6" i="24"/>
  <c r="S6" i="24"/>
  <c r="R6" i="24"/>
  <c r="Q6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C6" i="24"/>
  <c r="B6" i="24"/>
  <c r="Y5" i="24"/>
  <c r="X5" i="24"/>
  <c r="W5" i="24"/>
  <c r="V5" i="24"/>
  <c r="U5" i="24"/>
  <c r="T5" i="24"/>
  <c r="S5" i="24"/>
  <c r="R5" i="24"/>
  <c r="Q5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B5" i="24"/>
  <c r="Y4" i="24"/>
  <c r="X4" i="24"/>
  <c r="W4" i="24"/>
  <c r="V4" i="24"/>
  <c r="U4" i="24"/>
  <c r="T4" i="24"/>
  <c r="S4" i="24"/>
  <c r="R4" i="24"/>
  <c r="Q4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B4" i="24"/>
  <c r="Y3" i="24"/>
  <c r="X3" i="24"/>
  <c r="W3" i="24"/>
  <c r="V3" i="24"/>
  <c r="U3" i="24"/>
  <c r="T3" i="24"/>
  <c r="S3" i="24"/>
  <c r="R3" i="24"/>
  <c r="Q3" i="24"/>
  <c r="P3" i="24"/>
  <c r="O3" i="24"/>
  <c r="N3" i="24"/>
  <c r="M3" i="24"/>
  <c r="L3" i="24"/>
  <c r="K3" i="24"/>
  <c r="J3" i="24"/>
  <c r="I3" i="24"/>
  <c r="H3" i="24"/>
  <c r="G3" i="24"/>
  <c r="F3" i="24"/>
  <c r="E3" i="24"/>
  <c r="D3" i="24"/>
  <c r="C3" i="24"/>
  <c r="B3" i="24"/>
  <c r="Y2" i="24"/>
  <c r="X2" i="24"/>
  <c r="W2" i="24"/>
  <c r="V2" i="24"/>
  <c r="U2" i="24"/>
  <c r="T2" i="24"/>
  <c r="S2" i="24"/>
  <c r="R2" i="24"/>
  <c r="Q2" i="24"/>
  <c r="P2" i="24"/>
  <c r="O2" i="24"/>
  <c r="N2" i="24"/>
  <c r="M2" i="24"/>
  <c r="L2" i="24"/>
  <c r="K2" i="24"/>
  <c r="J2" i="24"/>
  <c r="I2" i="24"/>
  <c r="H2" i="24"/>
  <c r="G2" i="24"/>
  <c r="F2" i="24"/>
  <c r="E2" i="24"/>
  <c r="D2" i="24"/>
  <c r="C2" i="24"/>
  <c r="C9" i="5" l="1"/>
  <c r="C44" i="16"/>
  <c r="E74" i="16"/>
  <c r="F74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D74" i="16"/>
  <c r="C12" i="5" l="1"/>
  <c r="C22" i="16"/>
  <c r="C11" i="5" s="1"/>
  <c r="D43" i="16"/>
  <c r="D45" i="16"/>
  <c r="D50" i="16"/>
  <c r="C42" i="16"/>
  <c r="C41" i="16"/>
  <c r="E71" i="16"/>
  <c r="F71" i="16" s="1"/>
  <c r="G71" i="16" s="1"/>
  <c r="H71" i="16" s="1"/>
  <c r="I71" i="16" s="1"/>
  <c r="J71" i="16" s="1"/>
  <c r="K71" i="16" s="1"/>
  <c r="L71" i="16" s="1"/>
  <c r="M71" i="16" s="1"/>
  <c r="N71" i="16" s="1"/>
  <c r="O71" i="16" s="1"/>
  <c r="P71" i="16" s="1"/>
  <c r="Q71" i="16" s="1"/>
  <c r="R71" i="16" s="1"/>
  <c r="S71" i="16" s="1"/>
  <c r="T71" i="16" s="1"/>
  <c r="U71" i="16" s="1"/>
  <c r="V71" i="16" s="1"/>
  <c r="W71" i="16" s="1"/>
  <c r="X71" i="16" s="1"/>
  <c r="Y71" i="16" s="1"/>
  <c r="Z71" i="16" s="1"/>
  <c r="AA71" i="16" s="1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B142" i="18"/>
  <c r="B143" i="18"/>
  <c r="B144" i="18"/>
  <c r="B145" i="18"/>
  <c r="B146" i="18"/>
  <c r="B147" i="18"/>
  <c r="B148" i="18"/>
  <c r="B149" i="18"/>
  <c r="B150" i="18"/>
  <c r="B151" i="18"/>
  <c r="B152" i="18"/>
  <c r="B153" i="18"/>
  <c r="B154" i="18"/>
  <c r="B155" i="18"/>
  <c r="B156" i="18"/>
  <c r="B157" i="18"/>
  <c r="B158" i="18"/>
  <c r="B159" i="18"/>
  <c r="B160" i="18"/>
  <c r="B161" i="18"/>
  <c r="B162" i="18"/>
  <c r="B163" i="18"/>
  <c r="B164" i="18"/>
  <c r="B165" i="18"/>
  <c r="B166" i="18"/>
  <c r="B167" i="18"/>
  <c r="B168" i="18"/>
  <c r="B169" i="18"/>
  <c r="B170" i="18"/>
  <c r="B171" i="18"/>
  <c r="B172" i="18"/>
  <c r="B173" i="18"/>
  <c r="B174" i="18"/>
  <c r="B175" i="18"/>
  <c r="B2" i="18"/>
  <c r="C23" i="16" l="1"/>
  <c r="H172" i="18"/>
  <c r="L172" i="18"/>
  <c r="P172" i="18"/>
  <c r="T172" i="18"/>
  <c r="X172" i="18"/>
  <c r="AB172" i="18"/>
  <c r="E172" i="18"/>
  <c r="I172" i="18"/>
  <c r="M172" i="18"/>
  <c r="Q172" i="18"/>
  <c r="U172" i="18"/>
  <c r="Y172" i="18"/>
  <c r="F172" i="18"/>
  <c r="J172" i="18"/>
  <c r="N172" i="18"/>
  <c r="R172" i="18"/>
  <c r="V172" i="18"/>
  <c r="Z172" i="18"/>
  <c r="G172" i="18"/>
  <c r="K172" i="18"/>
  <c r="O172" i="18"/>
  <c r="S172" i="18"/>
  <c r="W172" i="18"/>
  <c r="AA172" i="18"/>
  <c r="H168" i="18"/>
  <c r="L168" i="18"/>
  <c r="P168" i="18"/>
  <c r="T168" i="18"/>
  <c r="X168" i="18"/>
  <c r="AB168" i="18"/>
  <c r="E168" i="18"/>
  <c r="I168" i="18"/>
  <c r="M168" i="18"/>
  <c r="Q168" i="18"/>
  <c r="U168" i="18"/>
  <c r="Y168" i="18"/>
  <c r="F168" i="18"/>
  <c r="J168" i="18"/>
  <c r="N168" i="18"/>
  <c r="R168" i="18"/>
  <c r="V168" i="18"/>
  <c r="Z168" i="18"/>
  <c r="G168" i="18"/>
  <c r="K168" i="18"/>
  <c r="O168" i="18"/>
  <c r="S168" i="18"/>
  <c r="W168" i="18"/>
  <c r="AA168" i="18"/>
  <c r="H164" i="18"/>
  <c r="L164" i="18"/>
  <c r="P164" i="18"/>
  <c r="T164" i="18"/>
  <c r="X164" i="18"/>
  <c r="AB164" i="18"/>
  <c r="E164" i="18"/>
  <c r="I164" i="18"/>
  <c r="M164" i="18"/>
  <c r="Q164" i="18"/>
  <c r="U164" i="18"/>
  <c r="Y164" i="18"/>
  <c r="F164" i="18"/>
  <c r="J164" i="18"/>
  <c r="N164" i="18"/>
  <c r="R164" i="18"/>
  <c r="V164" i="18"/>
  <c r="Z164" i="18"/>
  <c r="G164" i="18"/>
  <c r="K164" i="18"/>
  <c r="O164" i="18"/>
  <c r="S164" i="18"/>
  <c r="W164" i="18"/>
  <c r="AA164" i="18"/>
  <c r="H160" i="18"/>
  <c r="L160" i="18"/>
  <c r="P160" i="18"/>
  <c r="T160" i="18"/>
  <c r="X160" i="18"/>
  <c r="AB160" i="18"/>
  <c r="E160" i="18"/>
  <c r="I160" i="18"/>
  <c r="M160" i="18"/>
  <c r="Q160" i="18"/>
  <c r="U160" i="18"/>
  <c r="Y160" i="18"/>
  <c r="F160" i="18"/>
  <c r="J160" i="18"/>
  <c r="N160" i="18"/>
  <c r="R160" i="18"/>
  <c r="V160" i="18"/>
  <c r="Z160" i="18"/>
  <c r="G160" i="18"/>
  <c r="K160" i="18"/>
  <c r="O160" i="18"/>
  <c r="S160" i="18"/>
  <c r="W160" i="18"/>
  <c r="AA160" i="18"/>
  <c r="H156" i="18"/>
  <c r="L156" i="18"/>
  <c r="P156" i="18"/>
  <c r="T156" i="18"/>
  <c r="X156" i="18"/>
  <c r="AB156" i="18"/>
  <c r="E156" i="18"/>
  <c r="I156" i="18"/>
  <c r="M156" i="18"/>
  <c r="Q156" i="18"/>
  <c r="U156" i="18"/>
  <c r="Y156" i="18"/>
  <c r="F156" i="18"/>
  <c r="J156" i="18"/>
  <c r="N156" i="18"/>
  <c r="R156" i="18"/>
  <c r="V156" i="18"/>
  <c r="Z156" i="18"/>
  <c r="G156" i="18"/>
  <c r="K156" i="18"/>
  <c r="O156" i="18"/>
  <c r="S156" i="18"/>
  <c r="W156" i="18"/>
  <c r="AA156" i="18"/>
  <c r="H152" i="18"/>
  <c r="L152" i="18"/>
  <c r="P152" i="18"/>
  <c r="T152" i="18"/>
  <c r="X152" i="18"/>
  <c r="AB152" i="18"/>
  <c r="E152" i="18"/>
  <c r="I152" i="18"/>
  <c r="M152" i="18"/>
  <c r="Q152" i="18"/>
  <c r="U152" i="18"/>
  <c r="Y152" i="18"/>
  <c r="F152" i="18"/>
  <c r="J152" i="18"/>
  <c r="N152" i="18"/>
  <c r="R152" i="18"/>
  <c r="V152" i="18"/>
  <c r="Z152" i="18"/>
  <c r="G152" i="18"/>
  <c r="K152" i="18"/>
  <c r="O152" i="18"/>
  <c r="S152" i="18"/>
  <c r="W152" i="18"/>
  <c r="AA152" i="18"/>
  <c r="H148" i="18"/>
  <c r="L148" i="18"/>
  <c r="P148" i="18"/>
  <c r="T148" i="18"/>
  <c r="X148" i="18"/>
  <c r="AB148" i="18"/>
  <c r="E148" i="18"/>
  <c r="I148" i="18"/>
  <c r="M148" i="18"/>
  <c r="Q148" i="18"/>
  <c r="U148" i="18"/>
  <c r="Y148" i="18"/>
  <c r="F148" i="18"/>
  <c r="J148" i="18"/>
  <c r="N148" i="18"/>
  <c r="R148" i="18"/>
  <c r="V148" i="18"/>
  <c r="Z148" i="18"/>
  <c r="G148" i="18"/>
  <c r="K148" i="18"/>
  <c r="O148" i="18"/>
  <c r="S148" i="18"/>
  <c r="W148" i="18"/>
  <c r="AA148" i="18"/>
  <c r="H144" i="18"/>
  <c r="L144" i="18"/>
  <c r="P144" i="18"/>
  <c r="T144" i="18"/>
  <c r="X144" i="18"/>
  <c r="AB144" i="18"/>
  <c r="E144" i="18"/>
  <c r="I144" i="18"/>
  <c r="M144" i="18"/>
  <c r="Q144" i="18"/>
  <c r="U144" i="18"/>
  <c r="Y144" i="18"/>
  <c r="F144" i="18"/>
  <c r="J144" i="18"/>
  <c r="N144" i="18"/>
  <c r="R144" i="18"/>
  <c r="V144" i="18"/>
  <c r="Z144" i="18"/>
  <c r="G144" i="18"/>
  <c r="K144" i="18"/>
  <c r="O144" i="18"/>
  <c r="S144" i="18"/>
  <c r="W144" i="18"/>
  <c r="AA144" i="18"/>
  <c r="H140" i="18"/>
  <c r="L140" i="18"/>
  <c r="P140" i="18"/>
  <c r="T140" i="18"/>
  <c r="X140" i="18"/>
  <c r="AB140" i="18"/>
  <c r="E140" i="18"/>
  <c r="I140" i="18"/>
  <c r="M140" i="18"/>
  <c r="Q140" i="18"/>
  <c r="U140" i="18"/>
  <c r="Y140" i="18"/>
  <c r="F140" i="18"/>
  <c r="J140" i="18"/>
  <c r="N140" i="18"/>
  <c r="R140" i="18"/>
  <c r="V140" i="18"/>
  <c r="Z140" i="18"/>
  <c r="G140" i="18"/>
  <c r="K140" i="18"/>
  <c r="O140" i="18"/>
  <c r="S140" i="18"/>
  <c r="W140" i="18"/>
  <c r="AA140" i="18"/>
  <c r="H136" i="18"/>
  <c r="L136" i="18"/>
  <c r="P136" i="18"/>
  <c r="T136" i="18"/>
  <c r="X136" i="18"/>
  <c r="AB136" i="18"/>
  <c r="E136" i="18"/>
  <c r="I136" i="18"/>
  <c r="M136" i="18"/>
  <c r="Q136" i="18"/>
  <c r="U136" i="18"/>
  <c r="Y136" i="18"/>
  <c r="F136" i="18"/>
  <c r="J136" i="18"/>
  <c r="N136" i="18"/>
  <c r="R136" i="18"/>
  <c r="V136" i="18"/>
  <c r="Z136" i="18"/>
  <c r="G136" i="18"/>
  <c r="K136" i="18"/>
  <c r="O136" i="18"/>
  <c r="S136" i="18"/>
  <c r="W136" i="18"/>
  <c r="AA136" i="18"/>
  <c r="H132" i="18"/>
  <c r="L132" i="18"/>
  <c r="P132" i="18"/>
  <c r="T132" i="18"/>
  <c r="X132" i="18"/>
  <c r="AB132" i="18"/>
  <c r="E132" i="18"/>
  <c r="I132" i="18"/>
  <c r="M132" i="18"/>
  <c r="Q132" i="18"/>
  <c r="U132" i="18"/>
  <c r="Y132" i="18"/>
  <c r="F132" i="18"/>
  <c r="J132" i="18"/>
  <c r="N132" i="18"/>
  <c r="R132" i="18"/>
  <c r="V132" i="18"/>
  <c r="Z132" i="18"/>
  <c r="G132" i="18"/>
  <c r="K132" i="18"/>
  <c r="O132" i="18"/>
  <c r="S132" i="18"/>
  <c r="W132" i="18"/>
  <c r="AA132" i="18"/>
  <c r="H128" i="18"/>
  <c r="L128" i="18"/>
  <c r="P128" i="18"/>
  <c r="T128" i="18"/>
  <c r="X128" i="18"/>
  <c r="AB128" i="18"/>
  <c r="E128" i="18"/>
  <c r="I128" i="18"/>
  <c r="M128" i="18"/>
  <c r="Q128" i="18"/>
  <c r="U128" i="18"/>
  <c r="Y128" i="18"/>
  <c r="F128" i="18"/>
  <c r="J128" i="18"/>
  <c r="N128" i="18"/>
  <c r="R128" i="18"/>
  <c r="V128" i="18"/>
  <c r="Z128" i="18"/>
  <c r="G128" i="18"/>
  <c r="K128" i="18"/>
  <c r="O128" i="18"/>
  <c r="S128" i="18"/>
  <c r="W128" i="18"/>
  <c r="AA128" i="18"/>
  <c r="H124" i="18"/>
  <c r="L124" i="18"/>
  <c r="P124" i="18"/>
  <c r="T124" i="18"/>
  <c r="X124" i="18"/>
  <c r="AB124" i="18"/>
  <c r="E124" i="18"/>
  <c r="I124" i="18"/>
  <c r="M124" i="18"/>
  <c r="Q124" i="18"/>
  <c r="U124" i="18"/>
  <c r="Y124" i="18"/>
  <c r="F124" i="18"/>
  <c r="J124" i="18"/>
  <c r="N124" i="18"/>
  <c r="R124" i="18"/>
  <c r="V124" i="18"/>
  <c r="Z124" i="18"/>
  <c r="G124" i="18"/>
  <c r="K124" i="18"/>
  <c r="O124" i="18"/>
  <c r="S124" i="18"/>
  <c r="W124" i="18"/>
  <c r="AA124" i="18"/>
  <c r="H120" i="18"/>
  <c r="L120" i="18"/>
  <c r="P120" i="18"/>
  <c r="T120" i="18"/>
  <c r="X120" i="18"/>
  <c r="AB120" i="18"/>
  <c r="E120" i="18"/>
  <c r="I120" i="18"/>
  <c r="M120" i="18"/>
  <c r="Q120" i="18"/>
  <c r="U120" i="18"/>
  <c r="Y120" i="18"/>
  <c r="F120" i="18"/>
  <c r="J120" i="18"/>
  <c r="N120" i="18"/>
  <c r="R120" i="18"/>
  <c r="V120" i="18"/>
  <c r="Z120" i="18"/>
  <c r="G120" i="18"/>
  <c r="K120" i="18"/>
  <c r="O120" i="18"/>
  <c r="S120" i="18"/>
  <c r="W120" i="18"/>
  <c r="AA120" i="18"/>
  <c r="H116" i="18"/>
  <c r="L116" i="18"/>
  <c r="P116" i="18"/>
  <c r="T116" i="18"/>
  <c r="X116" i="18"/>
  <c r="AB116" i="18"/>
  <c r="E116" i="18"/>
  <c r="I116" i="18"/>
  <c r="M116" i="18"/>
  <c r="Q116" i="18"/>
  <c r="U116" i="18"/>
  <c r="Y116" i="18"/>
  <c r="F116" i="18"/>
  <c r="J116" i="18"/>
  <c r="N116" i="18"/>
  <c r="R116" i="18"/>
  <c r="V116" i="18"/>
  <c r="Z116" i="18"/>
  <c r="G116" i="18"/>
  <c r="K116" i="18"/>
  <c r="O116" i="18"/>
  <c r="S116" i="18"/>
  <c r="W116" i="18"/>
  <c r="AA116" i="18"/>
  <c r="E112" i="18"/>
  <c r="I112" i="18"/>
  <c r="M112" i="18"/>
  <c r="Q112" i="18"/>
  <c r="U112" i="18"/>
  <c r="Y112" i="18"/>
  <c r="F112" i="18"/>
  <c r="J112" i="18"/>
  <c r="N112" i="18"/>
  <c r="R112" i="18"/>
  <c r="V112" i="18"/>
  <c r="Z112" i="18"/>
  <c r="H112" i="18"/>
  <c r="P112" i="18"/>
  <c r="X112" i="18"/>
  <c r="K112" i="18"/>
  <c r="S112" i="18"/>
  <c r="AA112" i="18"/>
  <c r="L112" i="18"/>
  <c r="T112" i="18"/>
  <c r="AB112" i="18"/>
  <c r="G112" i="18"/>
  <c r="O112" i="18"/>
  <c r="W112" i="18"/>
  <c r="E108" i="18"/>
  <c r="I108" i="18"/>
  <c r="M108" i="18"/>
  <c r="Q108" i="18"/>
  <c r="U108" i="18"/>
  <c r="Y108" i="18"/>
  <c r="F108" i="18"/>
  <c r="J108" i="18"/>
  <c r="N108" i="18"/>
  <c r="R108" i="18"/>
  <c r="V108" i="18"/>
  <c r="Z108" i="18"/>
  <c r="H108" i="18"/>
  <c r="P108" i="18"/>
  <c r="X108" i="18"/>
  <c r="K108" i="18"/>
  <c r="S108" i="18"/>
  <c r="AA108" i="18"/>
  <c r="L108" i="18"/>
  <c r="T108" i="18"/>
  <c r="AB108" i="18"/>
  <c r="G108" i="18"/>
  <c r="O108" i="18"/>
  <c r="W108" i="18"/>
  <c r="E104" i="18"/>
  <c r="I104" i="18"/>
  <c r="M104" i="18"/>
  <c r="Q104" i="18"/>
  <c r="U104" i="18"/>
  <c r="Y104" i="18"/>
  <c r="F104" i="18"/>
  <c r="J104" i="18"/>
  <c r="N104" i="18"/>
  <c r="R104" i="18"/>
  <c r="V104" i="18"/>
  <c r="Z104" i="18"/>
  <c r="H104" i="18"/>
  <c r="P104" i="18"/>
  <c r="X104" i="18"/>
  <c r="K104" i="18"/>
  <c r="S104" i="18"/>
  <c r="AA104" i="18"/>
  <c r="L104" i="18"/>
  <c r="T104" i="18"/>
  <c r="AB104" i="18"/>
  <c r="G104" i="18"/>
  <c r="O104" i="18"/>
  <c r="W104" i="18"/>
  <c r="H100" i="18"/>
  <c r="L100" i="18"/>
  <c r="P100" i="18"/>
  <c r="T100" i="18"/>
  <c r="E100" i="18"/>
  <c r="I100" i="18"/>
  <c r="M100" i="18"/>
  <c r="Q100" i="18"/>
  <c r="U100" i="18"/>
  <c r="Y100" i="18"/>
  <c r="F100" i="18"/>
  <c r="J100" i="18"/>
  <c r="N100" i="18"/>
  <c r="R100" i="18"/>
  <c r="V100" i="18"/>
  <c r="Z100" i="18"/>
  <c r="K100" i="18"/>
  <c r="X100" i="18"/>
  <c r="O100" i="18"/>
  <c r="AA100" i="18"/>
  <c r="S100" i="18"/>
  <c r="AB100" i="18"/>
  <c r="G100" i="18"/>
  <c r="W100" i="18"/>
  <c r="H96" i="18"/>
  <c r="L96" i="18"/>
  <c r="P96" i="18"/>
  <c r="T96" i="18"/>
  <c r="X96" i="18"/>
  <c r="AB96" i="18"/>
  <c r="E96" i="18"/>
  <c r="I96" i="18"/>
  <c r="M96" i="18"/>
  <c r="Q96" i="18"/>
  <c r="U96" i="18"/>
  <c r="Y96" i="18"/>
  <c r="F96" i="18"/>
  <c r="J96" i="18"/>
  <c r="N96" i="18"/>
  <c r="R96" i="18"/>
  <c r="V96" i="18"/>
  <c r="Z96" i="18"/>
  <c r="K96" i="18"/>
  <c r="AA96" i="18"/>
  <c r="O96" i="18"/>
  <c r="S96" i="18"/>
  <c r="G96" i="18"/>
  <c r="W96" i="18"/>
  <c r="G92" i="18"/>
  <c r="K92" i="18"/>
  <c r="O92" i="18"/>
  <c r="S92" i="18"/>
  <c r="W92" i="18"/>
  <c r="AA92" i="18"/>
  <c r="H92" i="18"/>
  <c r="L92" i="18"/>
  <c r="P92" i="18"/>
  <c r="T92" i="18"/>
  <c r="X92" i="18"/>
  <c r="AB92" i="18"/>
  <c r="E92" i="18"/>
  <c r="I92" i="18"/>
  <c r="M92" i="18"/>
  <c r="Q92" i="18"/>
  <c r="U92" i="18"/>
  <c r="Y92" i="18"/>
  <c r="F92" i="18"/>
  <c r="J92" i="18"/>
  <c r="N92" i="18"/>
  <c r="R92" i="18"/>
  <c r="V92" i="18"/>
  <c r="Z92" i="18"/>
  <c r="G88" i="18"/>
  <c r="K88" i="18"/>
  <c r="O88" i="18"/>
  <c r="S88" i="18"/>
  <c r="W88" i="18"/>
  <c r="AA88" i="18"/>
  <c r="H88" i="18"/>
  <c r="L88" i="18"/>
  <c r="P88" i="18"/>
  <c r="T88" i="18"/>
  <c r="X88" i="18"/>
  <c r="AB88" i="18"/>
  <c r="E88" i="18"/>
  <c r="I88" i="18"/>
  <c r="M88" i="18"/>
  <c r="Q88" i="18"/>
  <c r="U88" i="18"/>
  <c r="Y88" i="18"/>
  <c r="F88" i="18"/>
  <c r="J88" i="18"/>
  <c r="N88" i="18"/>
  <c r="R88" i="18"/>
  <c r="V88" i="18"/>
  <c r="Z88" i="18"/>
  <c r="F84" i="18"/>
  <c r="J84" i="18"/>
  <c r="N84" i="18"/>
  <c r="R84" i="18"/>
  <c r="V84" i="18"/>
  <c r="Z84" i="18"/>
  <c r="G84" i="18"/>
  <c r="K84" i="18"/>
  <c r="O84" i="18"/>
  <c r="S84" i="18"/>
  <c r="W84" i="18"/>
  <c r="AA84" i="18"/>
  <c r="H84" i="18"/>
  <c r="L84" i="18"/>
  <c r="P84" i="18"/>
  <c r="T84" i="18"/>
  <c r="X84" i="18"/>
  <c r="AB84" i="18"/>
  <c r="E84" i="18"/>
  <c r="I84" i="18"/>
  <c r="M84" i="18"/>
  <c r="Q84" i="18"/>
  <c r="U84" i="18"/>
  <c r="Y84" i="18"/>
  <c r="F80" i="18"/>
  <c r="J80" i="18"/>
  <c r="N80" i="18"/>
  <c r="R80" i="18"/>
  <c r="V80" i="18"/>
  <c r="Z80" i="18"/>
  <c r="G80" i="18"/>
  <c r="K80" i="18"/>
  <c r="O80" i="18"/>
  <c r="S80" i="18"/>
  <c r="W80" i="18"/>
  <c r="AA80" i="18"/>
  <c r="H80" i="18"/>
  <c r="L80" i="18"/>
  <c r="P80" i="18"/>
  <c r="T80" i="18"/>
  <c r="X80" i="18"/>
  <c r="AB80" i="18"/>
  <c r="E80" i="18"/>
  <c r="I80" i="18"/>
  <c r="M80" i="18"/>
  <c r="Q80" i="18"/>
  <c r="U80" i="18"/>
  <c r="Y80" i="18"/>
  <c r="F76" i="18"/>
  <c r="J76" i="18"/>
  <c r="N76" i="18"/>
  <c r="R76" i="18"/>
  <c r="V76" i="18"/>
  <c r="Z76" i="18"/>
  <c r="G76" i="18"/>
  <c r="K76" i="18"/>
  <c r="O76" i="18"/>
  <c r="S76" i="18"/>
  <c r="W76" i="18"/>
  <c r="AA76" i="18"/>
  <c r="H76" i="18"/>
  <c r="L76" i="18"/>
  <c r="P76" i="18"/>
  <c r="T76" i="18"/>
  <c r="X76" i="18"/>
  <c r="AB76" i="18"/>
  <c r="E76" i="18"/>
  <c r="I76" i="18"/>
  <c r="M76" i="18"/>
  <c r="Q76" i="18"/>
  <c r="U76" i="18"/>
  <c r="Y76" i="18"/>
  <c r="F72" i="18"/>
  <c r="J72" i="18"/>
  <c r="N72" i="18"/>
  <c r="R72" i="18"/>
  <c r="V72" i="18"/>
  <c r="Z72" i="18"/>
  <c r="G72" i="18"/>
  <c r="K72" i="18"/>
  <c r="O72" i="18"/>
  <c r="S72" i="18"/>
  <c r="W72" i="18"/>
  <c r="AA72" i="18"/>
  <c r="H72" i="18"/>
  <c r="L72" i="18"/>
  <c r="P72" i="18"/>
  <c r="T72" i="18"/>
  <c r="X72" i="18"/>
  <c r="AB72" i="18"/>
  <c r="E72" i="18"/>
  <c r="I72" i="18"/>
  <c r="M72" i="18"/>
  <c r="Q72" i="18"/>
  <c r="U72" i="18"/>
  <c r="Y72" i="18"/>
  <c r="F68" i="18"/>
  <c r="J68" i="18"/>
  <c r="N68" i="18"/>
  <c r="R68" i="18"/>
  <c r="V68" i="18"/>
  <c r="Z68" i="18"/>
  <c r="G68" i="18"/>
  <c r="K68" i="18"/>
  <c r="O68" i="18"/>
  <c r="S68" i="18"/>
  <c r="W68" i="18"/>
  <c r="AA68" i="18"/>
  <c r="H68" i="18"/>
  <c r="L68" i="18"/>
  <c r="P68" i="18"/>
  <c r="T68" i="18"/>
  <c r="X68" i="18"/>
  <c r="AB68" i="18"/>
  <c r="E68" i="18"/>
  <c r="I68" i="18"/>
  <c r="M68" i="18"/>
  <c r="Q68" i="18"/>
  <c r="U68" i="18"/>
  <c r="Y68" i="18"/>
  <c r="F64" i="18"/>
  <c r="J64" i="18"/>
  <c r="N64" i="18"/>
  <c r="R64" i="18"/>
  <c r="V64" i="18"/>
  <c r="Z64" i="18"/>
  <c r="G64" i="18"/>
  <c r="K64" i="18"/>
  <c r="O64" i="18"/>
  <c r="S64" i="18"/>
  <c r="W64" i="18"/>
  <c r="AA64" i="18"/>
  <c r="H64" i="18"/>
  <c r="L64" i="18"/>
  <c r="P64" i="18"/>
  <c r="T64" i="18"/>
  <c r="X64" i="18"/>
  <c r="AB64" i="18"/>
  <c r="E64" i="18"/>
  <c r="I64" i="18"/>
  <c r="M64" i="18"/>
  <c r="Q64" i="18"/>
  <c r="U64" i="18"/>
  <c r="Y64" i="18"/>
  <c r="G60" i="18"/>
  <c r="K60" i="18"/>
  <c r="O60" i="18"/>
  <c r="H60" i="18"/>
  <c r="L60" i="18"/>
  <c r="P60" i="18"/>
  <c r="T60" i="18"/>
  <c r="X60" i="18"/>
  <c r="AB60" i="18"/>
  <c r="J60" i="18"/>
  <c r="R60" i="18"/>
  <c r="W60" i="18"/>
  <c r="E60" i="18"/>
  <c r="M60" i="18"/>
  <c r="S60" i="18"/>
  <c r="Y60" i="18"/>
  <c r="F60" i="18"/>
  <c r="N60" i="18"/>
  <c r="U60" i="18"/>
  <c r="Z60" i="18"/>
  <c r="I60" i="18"/>
  <c r="Q60" i="18"/>
  <c r="V60" i="18"/>
  <c r="AA60" i="18"/>
  <c r="E56" i="18"/>
  <c r="I56" i="18"/>
  <c r="M56" i="18"/>
  <c r="Q56" i="18"/>
  <c r="U56" i="18"/>
  <c r="Y56" i="18"/>
  <c r="F56" i="18"/>
  <c r="J56" i="18"/>
  <c r="N56" i="18"/>
  <c r="R56" i="18"/>
  <c r="V56" i="18"/>
  <c r="Z56" i="18"/>
  <c r="G56" i="18"/>
  <c r="K56" i="18"/>
  <c r="O56" i="18"/>
  <c r="S56" i="18"/>
  <c r="W56" i="18"/>
  <c r="AA56" i="18"/>
  <c r="H56" i="18"/>
  <c r="L56" i="18"/>
  <c r="P56" i="18"/>
  <c r="T56" i="18"/>
  <c r="X56" i="18"/>
  <c r="AB56" i="18"/>
  <c r="E52" i="18"/>
  <c r="I52" i="18"/>
  <c r="M52" i="18"/>
  <c r="Q52" i="18"/>
  <c r="U52" i="18"/>
  <c r="Y52" i="18"/>
  <c r="F52" i="18"/>
  <c r="J52" i="18"/>
  <c r="N52" i="18"/>
  <c r="R52" i="18"/>
  <c r="V52" i="18"/>
  <c r="Z52" i="18"/>
  <c r="G52" i="18"/>
  <c r="K52" i="18"/>
  <c r="O52" i="18"/>
  <c r="S52" i="18"/>
  <c r="W52" i="18"/>
  <c r="AA52" i="18"/>
  <c r="H52" i="18"/>
  <c r="L52" i="18"/>
  <c r="P52" i="18"/>
  <c r="T52" i="18"/>
  <c r="X52" i="18"/>
  <c r="AB52" i="18"/>
  <c r="E48" i="18"/>
  <c r="I48" i="18"/>
  <c r="M48" i="18"/>
  <c r="Q48" i="18"/>
  <c r="U48" i="18"/>
  <c r="Y48" i="18"/>
  <c r="F48" i="18"/>
  <c r="J48" i="18"/>
  <c r="N48" i="18"/>
  <c r="R48" i="18"/>
  <c r="V48" i="18"/>
  <c r="Z48" i="18"/>
  <c r="G48" i="18"/>
  <c r="K48" i="18"/>
  <c r="O48" i="18"/>
  <c r="S48" i="18"/>
  <c r="W48" i="18"/>
  <c r="AA48" i="18"/>
  <c r="H48" i="18"/>
  <c r="L48" i="18"/>
  <c r="P48" i="18"/>
  <c r="T48" i="18"/>
  <c r="X48" i="18"/>
  <c r="AB48" i="18"/>
  <c r="E44" i="18"/>
  <c r="I44" i="18"/>
  <c r="M44" i="18"/>
  <c r="Q44" i="18"/>
  <c r="U44" i="18"/>
  <c r="Y44" i="18"/>
  <c r="F44" i="18"/>
  <c r="J44" i="18"/>
  <c r="N44" i="18"/>
  <c r="R44" i="18"/>
  <c r="V44" i="18"/>
  <c r="Z44" i="18"/>
  <c r="G44" i="18"/>
  <c r="K44" i="18"/>
  <c r="O44" i="18"/>
  <c r="S44" i="18"/>
  <c r="W44" i="18"/>
  <c r="AA44" i="18"/>
  <c r="H44" i="18"/>
  <c r="L44" i="18"/>
  <c r="P44" i="18"/>
  <c r="T44" i="18"/>
  <c r="X44" i="18"/>
  <c r="AB44" i="18"/>
  <c r="H40" i="18"/>
  <c r="L40" i="18"/>
  <c r="P40" i="18"/>
  <c r="T40" i="18"/>
  <c r="X40" i="18"/>
  <c r="AB40" i="18"/>
  <c r="E40" i="18"/>
  <c r="I40" i="18"/>
  <c r="M40" i="18"/>
  <c r="Q40" i="18"/>
  <c r="U40" i="18"/>
  <c r="Y40" i="18"/>
  <c r="F40" i="18"/>
  <c r="J40" i="18"/>
  <c r="N40" i="18"/>
  <c r="R40" i="18"/>
  <c r="V40" i="18"/>
  <c r="Z40" i="18"/>
  <c r="G40" i="18"/>
  <c r="K40" i="18"/>
  <c r="O40" i="18"/>
  <c r="S40" i="18"/>
  <c r="W40" i="18"/>
  <c r="AA40" i="18"/>
  <c r="H36" i="18"/>
  <c r="L36" i="18"/>
  <c r="P36" i="18"/>
  <c r="T36" i="18"/>
  <c r="X36" i="18"/>
  <c r="AB36" i="18"/>
  <c r="E36" i="18"/>
  <c r="I36" i="18"/>
  <c r="M36" i="18"/>
  <c r="Q36" i="18"/>
  <c r="U36" i="18"/>
  <c r="Y36" i="18"/>
  <c r="F36" i="18"/>
  <c r="J36" i="18"/>
  <c r="N36" i="18"/>
  <c r="R36" i="18"/>
  <c r="V36" i="18"/>
  <c r="Z36" i="18"/>
  <c r="G36" i="18"/>
  <c r="K36" i="18"/>
  <c r="O36" i="18"/>
  <c r="S36" i="18"/>
  <c r="W36" i="18"/>
  <c r="AA36" i="18"/>
  <c r="H32" i="18"/>
  <c r="L32" i="18"/>
  <c r="P32" i="18"/>
  <c r="T32" i="18"/>
  <c r="X32" i="18"/>
  <c r="AB32" i="18"/>
  <c r="E32" i="18"/>
  <c r="I32" i="18"/>
  <c r="M32" i="18"/>
  <c r="Q32" i="18"/>
  <c r="U32" i="18"/>
  <c r="Y32" i="18"/>
  <c r="F32" i="18"/>
  <c r="J32" i="18"/>
  <c r="N32" i="18"/>
  <c r="R32" i="18"/>
  <c r="V32" i="18"/>
  <c r="Z32" i="18"/>
  <c r="G32" i="18"/>
  <c r="K32" i="18"/>
  <c r="O32" i="18"/>
  <c r="S32" i="18"/>
  <c r="W32" i="18"/>
  <c r="AA32" i="18"/>
  <c r="E28" i="18"/>
  <c r="I28" i="18"/>
  <c r="M28" i="18"/>
  <c r="F28" i="18"/>
  <c r="G28" i="18"/>
  <c r="K28" i="18"/>
  <c r="O28" i="18"/>
  <c r="S28" i="18"/>
  <c r="W28" i="18"/>
  <c r="AA28" i="18"/>
  <c r="H28" i="18"/>
  <c r="L28" i="18"/>
  <c r="P28" i="18"/>
  <c r="T28" i="18"/>
  <c r="X28" i="18"/>
  <c r="AB28" i="18"/>
  <c r="J28" i="18"/>
  <c r="U28" i="18"/>
  <c r="N28" i="18"/>
  <c r="V28" i="18"/>
  <c r="Q28" i="18"/>
  <c r="Y28" i="18"/>
  <c r="R28" i="18"/>
  <c r="Z28" i="18"/>
  <c r="E24" i="18"/>
  <c r="I24" i="18"/>
  <c r="M24" i="18"/>
  <c r="Q24" i="18"/>
  <c r="U24" i="18"/>
  <c r="Y24" i="18"/>
  <c r="F24" i="18"/>
  <c r="J24" i="18"/>
  <c r="N24" i="18"/>
  <c r="R24" i="18"/>
  <c r="V24" i="18"/>
  <c r="Z24" i="18"/>
  <c r="G24" i="18"/>
  <c r="K24" i="18"/>
  <c r="O24" i="18"/>
  <c r="S24" i="18"/>
  <c r="W24" i="18"/>
  <c r="AA24" i="18"/>
  <c r="H24" i="18"/>
  <c r="L24" i="18"/>
  <c r="P24" i="18"/>
  <c r="T24" i="18"/>
  <c r="X24" i="18"/>
  <c r="AB24" i="18"/>
  <c r="E20" i="18"/>
  <c r="I20" i="18"/>
  <c r="M20" i="18"/>
  <c r="Q20" i="18"/>
  <c r="U20" i="18"/>
  <c r="Y20" i="18"/>
  <c r="F20" i="18"/>
  <c r="J20" i="18"/>
  <c r="N20" i="18"/>
  <c r="R20" i="18"/>
  <c r="V20" i="18"/>
  <c r="Z20" i="18"/>
  <c r="G20" i="18"/>
  <c r="K20" i="18"/>
  <c r="O20" i="18"/>
  <c r="S20" i="18"/>
  <c r="W20" i="18"/>
  <c r="AA20" i="18"/>
  <c r="H20" i="18"/>
  <c r="L20" i="18"/>
  <c r="P20" i="18"/>
  <c r="T20" i="18"/>
  <c r="X20" i="18"/>
  <c r="AB20" i="18"/>
  <c r="E16" i="18"/>
  <c r="F16" i="18"/>
  <c r="G16" i="18"/>
  <c r="K16" i="18"/>
  <c r="O16" i="18"/>
  <c r="S16" i="18"/>
  <c r="W16" i="18"/>
  <c r="AA16" i="18"/>
  <c r="H16" i="18"/>
  <c r="L16" i="18"/>
  <c r="P16" i="18"/>
  <c r="T16" i="18"/>
  <c r="X16" i="18"/>
  <c r="AB16" i="18"/>
  <c r="I16" i="18"/>
  <c r="Q16" i="18"/>
  <c r="Y16" i="18"/>
  <c r="J16" i="18"/>
  <c r="R16" i="18"/>
  <c r="Z16" i="18"/>
  <c r="M16" i="18"/>
  <c r="U16" i="18"/>
  <c r="N16" i="18"/>
  <c r="V16" i="18"/>
  <c r="E12" i="18"/>
  <c r="I12" i="18"/>
  <c r="M12" i="18"/>
  <c r="Q12" i="18"/>
  <c r="U12" i="18"/>
  <c r="Y12" i="18"/>
  <c r="F12" i="18"/>
  <c r="J12" i="18"/>
  <c r="N12" i="18"/>
  <c r="R12" i="18"/>
  <c r="V12" i="18"/>
  <c r="Z12" i="18"/>
  <c r="G12" i="18"/>
  <c r="K12" i="18"/>
  <c r="O12" i="18"/>
  <c r="S12" i="18"/>
  <c r="W12" i="18"/>
  <c r="AA12" i="18"/>
  <c r="H12" i="18"/>
  <c r="L12" i="18"/>
  <c r="P12" i="18"/>
  <c r="T12" i="18"/>
  <c r="X12" i="18"/>
  <c r="AB12" i="18"/>
  <c r="E8" i="18"/>
  <c r="I8" i="18"/>
  <c r="M8" i="18"/>
  <c r="Q8" i="18"/>
  <c r="U8" i="18"/>
  <c r="Y8" i="18"/>
  <c r="F8" i="18"/>
  <c r="J8" i="18"/>
  <c r="N8" i="18"/>
  <c r="R8" i="18"/>
  <c r="V8" i="18"/>
  <c r="Z8" i="18"/>
  <c r="G8" i="18"/>
  <c r="K8" i="18"/>
  <c r="O8" i="18"/>
  <c r="S8" i="18"/>
  <c r="W8" i="18"/>
  <c r="AA8" i="18"/>
  <c r="H8" i="18"/>
  <c r="L8" i="18"/>
  <c r="P8" i="18"/>
  <c r="T8" i="18"/>
  <c r="X8" i="18"/>
  <c r="AB8" i="18"/>
  <c r="E4" i="18"/>
  <c r="I4" i="18"/>
  <c r="M4" i="18"/>
  <c r="Q4" i="18"/>
  <c r="U4" i="18"/>
  <c r="Y4" i="18"/>
  <c r="F4" i="18"/>
  <c r="J4" i="18"/>
  <c r="N4" i="18"/>
  <c r="R4" i="18"/>
  <c r="V4" i="18"/>
  <c r="Z4" i="18"/>
  <c r="G4" i="18"/>
  <c r="K4" i="18"/>
  <c r="O4" i="18"/>
  <c r="S4" i="18"/>
  <c r="W4" i="18"/>
  <c r="AA4" i="18"/>
  <c r="H4" i="18"/>
  <c r="L4" i="18"/>
  <c r="P4" i="18"/>
  <c r="T4" i="18"/>
  <c r="X4" i="18"/>
  <c r="AB4" i="18"/>
  <c r="G2" i="18"/>
  <c r="K2" i="18"/>
  <c r="F2" i="18"/>
  <c r="R2" i="18"/>
  <c r="V2" i="18"/>
  <c r="Z2" i="18"/>
  <c r="H2" i="18"/>
  <c r="L2" i="18"/>
  <c r="O2" i="18"/>
  <c r="S2" i="18"/>
  <c r="W2" i="18"/>
  <c r="T2" i="18"/>
  <c r="I2" i="18"/>
  <c r="AB2" i="18"/>
  <c r="J2" i="18"/>
  <c r="N2" i="18"/>
  <c r="Q2" i="18"/>
  <c r="U2" i="18"/>
  <c r="Y2" i="18"/>
  <c r="E2" i="18"/>
  <c r="AA2" i="18"/>
  <c r="M2" i="18"/>
  <c r="P2" i="18"/>
  <c r="X2" i="18"/>
  <c r="H175" i="18"/>
  <c r="L175" i="18"/>
  <c r="P175" i="18"/>
  <c r="T175" i="18"/>
  <c r="X175" i="18"/>
  <c r="AB175" i="18"/>
  <c r="E175" i="18"/>
  <c r="I175" i="18"/>
  <c r="M175" i="18"/>
  <c r="Q175" i="18"/>
  <c r="U175" i="18"/>
  <c r="Y175" i="18"/>
  <c r="F175" i="18"/>
  <c r="J175" i="18"/>
  <c r="N175" i="18"/>
  <c r="R175" i="18"/>
  <c r="V175" i="18"/>
  <c r="Z175" i="18"/>
  <c r="G175" i="18"/>
  <c r="K175" i="18"/>
  <c r="O175" i="18"/>
  <c r="S175" i="18"/>
  <c r="W175" i="18"/>
  <c r="AA175" i="18"/>
  <c r="H171" i="18"/>
  <c r="L171" i="18"/>
  <c r="P171" i="18"/>
  <c r="T171" i="18"/>
  <c r="X171" i="18"/>
  <c r="AB171" i="18"/>
  <c r="E171" i="18"/>
  <c r="I171" i="18"/>
  <c r="M171" i="18"/>
  <c r="Q171" i="18"/>
  <c r="U171" i="18"/>
  <c r="Y171" i="18"/>
  <c r="F171" i="18"/>
  <c r="J171" i="18"/>
  <c r="N171" i="18"/>
  <c r="R171" i="18"/>
  <c r="V171" i="18"/>
  <c r="Z171" i="18"/>
  <c r="G171" i="18"/>
  <c r="K171" i="18"/>
  <c r="O171" i="18"/>
  <c r="S171" i="18"/>
  <c r="W171" i="18"/>
  <c r="AA171" i="18"/>
  <c r="H167" i="18"/>
  <c r="L167" i="18"/>
  <c r="P167" i="18"/>
  <c r="T167" i="18"/>
  <c r="X167" i="18"/>
  <c r="AB167" i="18"/>
  <c r="E167" i="18"/>
  <c r="I167" i="18"/>
  <c r="M167" i="18"/>
  <c r="Q167" i="18"/>
  <c r="U167" i="18"/>
  <c r="Y167" i="18"/>
  <c r="F167" i="18"/>
  <c r="J167" i="18"/>
  <c r="N167" i="18"/>
  <c r="R167" i="18"/>
  <c r="V167" i="18"/>
  <c r="Z167" i="18"/>
  <c r="G167" i="18"/>
  <c r="K167" i="18"/>
  <c r="O167" i="18"/>
  <c r="S167" i="18"/>
  <c r="W167" i="18"/>
  <c r="AA167" i="18"/>
  <c r="H163" i="18"/>
  <c r="L163" i="18"/>
  <c r="P163" i="18"/>
  <c r="T163" i="18"/>
  <c r="X163" i="18"/>
  <c r="AB163" i="18"/>
  <c r="E163" i="18"/>
  <c r="I163" i="18"/>
  <c r="M163" i="18"/>
  <c r="Q163" i="18"/>
  <c r="U163" i="18"/>
  <c r="Y163" i="18"/>
  <c r="F163" i="18"/>
  <c r="J163" i="18"/>
  <c r="N163" i="18"/>
  <c r="R163" i="18"/>
  <c r="V163" i="18"/>
  <c r="Z163" i="18"/>
  <c r="G163" i="18"/>
  <c r="K163" i="18"/>
  <c r="O163" i="18"/>
  <c r="S163" i="18"/>
  <c r="W163" i="18"/>
  <c r="AA163" i="18"/>
  <c r="H159" i="18"/>
  <c r="L159" i="18"/>
  <c r="P159" i="18"/>
  <c r="T159" i="18"/>
  <c r="X159" i="18"/>
  <c r="AB159" i="18"/>
  <c r="E159" i="18"/>
  <c r="I159" i="18"/>
  <c r="M159" i="18"/>
  <c r="Q159" i="18"/>
  <c r="U159" i="18"/>
  <c r="Y159" i="18"/>
  <c r="F159" i="18"/>
  <c r="J159" i="18"/>
  <c r="N159" i="18"/>
  <c r="R159" i="18"/>
  <c r="V159" i="18"/>
  <c r="Z159" i="18"/>
  <c r="G159" i="18"/>
  <c r="K159" i="18"/>
  <c r="O159" i="18"/>
  <c r="S159" i="18"/>
  <c r="W159" i="18"/>
  <c r="AA159" i="18"/>
  <c r="H155" i="18"/>
  <c r="L155" i="18"/>
  <c r="P155" i="18"/>
  <c r="T155" i="18"/>
  <c r="X155" i="18"/>
  <c r="AB155" i="18"/>
  <c r="E155" i="18"/>
  <c r="I155" i="18"/>
  <c r="M155" i="18"/>
  <c r="Q155" i="18"/>
  <c r="U155" i="18"/>
  <c r="Y155" i="18"/>
  <c r="F155" i="18"/>
  <c r="J155" i="18"/>
  <c r="N155" i="18"/>
  <c r="R155" i="18"/>
  <c r="V155" i="18"/>
  <c r="Z155" i="18"/>
  <c r="G155" i="18"/>
  <c r="K155" i="18"/>
  <c r="O155" i="18"/>
  <c r="S155" i="18"/>
  <c r="W155" i="18"/>
  <c r="AA155" i="18"/>
  <c r="H151" i="18"/>
  <c r="L151" i="18"/>
  <c r="P151" i="18"/>
  <c r="T151" i="18"/>
  <c r="X151" i="18"/>
  <c r="AB151" i="18"/>
  <c r="E151" i="18"/>
  <c r="I151" i="18"/>
  <c r="M151" i="18"/>
  <c r="Q151" i="18"/>
  <c r="U151" i="18"/>
  <c r="Y151" i="18"/>
  <c r="F151" i="18"/>
  <c r="J151" i="18"/>
  <c r="N151" i="18"/>
  <c r="R151" i="18"/>
  <c r="V151" i="18"/>
  <c r="Z151" i="18"/>
  <c r="G151" i="18"/>
  <c r="K151" i="18"/>
  <c r="O151" i="18"/>
  <c r="S151" i="18"/>
  <c r="W151" i="18"/>
  <c r="AA151" i="18"/>
  <c r="H147" i="18"/>
  <c r="L147" i="18"/>
  <c r="P147" i="18"/>
  <c r="T147" i="18"/>
  <c r="X147" i="18"/>
  <c r="AB147" i="18"/>
  <c r="E147" i="18"/>
  <c r="I147" i="18"/>
  <c r="M147" i="18"/>
  <c r="Q147" i="18"/>
  <c r="U147" i="18"/>
  <c r="Y147" i="18"/>
  <c r="F147" i="18"/>
  <c r="J147" i="18"/>
  <c r="N147" i="18"/>
  <c r="R147" i="18"/>
  <c r="V147" i="18"/>
  <c r="Z147" i="18"/>
  <c r="G147" i="18"/>
  <c r="K147" i="18"/>
  <c r="O147" i="18"/>
  <c r="S147" i="18"/>
  <c r="W147" i="18"/>
  <c r="AA147" i="18"/>
  <c r="H143" i="18"/>
  <c r="L143" i="18"/>
  <c r="P143" i="18"/>
  <c r="T143" i="18"/>
  <c r="X143" i="18"/>
  <c r="AB143" i="18"/>
  <c r="E143" i="18"/>
  <c r="I143" i="18"/>
  <c r="M143" i="18"/>
  <c r="Q143" i="18"/>
  <c r="U143" i="18"/>
  <c r="Y143" i="18"/>
  <c r="F143" i="18"/>
  <c r="J143" i="18"/>
  <c r="N143" i="18"/>
  <c r="R143" i="18"/>
  <c r="V143" i="18"/>
  <c r="Z143" i="18"/>
  <c r="G143" i="18"/>
  <c r="K143" i="18"/>
  <c r="O143" i="18"/>
  <c r="S143" i="18"/>
  <c r="W143" i="18"/>
  <c r="AA143" i="18"/>
  <c r="H139" i="18"/>
  <c r="L139" i="18"/>
  <c r="P139" i="18"/>
  <c r="T139" i="18"/>
  <c r="X139" i="18"/>
  <c r="AB139" i="18"/>
  <c r="E139" i="18"/>
  <c r="I139" i="18"/>
  <c r="M139" i="18"/>
  <c r="Q139" i="18"/>
  <c r="U139" i="18"/>
  <c r="Y139" i="18"/>
  <c r="F139" i="18"/>
  <c r="J139" i="18"/>
  <c r="N139" i="18"/>
  <c r="R139" i="18"/>
  <c r="V139" i="18"/>
  <c r="Z139" i="18"/>
  <c r="G139" i="18"/>
  <c r="K139" i="18"/>
  <c r="O139" i="18"/>
  <c r="S139" i="18"/>
  <c r="W139" i="18"/>
  <c r="AA139" i="18"/>
  <c r="H135" i="18"/>
  <c r="L135" i="18"/>
  <c r="P135" i="18"/>
  <c r="T135" i="18"/>
  <c r="X135" i="18"/>
  <c r="AB135" i="18"/>
  <c r="E135" i="18"/>
  <c r="I135" i="18"/>
  <c r="M135" i="18"/>
  <c r="Q135" i="18"/>
  <c r="U135" i="18"/>
  <c r="Y135" i="18"/>
  <c r="F135" i="18"/>
  <c r="J135" i="18"/>
  <c r="N135" i="18"/>
  <c r="R135" i="18"/>
  <c r="V135" i="18"/>
  <c r="Z135" i="18"/>
  <c r="G135" i="18"/>
  <c r="K135" i="18"/>
  <c r="O135" i="18"/>
  <c r="S135" i="18"/>
  <c r="W135" i="18"/>
  <c r="AA135" i="18"/>
  <c r="H131" i="18"/>
  <c r="L131" i="18"/>
  <c r="P131" i="18"/>
  <c r="T131" i="18"/>
  <c r="X131" i="18"/>
  <c r="AB131" i="18"/>
  <c r="E131" i="18"/>
  <c r="I131" i="18"/>
  <c r="M131" i="18"/>
  <c r="Q131" i="18"/>
  <c r="U131" i="18"/>
  <c r="Y131" i="18"/>
  <c r="F131" i="18"/>
  <c r="J131" i="18"/>
  <c r="N131" i="18"/>
  <c r="R131" i="18"/>
  <c r="V131" i="18"/>
  <c r="Z131" i="18"/>
  <c r="G131" i="18"/>
  <c r="K131" i="18"/>
  <c r="O131" i="18"/>
  <c r="S131" i="18"/>
  <c r="W131" i="18"/>
  <c r="AA131" i="18"/>
  <c r="H127" i="18"/>
  <c r="L127" i="18"/>
  <c r="P127" i="18"/>
  <c r="T127" i="18"/>
  <c r="X127" i="18"/>
  <c r="AB127" i="18"/>
  <c r="E127" i="18"/>
  <c r="I127" i="18"/>
  <c r="M127" i="18"/>
  <c r="Q127" i="18"/>
  <c r="U127" i="18"/>
  <c r="Y127" i="18"/>
  <c r="F127" i="18"/>
  <c r="J127" i="18"/>
  <c r="N127" i="18"/>
  <c r="R127" i="18"/>
  <c r="V127" i="18"/>
  <c r="Z127" i="18"/>
  <c r="G127" i="18"/>
  <c r="K127" i="18"/>
  <c r="O127" i="18"/>
  <c r="S127" i="18"/>
  <c r="W127" i="18"/>
  <c r="AA127" i="18"/>
  <c r="H123" i="18"/>
  <c r="L123" i="18"/>
  <c r="P123" i="18"/>
  <c r="T123" i="18"/>
  <c r="X123" i="18"/>
  <c r="AB123" i="18"/>
  <c r="E123" i="18"/>
  <c r="I123" i="18"/>
  <c r="M123" i="18"/>
  <c r="Q123" i="18"/>
  <c r="U123" i="18"/>
  <c r="Y123" i="18"/>
  <c r="F123" i="18"/>
  <c r="J123" i="18"/>
  <c r="N123" i="18"/>
  <c r="R123" i="18"/>
  <c r="V123" i="18"/>
  <c r="Z123" i="18"/>
  <c r="G123" i="18"/>
  <c r="K123" i="18"/>
  <c r="O123" i="18"/>
  <c r="S123" i="18"/>
  <c r="W123" i="18"/>
  <c r="AA123" i="18"/>
  <c r="H119" i="18"/>
  <c r="L119" i="18"/>
  <c r="P119" i="18"/>
  <c r="T119" i="18"/>
  <c r="X119" i="18"/>
  <c r="AB119" i="18"/>
  <c r="E119" i="18"/>
  <c r="I119" i="18"/>
  <c r="M119" i="18"/>
  <c r="Q119" i="18"/>
  <c r="U119" i="18"/>
  <c r="Y119" i="18"/>
  <c r="F119" i="18"/>
  <c r="J119" i="18"/>
  <c r="N119" i="18"/>
  <c r="R119" i="18"/>
  <c r="V119" i="18"/>
  <c r="Z119" i="18"/>
  <c r="G119" i="18"/>
  <c r="K119" i="18"/>
  <c r="O119" i="18"/>
  <c r="S119" i="18"/>
  <c r="W119" i="18"/>
  <c r="AA119" i="18"/>
  <c r="E115" i="18"/>
  <c r="F115" i="18"/>
  <c r="H115" i="18"/>
  <c r="L115" i="18"/>
  <c r="P115" i="18"/>
  <c r="T115" i="18"/>
  <c r="X115" i="18"/>
  <c r="AB115" i="18"/>
  <c r="I115" i="18"/>
  <c r="M115" i="18"/>
  <c r="Q115" i="18"/>
  <c r="U115" i="18"/>
  <c r="Y115" i="18"/>
  <c r="J115" i="18"/>
  <c r="N115" i="18"/>
  <c r="R115" i="18"/>
  <c r="V115" i="18"/>
  <c r="Z115" i="18"/>
  <c r="G115" i="18"/>
  <c r="K115" i="18"/>
  <c r="O115" i="18"/>
  <c r="S115" i="18"/>
  <c r="W115" i="18"/>
  <c r="AA115" i="18"/>
  <c r="E111" i="18"/>
  <c r="I111" i="18"/>
  <c r="M111" i="18"/>
  <c r="Q111" i="18"/>
  <c r="U111" i="18"/>
  <c r="Y111" i="18"/>
  <c r="F111" i="18"/>
  <c r="J111" i="18"/>
  <c r="N111" i="18"/>
  <c r="R111" i="18"/>
  <c r="V111" i="18"/>
  <c r="Z111" i="18"/>
  <c r="H111" i="18"/>
  <c r="P111" i="18"/>
  <c r="X111" i="18"/>
  <c r="K111" i="18"/>
  <c r="S111" i="18"/>
  <c r="AA111" i="18"/>
  <c r="L111" i="18"/>
  <c r="T111" i="18"/>
  <c r="AB111" i="18"/>
  <c r="G111" i="18"/>
  <c r="O111" i="18"/>
  <c r="W111" i="18"/>
  <c r="E107" i="18"/>
  <c r="I107" i="18"/>
  <c r="M107" i="18"/>
  <c r="Q107" i="18"/>
  <c r="U107" i="18"/>
  <c r="Y107" i="18"/>
  <c r="F107" i="18"/>
  <c r="J107" i="18"/>
  <c r="N107" i="18"/>
  <c r="R107" i="18"/>
  <c r="V107" i="18"/>
  <c r="Z107" i="18"/>
  <c r="H107" i="18"/>
  <c r="P107" i="18"/>
  <c r="X107" i="18"/>
  <c r="K107" i="18"/>
  <c r="S107" i="18"/>
  <c r="AA107" i="18"/>
  <c r="L107" i="18"/>
  <c r="T107" i="18"/>
  <c r="AB107" i="18"/>
  <c r="G107" i="18"/>
  <c r="O107" i="18"/>
  <c r="W107" i="18"/>
  <c r="E103" i="18"/>
  <c r="I103" i="18"/>
  <c r="M103" i="18"/>
  <c r="Q103" i="18"/>
  <c r="U103" i="18"/>
  <c r="Y103" i="18"/>
  <c r="F103" i="18"/>
  <c r="J103" i="18"/>
  <c r="N103" i="18"/>
  <c r="R103" i="18"/>
  <c r="V103" i="18"/>
  <c r="Z103" i="18"/>
  <c r="H103" i="18"/>
  <c r="P103" i="18"/>
  <c r="X103" i="18"/>
  <c r="K103" i="18"/>
  <c r="S103" i="18"/>
  <c r="AA103" i="18"/>
  <c r="L103" i="18"/>
  <c r="T103" i="18"/>
  <c r="AB103" i="18"/>
  <c r="G103" i="18"/>
  <c r="O103" i="18"/>
  <c r="W103" i="18"/>
  <c r="H99" i="18"/>
  <c r="L99" i="18"/>
  <c r="P99" i="18"/>
  <c r="T99" i="18"/>
  <c r="X99" i="18"/>
  <c r="AB99" i="18"/>
  <c r="E99" i="18"/>
  <c r="I99" i="18"/>
  <c r="M99" i="18"/>
  <c r="Q99" i="18"/>
  <c r="U99" i="18"/>
  <c r="Y99" i="18"/>
  <c r="F99" i="18"/>
  <c r="J99" i="18"/>
  <c r="N99" i="18"/>
  <c r="R99" i="18"/>
  <c r="V99" i="18"/>
  <c r="Z99" i="18"/>
  <c r="S99" i="18"/>
  <c r="G99" i="18"/>
  <c r="W99" i="18"/>
  <c r="K99" i="18"/>
  <c r="AA99" i="18"/>
  <c r="O99" i="18"/>
  <c r="H95" i="18"/>
  <c r="L95" i="18"/>
  <c r="P95" i="18"/>
  <c r="T95" i="18"/>
  <c r="X95" i="18"/>
  <c r="AB95" i="18"/>
  <c r="E95" i="18"/>
  <c r="I95" i="18"/>
  <c r="M95" i="18"/>
  <c r="Q95" i="18"/>
  <c r="U95" i="18"/>
  <c r="Y95" i="18"/>
  <c r="F95" i="18"/>
  <c r="J95" i="18"/>
  <c r="N95" i="18"/>
  <c r="R95" i="18"/>
  <c r="V95" i="18"/>
  <c r="Z95" i="18"/>
  <c r="S95" i="18"/>
  <c r="G95" i="18"/>
  <c r="W95" i="18"/>
  <c r="K95" i="18"/>
  <c r="AA95" i="18"/>
  <c r="O95" i="18"/>
  <c r="G91" i="18"/>
  <c r="K91" i="18"/>
  <c r="O91" i="18"/>
  <c r="S91" i="18"/>
  <c r="W91" i="18"/>
  <c r="AA91" i="18"/>
  <c r="H91" i="18"/>
  <c r="L91" i="18"/>
  <c r="P91" i="18"/>
  <c r="T91" i="18"/>
  <c r="X91" i="18"/>
  <c r="AB91" i="18"/>
  <c r="E91" i="18"/>
  <c r="I91" i="18"/>
  <c r="M91" i="18"/>
  <c r="Q91" i="18"/>
  <c r="U91" i="18"/>
  <c r="Y91" i="18"/>
  <c r="F91" i="18"/>
  <c r="J91" i="18"/>
  <c r="N91" i="18"/>
  <c r="R91" i="18"/>
  <c r="V91" i="18"/>
  <c r="Z91" i="18"/>
  <c r="G87" i="18"/>
  <c r="K87" i="18"/>
  <c r="O87" i="18"/>
  <c r="S87" i="18"/>
  <c r="H87" i="18"/>
  <c r="L87" i="18"/>
  <c r="P87" i="18"/>
  <c r="T87" i="18"/>
  <c r="I87" i="18"/>
  <c r="Q87" i="18"/>
  <c r="W87" i="18"/>
  <c r="AA87" i="18"/>
  <c r="J87" i="18"/>
  <c r="R87" i="18"/>
  <c r="X87" i="18"/>
  <c r="AB87" i="18"/>
  <c r="E87" i="18"/>
  <c r="M87" i="18"/>
  <c r="U87" i="18"/>
  <c r="Y87" i="18"/>
  <c r="F87" i="18"/>
  <c r="N87" i="18"/>
  <c r="V87" i="18"/>
  <c r="Z87" i="18"/>
  <c r="F83" i="18"/>
  <c r="J83" i="18"/>
  <c r="N83" i="18"/>
  <c r="R83" i="18"/>
  <c r="V83" i="18"/>
  <c r="Z83" i="18"/>
  <c r="G83" i="18"/>
  <c r="K83" i="18"/>
  <c r="O83" i="18"/>
  <c r="S83" i="18"/>
  <c r="W83" i="18"/>
  <c r="AA83" i="18"/>
  <c r="H83" i="18"/>
  <c r="L83" i="18"/>
  <c r="P83" i="18"/>
  <c r="T83" i="18"/>
  <c r="X83" i="18"/>
  <c r="AB83" i="18"/>
  <c r="E83" i="18"/>
  <c r="I83" i="18"/>
  <c r="M83" i="18"/>
  <c r="Q83" i="18"/>
  <c r="U83" i="18"/>
  <c r="Y83" i="18"/>
  <c r="F79" i="18"/>
  <c r="J79" i="18"/>
  <c r="N79" i="18"/>
  <c r="R79" i="18"/>
  <c r="V79" i="18"/>
  <c r="Z79" i="18"/>
  <c r="G79" i="18"/>
  <c r="K79" i="18"/>
  <c r="O79" i="18"/>
  <c r="S79" i="18"/>
  <c r="W79" i="18"/>
  <c r="AA79" i="18"/>
  <c r="H79" i="18"/>
  <c r="L79" i="18"/>
  <c r="P79" i="18"/>
  <c r="T79" i="18"/>
  <c r="X79" i="18"/>
  <c r="AB79" i="18"/>
  <c r="E79" i="18"/>
  <c r="I79" i="18"/>
  <c r="M79" i="18"/>
  <c r="Q79" i="18"/>
  <c r="U79" i="18"/>
  <c r="Y79" i="18"/>
  <c r="F75" i="18"/>
  <c r="J75" i="18"/>
  <c r="N75" i="18"/>
  <c r="R75" i="18"/>
  <c r="V75" i="18"/>
  <c r="Z75" i="18"/>
  <c r="G75" i="18"/>
  <c r="K75" i="18"/>
  <c r="O75" i="18"/>
  <c r="S75" i="18"/>
  <c r="W75" i="18"/>
  <c r="AA75" i="18"/>
  <c r="H75" i="18"/>
  <c r="L75" i="18"/>
  <c r="P75" i="18"/>
  <c r="T75" i="18"/>
  <c r="X75" i="18"/>
  <c r="AB75" i="18"/>
  <c r="E75" i="18"/>
  <c r="I75" i="18"/>
  <c r="M75" i="18"/>
  <c r="Q75" i="18"/>
  <c r="U75" i="18"/>
  <c r="Y75" i="18"/>
  <c r="F71" i="18"/>
  <c r="J71" i="18"/>
  <c r="N71" i="18"/>
  <c r="R71" i="18"/>
  <c r="V71" i="18"/>
  <c r="Z71" i="18"/>
  <c r="G71" i="18"/>
  <c r="K71" i="18"/>
  <c r="O71" i="18"/>
  <c r="S71" i="18"/>
  <c r="W71" i="18"/>
  <c r="AA71" i="18"/>
  <c r="H71" i="18"/>
  <c r="L71" i="18"/>
  <c r="P71" i="18"/>
  <c r="T71" i="18"/>
  <c r="X71" i="18"/>
  <c r="AB71" i="18"/>
  <c r="E71" i="18"/>
  <c r="I71" i="18"/>
  <c r="M71" i="18"/>
  <c r="Q71" i="18"/>
  <c r="U71" i="18"/>
  <c r="Y71" i="18"/>
  <c r="F67" i="18"/>
  <c r="J67" i="18"/>
  <c r="N67" i="18"/>
  <c r="R67" i="18"/>
  <c r="V67" i="18"/>
  <c r="Z67" i="18"/>
  <c r="G67" i="18"/>
  <c r="K67" i="18"/>
  <c r="O67" i="18"/>
  <c r="S67" i="18"/>
  <c r="W67" i="18"/>
  <c r="AA67" i="18"/>
  <c r="H67" i="18"/>
  <c r="L67" i="18"/>
  <c r="P67" i="18"/>
  <c r="T67" i="18"/>
  <c r="X67" i="18"/>
  <c r="AB67" i="18"/>
  <c r="E67" i="18"/>
  <c r="I67" i="18"/>
  <c r="M67" i="18"/>
  <c r="Q67" i="18"/>
  <c r="U67" i="18"/>
  <c r="Y67" i="18"/>
  <c r="F63" i="18"/>
  <c r="J63" i="18"/>
  <c r="N63" i="18"/>
  <c r="R63" i="18"/>
  <c r="V63" i="18"/>
  <c r="Z63" i="18"/>
  <c r="G63" i="18"/>
  <c r="K63" i="18"/>
  <c r="O63" i="18"/>
  <c r="S63" i="18"/>
  <c r="W63" i="18"/>
  <c r="AA63" i="18"/>
  <c r="H63" i="18"/>
  <c r="L63" i="18"/>
  <c r="P63" i="18"/>
  <c r="T63" i="18"/>
  <c r="X63" i="18"/>
  <c r="AB63" i="18"/>
  <c r="E63" i="18"/>
  <c r="I63" i="18"/>
  <c r="M63" i="18"/>
  <c r="Q63" i="18"/>
  <c r="U63" i="18"/>
  <c r="Y63" i="18"/>
  <c r="G59" i="18"/>
  <c r="K59" i="18"/>
  <c r="O59" i="18"/>
  <c r="S59" i="18"/>
  <c r="W59" i="18"/>
  <c r="AA59" i="18"/>
  <c r="H59" i="18"/>
  <c r="L59" i="18"/>
  <c r="P59" i="18"/>
  <c r="T59" i="18"/>
  <c r="X59" i="18"/>
  <c r="AB59" i="18"/>
  <c r="J59" i="18"/>
  <c r="R59" i="18"/>
  <c r="Z59" i="18"/>
  <c r="E59" i="18"/>
  <c r="M59" i="18"/>
  <c r="U59" i="18"/>
  <c r="F59" i="18"/>
  <c r="N59" i="18"/>
  <c r="V59" i="18"/>
  <c r="I59" i="18"/>
  <c r="Q59" i="18"/>
  <c r="Y59" i="18"/>
  <c r="E55" i="18"/>
  <c r="I55" i="18"/>
  <c r="M55" i="18"/>
  <c r="Q55" i="18"/>
  <c r="U55" i="18"/>
  <c r="Y55" i="18"/>
  <c r="F55" i="18"/>
  <c r="J55" i="18"/>
  <c r="N55" i="18"/>
  <c r="R55" i="18"/>
  <c r="V55" i="18"/>
  <c r="Z55" i="18"/>
  <c r="G55" i="18"/>
  <c r="K55" i="18"/>
  <c r="O55" i="18"/>
  <c r="S55" i="18"/>
  <c r="W55" i="18"/>
  <c r="AA55" i="18"/>
  <c r="H55" i="18"/>
  <c r="L55" i="18"/>
  <c r="P55" i="18"/>
  <c r="T55" i="18"/>
  <c r="X55" i="18"/>
  <c r="AB55" i="18"/>
  <c r="E51" i="18"/>
  <c r="I51" i="18"/>
  <c r="M51" i="18"/>
  <c r="Q51" i="18"/>
  <c r="U51" i="18"/>
  <c r="Y51" i="18"/>
  <c r="F51" i="18"/>
  <c r="J51" i="18"/>
  <c r="N51" i="18"/>
  <c r="R51" i="18"/>
  <c r="V51" i="18"/>
  <c r="Z51" i="18"/>
  <c r="G51" i="18"/>
  <c r="K51" i="18"/>
  <c r="O51" i="18"/>
  <c r="S51" i="18"/>
  <c r="W51" i="18"/>
  <c r="AA51" i="18"/>
  <c r="H51" i="18"/>
  <c r="L51" i="18"/>
  <c r="P51" i="18"/>
  <c r="T51" i="18"/>
  <c r="X51" i="18"/>
  <c r="AB51" i="18"/>
  <c r="E47" i="18"/>
  <c r="I47" i="18"/>
  <c r="M47" i="18"/>
  <c r="Q47" i="18"/>
  <c r="U47" i="18"/>
  <c r="Y47" i="18"/>
  <c r="F47" i="18"/>
  <c r="J47" i="18"/>
  <c r="N47" i="18"/>
  <c r="R47" i="18"/>
  <c r="V47" i="18"/>
  <c r="Z47" i="18"/>
  <c r="G47" i="18"/>
  <c r="K47" i="18"/>
  <c r="O47" i="18"/>
  <c r="S47" i="18"/>
  <c r="W47" i="18"/>
  <c r="AA47" i="18"/>
  <c r="H47" i="18"/>
  <c r="L47" i="18"/>
  <c r="P47" i="18"/>
  <c r="T47" i="18"/>
  <c r="X47" i="18"/>
  <c r="AB47" i="18"/>
  <c r="H43" i="18"/>
  <c r="F43" i="18"/>
  <c r="J43" i="18"/>
  <c r="N43" i="18"/>
  <c r="R43" i="18"/>
  <c r="V43" i="18"/>
  <c r="G43" i="18"/>
  <c r="K43" i="18"/>
  <c r="O43" i="18"/>
  <c r="S43" i="18"/>
  <c r="W43" i="18"/>
  <c r="AA43" i="18"/>
  <c r="E43" i="18"/>
  <c r="P43" i="18"/>
  <c r="X43" i="18"/>
  <c r="I43" i="18"/>
  <c r="Q43" i="18"/>
  <c r="Y43" i="18"/>
  <c r="L43" i="18"/>
  <c r="T43" i="18"/>
  <c r="Z43" i="18"/>
  <c r="M43" i="18"/>
  <c r="U43" i="18"/>
  <c r="AB43" i="18"/>
  <c r="H39" i="18"/>
  <c r="L39" i="18"/>
  <c r="P39" i="18"/>
  <c r="T39" i="18"/>
  <c r="X39" i="18"/>
  <c r="AB39" i="18"/>
  <c r="E39" i="18"/>
  <c r="I39" i="18"/>
  <c r="M39" i="18"/>
  <c r="Q39" i="18"/>
  <c r="U39" i="18"/>
  <c r="Y39" i="18"/>
  <c r="F39" i="18"/>
  <c r="J39" i="18"/>
  <c r="N39" i="18"/>
  <c r="R39" i="18"/>
  <c r="V39" i="18"/>
  <c r="Z39" i="18"/>
  <c r="G39" i="18"/>
  <c r="K39" i="18"/>
  <c r="O39" i="18"/>
  <c r="S39" i="18"/>
  <c r="W39" i="18"/>
  <c r="AA39" i="18"/>
  <c r="H35" i="18"/>
  <c r="L35" i="18"/>
  <c r="P35" i="18"/>
  <c r="T35" i="18"/>
  <c r="X35" i="18"/>
  <c r="AB35" i="18"/>
  <c r="E35" i="18"/>
  <c r="I35" i="18"/>
  <c r="M35" i="18"/>
  <c r="Q35" i="18"/>
  <c r="U35" i="18"/>
  <c r="Y35" i="18"/>
  <c r="F35" i="18"/>
  <c r="J35" i="18"/>
  <c r="N35" i="18"/>
  <c r="R35" i="18"/>
  <c r="V35" i="18"/>
  <c r="Z35" i="18"/>
  <c r="G35" i="18"/>
  <c r="K35" i="18"/>
  <c r="O35" i="18"/>
  <c r="S35" i="18"/>
  <c r="W35" i="18"/>
  <c r="AA35" i="18"/>
  <c r="H31" i="18"/>
  <c r="L31" i="18"/>
  <c r="P31" i="18"/>
  <c r="T31" i="18"/>
  <c r="X31" i="18"/>
  <c r="AB31" i="18"/>
  <c r="E31" i="18"/>
  <c r="I31" i="18"/>
  <c r="M31" i="18"/>
  <c r="Q31" i="18"/>
  <c r="U31" i="18"/>
  <c r="Y31" i="18"/>
  <c r="F31" i="18"/>
  <c r="J31" i="18"/>
  <c r="N31" i="18"/>
  <c r="R31" i="18"/>
  <c r="V31" i="18"/>
  <c r="Z31" i="18"/>
  <c r="G31" i="18"/>
  <c r="K31" i="18"/>
  <c r="O31" i="18"/>
  <c r="S31" i="18"/>
  <c r="W31" i="18"/>
  <c r="AA31" i="18"/>
  <c r="E27" i="18"/>
  <c r="I27" i="18"/>
  <c r="M27" i="18"/>
  <c r="Q27" i="18"/>
  <c r="U27" i="18"/>
  <c r="Y27" i="18"/>
  <c r="F27" i="18"/>
  <c r="J27" i="18"/>
  <c r="N27" i="18"/>
  <c r="R27" i="18"/>
  <c r="V27" i="18"/>
  <c r="Z27" i="18"/>
  <c r="G27" i="18"/>
  <c r="K27" i="18"/>
  <c r="O27" i="18"/>
  <c r="S27" i="18"/>
  <c r="W27" i="18"/>
  <c r="AA27" i="18"/>
  <c r="H27" i="18"/>
  <c r="L27" i="18"/>
  <c r="P27" i="18"/>
  <c r="T27" i="18"/>
  <c r="X27" i="18"/>
  <c r="AB27" i="18"/>
  <c r="E23" i="18"/>
  <c r="I23" i="18"/>
  <c r="M23" i="18"/>
  <c r="Q23" i="18"/>
  <c r="U23" i="18"/>
  <c r="Y23" i="18"/>
  <c r="F23" i="18"/>
  <c r="J23" i="18"/>
  <c r="N23" i="18"/>
  <c r="R23" i="18"/>
  <c r="V23" i="18"/>
  <c r="Z23" i="18"/>
  <c r="G23" i="18"/>
  <c r="K23" i="18"/>
  <c r="O23" i="18"/>
  <c r="S23" i="18"/>
  <c r="W23" i="18"/>
  <c r="AA23" i="18"/>
  <c r="H23" i="18"/>
  <c r="L23" i="18"/>
  <c r="P23" i="18"/>
  <c r="T23" i="18"/>
  <c r="X23" i="18"/>
  <c r="AB23" i="18"/>
  <c r="E19" i="18"/>
  <c r="I19" i="18"/>
  <c r="M19" i="18"/>
  <c r="Q19" i="18"/>
  <c r="U19" i="18"/>
  <c r="Y19" i="18"/>
  <c r="F19" i="18"/>
  <c r="J19" i="18"/>
  <c r="N19" i="18"/>
  <c r="R19" i="18"/>
  <c r="V19" i="18"/>
  <c r="Z19" i="18"/>
  <c r="G19" i="18"/>
  <c r="K19" i="18"/>
  <c r="O19" i="18"/>
  <c r="S19" i="18"/>
  <c r="W19" i="18"/>
  <c r="AA19" i="18"/>
  <c r="H19" i="18"/>
  <c r="L19" i="18"/>
  <c r="P19" i="18"/>
  <c r="T19" i="18"/>
  <c r="X19" i="18"/>
  <c r="AB19" i="18"/>
  <c r="E15" i="18"/>
  <c r="I15" i="18"/>
  <c r="M15" i="18"/>
  <c r="Q15" i="18"/>
  <c r="U15" i="18"/>
  <c r="Y15" i="18"/>
  <c r="F15" i="18"/>
  <c r="J15" i="18"/>
  <c r="N15" i="18"/>
  <c r="R15" i="18"/>
  <c r="V15" i="18"/>
  <c r="Z15" i="18"/>
  <c r="G15" i="18"/>
  <c r="K15" i="18"/>
  <c r="O15" i="18"/>
  <c r="S15" i="18"/>
  <c r="W15" i="18"/>
  <c r="AA15" i="18"/>
  <c r="H15" i="18"/>
  <c r="L15" i="18"/>
  <c r="P15" i="18"/>
  <c r="T15" i="18"/>
  <c r="X15" i="18"/>
  <c r="AB15" i="18"/>
  <c r="E11" i="18"/>
  <c r="I11" i="18"/>
  <c r="M11" i="18"/>
  <c r="Q11" i="18"/>
  <c r="U11" i="18"/>
  <c r="Y11" i="18"/>
  <c r="F11" i="18"/>
  <c r="J11" i="18"/>
  <c r="N11" i="18"/>
  <c r="R11" i="18"/>
  <c r="V11" i="18"/>
  <c r="Z11" i="18"/>
  <c r="G11" i="18"/>
  <c r="K11" i="18"/>
  <c r="O11" i="18"/>
  <c r="S11" i="18"/>
  <c r="W11" i="18"/>
  <c r="AA11" i="18"/>
  <c r="H11" i="18"/>
  <c r="L11" i="18"/>
  <c r="P11" i="18"/>
  <c r="T11" i="18"/>
  <c r="X11" i="18"/>
  <c r="AB11" i="18"/>
  <c r="E7" i="18"/>
  <c r="I7" i="18"/>
  <c r="M7" i="18"/>
  <c r="Q7" i="18"/>
  <c r="U7" i="18"/>
  <c r="Y7" i="18"/>
  <c r="F7" i="18"/>
  <c r="J7" i="18"/>
  <c r="N7" i="18"/>
  <c r="R7" i="18"/>
  <c r="V7" i="18"/>
  <c r="Z7" i="18"/>
  <c r="G7" i="18"/>
  <c r="K7" i="18"/>
  <c r="O7" i="18"/>
  <c r="S7" i="18"/>
  <c r="W7" i="18"/>
  <c r="AA7" i="18"/>
  <c r="H7" i="18"/>
  <c r="L7" i="18"/>
  <c r="P7" i="18"/>
  <c r="T7" i="18"/>
  <c r="X7" i="18"/>
  <c r="AB7" i="18"/>
  <c r="E3" i="18"/>
  <c r="I3" i="18"/>
  <c r="M3" i="18"/>
  <c r="Q3" i="18"/>
  <c r="U3" i="18"/>
  <c r="Y3" i="18"/>
  <c r="F3" i="18"/>
  <c r="J3" i="18"/>
  <c r="N3" i="18"/>
  <c r="R3" i="18"/>
  <c r="V3" i="18"/>
  <c r="Z3" i="18"/>
  <c r="G3" i="18"/>
  <c r="K3" i="18"/>
  <c r="O3" i="18"/>
  <c r="S3" i="18"/>
  <c r="W3" i="18"/>
  <c r="AA3" i="18"/>
  <c r="H3" i="18"/>
  <c r="L3" i="18"/>
  <c r="P3" i="18"/>
  <c r="T3" i="18"/>
  <c r="X3" i="18"/>
  <c r="AB3" i="18"/>
  <c r="H174" i="18"/>
  <c r="L174" i="18"/>
  <c r="P174" i="18"/>
  <c r="T174" i="18"/>
  <c r="X174" i="18"/>
  <c r="AB174" i="18"/>
  <c r="E174" i="18"/>
  <c r="I174" i="18"/>
  <c r="M174" i="18"/>
  <c r="Q174" i="18"/>
  <c r="U174" i="18"/>
  <c r="Y174" i="18"/>
  <c r="F174" i="18"/>
  <c r="J174" i="18"/>
  <c r="N174" i="18"/>
  <c r="R174" i="18"/>
  <c r="V174" i="18"/>
  <c r="Z174" i="18"/>
  <c r="G174" i="18"/>
  <c r="K174" i="18"/>
  <c r="O174" i="18"/>
  <c r="S174" i="18"/>
  <c r="W174" i="18"/>
  <c r="AA174" i="18"/>
  <c r="H170" i="18"/>
  <c r="L170" i="18"/>
  <c r="P170" i="18"/>
  <c r="T170" i="18"/>
  <c r="X170" i="18"/>
  <c r="AB170" i="18"/>
  <c r="E170" i="18"/>
  <c r="I170" i="18"/>
  <c r="M170" i="18"/>
  <c r="Q170" i="18"/>
  <c r="U170" i="18"/>
  <c r="Y170" i="18"/>
  <c r="F170" i="18"/>
  <c r="J170" i="18"/>
  <c r="N170" i="18"/>
  <c r="R170" i="18"/>
  <c r="V170" i="18"/>
  <c r="Z170" i="18"/>
  <c r="G170" i="18"/>
  <c r="K170" i="18"/>
  <c r="O170" i="18"/>
  <c r="S170" i="18"/>
  <c r="W170" i="18"/>
  <c r="AA170" i="18"/>
  <c r="H166" i="18"/>
  <c r="L166" i="18"/>
  <c r="P166" i="18"/>
  <c r="T166" i="18"/>
  <c r="X166" i="18"/>
  <c r="AB166" i="18"/>
  <c r="E166" i="18"/>
  <c r="I166" i="18"/>
  <c r="M166" i="18"/>
  <c r="Q166" i="18"/>
  <c r="U166" i="18"/>
  <c r="Y166" i="18"/>
  <c r="F166" i="18"/>
  <c r="J166" i="18"/>
  <c r="N166" i="18"/>
  <c r="R166" i="18"/>
  <c r="V166" i="18"/>
  <c r="Z166" i="18"/>
  <c r="G166" i="18"/>
  <c r="K166" i="18"/>
  <c r="O166" i="18"/>
  <c r="S166" i="18"/>
  <c r="W166" i="18"/>
  <c r="AA166" i="18"/>
  <c r="H162" i="18"/>
  <c r="L162" i="18"/>
  <c r="P162" i="18"/>
  <c r="T162" i="18"/>
  <c r="X162" i="18"/>
  <c r="AB162" i="18"/>
  <c r="E162" i="18"/>
  <c r="I162" i="18"/>
  <c r="M162" i="18"/>
  <c r="Q162" i="18"/>
  <c r="U162" i="18"/>
  <c r="Y162" i="18"/>
  <c r="F162" i="18"/>
  <c r="J162" i="18"/>
  <c r="N162" i="18"/>
  <c r="R162" i="18"/>
  <c r="V162" i="18"/>
  <c r="Z162" i="18"/>
  <c r="G162" i="18"/>
  <c r="K162" i="18"/>
  <c r="O162" i="18"/>
  <c r="S162" i="18"/>
  <c r="W162" i="18"/>
  <c r="AA162" i="18"/>
  <c r="H158" i="18"/>
  <c r="L158" i="18"/>
  <c r="P158" i="18"/>
  <c r="T158" i="18"/>
  <c r="X158" i="18"/>
  <c r="AB158" i="18"/>
  <c r="E158" i="18"/>
  <c r="I158" i="18"/>
  <c r="M158" i="18"/>
  <c r="Q158" i="18"/>
  <c r="U158" i="18"/>
  <c r="Y158" i="18"/>
  <c r="F158" i="18"/>
  <c r="J158" i="18"/>
  <c r="N158" i="18"/>
  <c r="R158" i="18"/>
  <c r="V158" i="18"/>
  <c r="Z158" i="18"/>
  <c r="G158" i="18"/>
  <c r="K158" i="18"/>
  <c r="O158" i="18"/>
  <c r="S158" i="18"/>
  <c r="W158" i="18"/>
  <c r="AA158" i="18"/>
  <c r="H154" i="18"/>
  <c r="L154" i="18"/>
  <c r="P154" i="18"/>
  <c r="T154" i="18"/>
  <c r="X154" i="18"/>
  <c r="AB154" i="18"/>
  <c r="E154" i="18"/>
  <c r="I154" i="18"/>
  <c r="M154" i="18"/>
  <c r="Q154" i="18"/>
  <c r="U154" i="18"/>
  <c r="Y154" i="18"/>
  <c r="F154" i="18"/>
  <c r="J154" i="18"/>
  <c r="N154" i="18"/>
  <c r="R154" i="18"/>
  <c r="V154" i="18"/>
  <c r="Z154" i="18"/>
  <c r="G154" i="18"/>
  <c r="K154" i="18"/>
  <c r="O154" i="18"/>
  <c r="S154" i="18"/>
  <c r="W154" i="18"/>
  <c r="AA154" i="18"/>
  <c r="H150" i="18"/>
  <c r="L150" i="18"/>
  <c r="P150" i="18"/>
  <c r="T150" i="18"/>
  <c r="X150" i="18"/>
  <c r="AB150" i="18"/>
  <c r="E150" i="18"/>
  <c r="I150" i="18"/>
  <c r="M150" i="18"/>
  <c r="Q150" i="18"/>
  <c r="U150" i="18"/>
  <c r="Y150" i="18"/>
  <c r="F150" i="18"/>
  <c r="J150" i="18"/>
  <c r="N150" i="18"/>
  <c r="R150" i="18"/>
  <c r="V150" i="18"/>
  <c r="Z150" i="18"/>
  <c r="G150" i="18"/>
  <c r="K150" i="18"/>
  <c r="O150" i="18"/>
  <c r="S150" i="18"/>
  <c r="W150" i="18"/>
  <c r="AA150" i="18"/>
  <c r="H146" i="18"/>
  <c r="L146" i="18"/>
  <c r="P146" i="18"/>
  <c r="T146" i="18"/>
  <c r="X146" i="18"/>
  <c r="AB146" i="18"/>
  <c r="E146" i="18"/>
  <c r="I146" i="18"/>
  <c r="M146" i="18"/>
  <c r="Q146" i="18"/>
  <c r="U146" i="18"/>
  <c r="Y146" i="18"/>
  <c r="F146" i="18"/>
  <c r="J146" i="18"/>
  <c r="N146" i="18"/>
  <c r="R146" i="18"/>
  <c r="V146" i="18"/>
  <c r="Z146" i="18"/>
  <c r="G146" i="18"/>
  <c r="K146" i="18"/>
  <c r="O146" i="18"/>
  <c r="S146" i="18"/>
  <c r="W146" i="18"/>
  <c r="AA146" i="18"/>
  <c r="H142" i="18"/>
  <c r="L142" i="18"/>
  <c r="P142" i="18"/>
  <c r="T142" i="18"/>
  <c r="X142" i="18"/>
  <c r="AB142" i="18"/>
  <c r="E142" i="18"/>
  <c r="I142" i="18"/>
  <c r="M142" i="18"/>
  <c r="Q142" i="18"/>
  <c r="U142" i="18"/>
  <c r="Y142" i="18"/>
  <c r="F142" i="18"/>
  <c r="J142" i="18"/>
  <c r="N142" i="18"/>
  <c r="R142" i="18"/>
  <c r="V142" i="18"/>
  <c r="Z142" i="18"/>
  <c r="G142" i="18"/>
  <c r="K142" i="18"/>
  <c r="O142" i="18"/>
  <c r="S142" i="18"/>
  <c r="W142" i="18"/>
  <c r="AA142" i="18"/>
  <c r="H138" i="18"/>
  <c r="L138" i="18"/>
  <c r="P138" i="18"/>
  <c r="T138" i="18"/>
  <c r="X138" i="18"/>
  <c r="AB138" i="18"/>
  <c r="E138" i="18"/>
  <c r="I138" i="18"/>
  <c r="M138" i="18"/>
  <c r="Q138" i="18"/>
  <c r="U138" i="18"/>
  <c r="Y138" i="18"/>
  <c r="F138" i="18"/>
  <c r="J138" i="18"/>
  <c r="N138" i="18"/>
  <c r="R138" i="18"/>
  <c r="V138" i="18"/>
  <c r="Z138" i="18"/>
  <c r="G138" i="18"/>
  <c r="K138" i="18"/>
  <c r="O138" i="18"/>
  <c r="S138" i="18"/>
  <c r="W138" i="18"/>
  <c r="AA138" i="18"/>
  <c r="H134" i="18"/>
  <c r="L134" i="18"/>
  <c r="E134" i="18"/>
  <c r="I134" i="18"/>
  <c r="M134" i="18"/>
  <c r="F134" i="18"/>
  <c r="J134" i="18"/>
  <c r="N134" i="18"/>
  <c r="R134" i="18"/>
  <c r="V134" i="18"/>
  <c r="G134" i="18"/>
  <c r="K134" i="18"/>
  <c r="O134" i="18"/>
  <c r="S134" i="18"/>
  <c r="W134" i="18"/>
  <c r="P134" i="18"/>
  <c r="X134" i="18"/>
  <c r="AB134" i="18"/>
  <c r="Q134" i="18"/>
  <c r="Y134" i="18"/>
  <c r="T134" i="18"/>
  <c r="Z134" i="18"/>
  <c r="U134" i="18"/>
  <c r="AA134" i="18"/>
  <c r="H130" i="18"/>
  <c r="L130" i="18"/>
  <c r="P130" i="18"/>
  <c r="T130" i="18"/>
  <c r="X130" i="18"/>
  <c r="AB130" i="18"/>
  <c r="E130" i="18"/>
  <c r="I130" i="18"/>
  <c r="M130" i="18"/>
  <c r="Q130" i="18"/>
  <c r="U130" i="18"/>
  <c r="Y130" i="18"/>
  <c r="F130" i="18"/>
  <c r="J130" i="18"/>
  <c r="N130" i="18"/>
  <c r="R130" i="18"/>
  <c r="V130" i="18"/>
  <c r="Z130" i="18"/>
  <c r="G130" i="18"/>
  <c r="K130" i="18"/>
  <c r="O130" i="18"/>
  <c r="S130" i="18"/>
  <c r="W130" i="18"/>
  <c r="AA130" i="18"/>
  <c r="H126" i="18"/>
  <c r="L126" i="18"/>
  <c r="P126" i="18"/>
  <c r="T126" i="18"/>
  <c r="X126" i="18"/>
  <c r="AB126" i="18"/>
  <c r="E126" i="18"/>
  <c r="I126" i="18"/>
  <c r="M126" i="18"/>
  <c r="Q126" i="18"/>
  <c r="U126" i="18"/>
  <c r="Y126" i="18"/>
  <c r="F126" i="18"/>
  <c r="J126" i="18"/>
  <c r="N126" i="18"/>
  <c r="R126" i="18"/>
  <c r="V126" i="18"/>
  <c r="Z126" i="18"/>
  <c r="G126" i="18"/>
  <c r="K126" i="18"/>
  <c r="O126" i="18"/>
  <c r="S126" i="18"/>
  <c r="W126" i="18"/>
  <c r="AA126" i="18"/>
  <c r="H122" i="18"/>
  <c r="L122" i="18"/>
  <c r="P122" i="18"/>
  <c r="T122" i="18"/>
  <c r="X122" i="18"/>
  <c r="AB122" i="18"/>
  <c r="E122" i="18"/>
  <c r="I122" i="18"/>
  <c r="M122" i="18"/>
  <c r="Q122" i="18"/>
  <c r="U122" i="18"/>
  <c r="Y122" i="18"/>
  <c r="F122" i="18"/>
  <c r="J122" i="18"/>
  <c r="N122" i="18"/>
  <c r="R122" i="18"/>
  <c r="V122" i="18"/>
  <c r="Z122" i="18"/>
  <c r="G122" i="18"/>
  <c r="K122" i="18"/>
  <c r="O122" i="18"/>
  <c r="S122" i="18"/>
  <c r="W122" i="18"/>
  <c r="AA122" i="18"/>
  <c r="H118" i="18"/>
  <c r="L118" i="18"/>
  <c r="P118" i="18"/>
  <c r="T118" i="18"/>
  <c r="X118" i="18"/>
  <c r="AB118" i="18"/>
  <c r="E118" i="18"/>
  <c r="I118" i="18"/>
  <c r="M118" i="18"/>
  <c r="Q118" i="18"/>
  <c r="U118" i="18"/>
  <c r="Y118" i="18"/>
  <c r="F118" i="18"/>
  <c r="J118" i="18"/>
  <c r="N118" i="18"/>
  <c r="R118" i="18"/>
  <c r="V118" i="18"/>
  <c r="Z118" i="18"/>
  <c r="G118" i="18"/>
  <c r="K118" i="18"/>
  <c r="O118" i="18"/>
  <c r="S118" i="18"/>
  <c r="W118" i="18"/>
  <c r="AA118" i="18"/>
  <c r="E114" i="18"/>
  <c r="I114" i="18"/>
  <c r="M114" i="18"/>
  <c r="Q114" i="18"/>
  <c r="U114" i="18"/>
  <c r="Y114" i="18"/>
  <c r="F114" i="18"/>
  <c r="J114" i="18"/>
  <c r="N114" i="18"/>
  <c r="R114" i="18"/>
  <c r="V114" i="18"/>
  <c r="Z114" i="18"/>
  <c r="H114" i="18"/>
  <c r="P114" i="18"/>
  <c r="X114" i="18"/>
  <c r="K114" i="18"/>
  <c r="S114" i="18"/>
  <c r="AA114" i="18"/>
  <c r="L114" i="18"/>
  <c r="T114" i="18"/>
  <c r="AB114" i="18"/>
  <c r="G114" i="18"/>
  <c r="O114" i="18"/>
  <c r="W114" i="18"/>
  <c r="E110" i="18"/>
  <c r="I110" i="18"/>
  <c r="M110" i="18"/>
  <c r="Q110" i="18"/>
  <c r="U110" i="18"/>
  <c r="Y110" i="18"/>
  <c r="F110" i="18"/>
  <c r="J110" i="18"/>
  <c r="N110" i="18"/>
  <c r="R110" i="18"/>
  <c r="V110" i="18"/>
  <c r="Z110" i="18"/>
  <c r="H110" i="18"/>
  <c r="P110" i="18"/>
  <c r="X110" i="18"/>
  <c r="K110" i="18"/>
  <c r="S110" i="18"/>
  <c r="AA110" i="18"/>
  <c r="L110" i="18"/>
  <c r="T110" i="18"/>
  <c r="AB110" i="18"/>
  <c r="G110" i="18"/>
  <c r="O110" i="18"/>
  <c r="W110" i="18"/>
  <c r="E106" i="18"/>
  <c r="I106" i="18"/>
  <c r="M106" i="18"/>
  <c r="Q106" i="18"/>
  <c r="U106" i="18"/>
  <c r="Y106" i="18"/>
  <c r="F106" i="18"/>
  <c r="J106" i="18"/>
  <c r="N106" i="18"/>
  <c r="R106" i="18"/>
  <c r="V106" i="18"/>
  <c r="Z106" i="18"/>
  <c r="H106" i="18"/>
  <c r="P106" i="18"/>
  <c r="X106" i="18"/>
  <c r="K106" i="18"/>
  <c r="S106" i="18"/>
  <c r="AA106" i="18"/>
  <c r="L106" i="18"/>
  <c r="T106" i="18"/>
  <c r="AB106" i="18"/>
  <c r="G106" i="18"/>
  <c r="O106" i="18"/>
  <c r="W106" i="18"/>
  <c r="E102" i="18"/>
  <c r="I102" i="18"/>
  <c r="M102" i="18"/>
  <c r="Q102" i="18"/>
  <c r="U102" i="18"/>
  <c r="Y102" i="18"/>
  <c r="F102" i="18"/>
  <c r="J102" i="18"/>
  <c r="N102" i="18"/>
  <c r="R102" i="18"/>
  <c r="V102" i="18"/>
  <c r="Z102" i="18"/>
  <c r="H102" i="18"/>
  <c r="P102" i="18"/>
  <c r="X102" i="18"/>
  <c r="K102" i="18"/>
  <c r="S102" i="18"/>
  <c r="AA102" i="18"/>
  <c r="L102" i="18"/>
  <c r="T102" i="18"/>
  <c r="AB102" i="18"/>
  <c r="G102" i="18"/>
  <c r="O102" i="18"/>
  <c r="W102" i="18"/>
  <c r="H98" i="18"/>
  <c r="L98" i="18"/>
  <c r="P98" i="18"/>
  <c r="T98" i="18"/>
  <c r="X98" i="18"/>
  <c r="AB98" i="18"/>
  <c r="E98" i="18"/>
  <c r="I98" i="18"/>
  <c r="M98" i="18"/>
  <c r="Q98" i="18"/>
  <c r="U98" i="18"/>
  <c r="Y98" i="18"/>
  <c r="F98" i="18"/>
  <c r="J98" i="18"/>
  <c r="N98" i="18"/>
  <c r="R98" i="18"/>
  <c r="V98" i="18"/>
  <c r="Z98" i="18"/>
  <c r="K98" i="18"/>
  <c r="AA98" i="18"/>
  <c r="O98" i="18"/>
  <c r="S98" i="18"/>
  <c r="G98" i="18"/>
  <c r="W98" i="18"/>
  <c r="H94" i="18"/>
  <c r="L94" i="18"/>
  <c r="P94" i="18"/>
  <c r="T94" i="18"/>
  <c r="X94" i="18"/>
  <c r="AB94" i="18"/>
  <c r="E94" i="18"/>
  <c r="I94" i="18"/>
  <c r="M94" i="18"/>
  <c r="Q94" i="18"/>
  <c r="U94" i="18"/>
  <c r="Y94" i="18"/>
  <c r="F94" i="18"/>
  <c r="J94" i="18"/>
  <c r="N94" i="18"/>
  <c r="R94" i="18"/>
  <c r="V94" i="18"/>
  <c r="Z94" i="18"/>
  <c r="K94" i="18"/>
  <c r="AA94" i="18"/>
  <c r="O94" i="18"/>
  <c r="S94" i="18"/>
  <c r="G94" i="18"/>
  <c r="W94" i="18"/>
  <c r="G90" i="18"/>
  <c r="K90" i="18"/>
  <c r="O90" i="18"/>
  <c r="S90" i="18"/>
  <c r="W90" i="18"/>
  <c r="AA90" i="18"/>
  <c r="H90" i="18"/>
  <c r="L90" i="18"/>
  <c r="P90" i="18"/>
  <c r="T90" i="18"/>
  <c r="X90" i="18"/>
  <c r="AB90" i="18"/>
  <c r="E90" i="18"/>
  <c r="I90" i="18"/>
  <c r="M90" i="18"/>
  <c r="Q90" i="18"/>
  <c r="U90" i="18"/>
  <c r="Y90" i="18"/>
  <c r="F90" i="18"/>
  <c r="J90" i="18"/>
  <c r="N90" i="18"/>
  <c r="R90" i="18"/>
  <c r="V90" i="18"/>
  <c r="Z90" i="18"/>
  <c r="G86" i="18"/>
  <c r="K86" i="18"/>
  <c r="O86" i="18"/>
  <c r="S86" i="18"/>
  <c r="W86" i="18"/>
  <c r="AA86" i="18"/>
  <c r="H86" i="18"/>
  <c r="L86" i="18"/>
  <c r="P86" i="18"/>
  <c r="T86" i="18"/>
  <c r="X86" i="18"/>
  <c r="AB86" i="18"/>
  <c r="I86" i="18"/>
  <c r="Q86" i="18"/>
  <c r="Y86" i="18"/>
  <c r="J86" i="18"/>
  <c r="R86" i="18"/>
  <c r="Z86" i="18"/>
  <c r="E86" i="18"/>
  <c r="M86" i="18"/>
  <c r="U86" i="18"/>
  <c r="F86" i="18"/>
  <c r="N86" i="18"/>
  <c r="V86" i="18"/>
  <c r="F82" i="18"/>
  <c r="J82" i="18"/>
  <c r="N82" i="18"/>
  <c r="R82" i="18"/>
  <c r="V82" i="18"/>
  <c r="Z82" i="18"/>
  <c r="G82" i="18"/>
  <c r="K82" i="18"/>
  <c r="O82" i="18"/>
  <c r="S82" i="18"/>
  <c r="W82" i="18"/>
  <c r="AA82" i="18"/>
  <c r="H82" i="18"/>
  <c r="L82" i="18"/>
  <c r="P82" i="18"/>
  <c r="T82" i="18"/>
  <c r="X82" i="18"/>
  <c r="AB82" i="18"/>
  <c r="E82" i="18"/>
  <c r="I82" i="18"/>
  <c r="M82" i="18"/>
  <c r="Q82" i="18"/>
  <c r="U82" i="18"/>
  <c r="Y82" i="18"/>
  <c r="F78" i="18"/>
  <c r="J78" i="18"/>
  <c r="N78" i="18"/>
  <c r="R78" i="18"/>
  <c r="V78" i="18"/>
  <c r="Z78" i="18"/>
  <c r="G78" i="18"/>
  <c r="K78" i="18"/>
  <c r="O78" i="18"/>
  <c r="S78" i="18"/>
  <c r="W78" i="18"/>
  <c r="AA78" i="18"/>
  <c r="H78" i="18"/>
  <c r="L78" i="18"/>
  <c r="P78" i="18"/>
  <c r="T78" i="18"/>
  <c r="X78" i="18"/>
  <c r="AB78" i="18"/>
  <c r="E78" i="18"/>
  <c r="I78" i="18"/>
  <c r="M78" i="18"/>
  <c r="Q78" i="18"/>
  <c r="U78" i="18"/>
  <c r="Y78" i="18"/>
  <c r="F74" i="18"/>
  <c r="J74" i="18"/>
  <c r="N74" i="18"/>
  <c r="R74" i="18"/>
  <c r="V74" i="18"/>
  <c r="Z74" i="18"/>
  <c r="G74" i="18"/>
  <c r="K74" i="18"/>
  <c r="O74" i="18"/>
  <c r="S74" i="18"/>
  <c r="W74" i="18"/>
  <c r="AA74" i="18"/>
  <c r="H74" i="18"/>
  <c r="L74" i="18"/>
  <c r="P74" i="18"/>
  <c r="T74" i="18"/>
  <c r="X74" i="18"/>
  <c r="AB74" i="18"/>
  <c r="E74" i="18"/>
  <c r="I74" i="18"/>
  <c r="M74" i="18"/>
  <c r="Q74" i="18"/>
  <c r="U74" i="18"/>
  <c r="Y74" i="18"/>
  <c r="F70" i="18"/>
  <c r="J70" i="18"/>
  <c r="N70" i="18"/>
  <c r="R70" i="18"/>
  <c r="V70" i="18"/>
  <c r="Z70" i="18"/>
  <c r="G70" i="18"/>
  <c r="K70" i="18"/>
  <c r="O70" i="18"/>
  <c r="S70" i="18"/>
  <c r="W70" i="18"/>
  <c r="AA70" i="18"/>
  <c r="H70" i="18"/>
  <c r="L70" i="18"/>
  <c r="P70" i="18"/>
  <c r="T70" i="18"/>
  <c r="X70" i="18"/>
  <c r="AB70" i="18"/>
  <c r="E70" i="18"/>
  <c r="I70" i="18"/>
  <c r="M70" i="18"/>
  <c r="Q70" i="18"/>
  <c r="U70" i="18"/>
  <c r="Y70" i="18"/>
  <c r="F66" i="18"/>
  <c r="J66" i="18"/>
  <c r="N66" i="18"/>
  <c r="R66" i="18"/>
  <c r="V66" i="18"/>
  <c r="Z66" i="18"/>
  <c r="G66" i="18"/>
  <c r="K66" i="18"/>
  <c r="O66" i="18"/>
  <c r="S66" i="18"/>
  <c r="W66" i="18"/>
  <c r="AA66" i="18"/>
  <c r="H66" i="18"/>
  <c r="L66" i="18"/>
  <c r="P66" i="18"/>
  <c r="T66" i="18"/>
  <c r="X66" i="18"/>
  <c r="AB66" i="18"/>
  <c r="E66" i="18"/>
  <c r="I66" i="18"/>
  <c r="M66" i="18"/>
  <c r="Q66" i="18"/>
  <c r="U66" i="18"/>
  <c r="Y66" i="18"/>
  <c r="F62" i="18"/>
  <c r="J62" i="18"/>
  <c r="N62" i="18"/>
  <c r="R62" i="18"/>
  <c r="V62" i="18"/>
  <c r="Z62" i="18"/>
  <c r="G62" i="18"/>
  <c r="K62" i="18"/>
  <c r="O62" i="18"/>
  <c r="S62" i="18"/>
  <c r="W62" i="18"/>
  <c r="AA62" i="18"/>
  <c r="H62" i="18"/>
  <c r="L62" i="18"/>
  <c r="P62" i="18"/>
  <c r="T62" i="18"/>
  <c r="X62" i="18"/>
  <c r="AB62" i="18"/>
  <c r="E62" i="18"/>
  <c r="I62" i="18"/>
  <c r="M62" i="18"/>
  <c r="Q62" i="18"/>
  <c r="U62" i="18"/>
  <c r="Y62" i="18"/>
  <c r="G58" i="18"/>
  <c r="K58" i="18"/>
  <c r="O58" i="18"/>
  <c r="S58" i="18"/>
  <c r="W58" i="18"/>
  <c r="AA58" i="18"/>
  <c r="H58" i="18"/>
  <c r="L58" i="18"/>
  <c r="P58" i="18"/>
  <c r="T58" i="18"/>
  <c r="X58" i="18"/>
  <c r="AB58" i="18"/>
  <c r="J58" i="18"/>
  <c r="R58" i="18"/>
  <c r="Z58" i="18"/>
  <c r="E58" i="18"/>
  <c r="M58" i="18"/>
  <c r="U58" i="18"/>
  <c r="F58" i="18"/>
  <c r="N58" i="18"/>
  <c r="V58" i="18"/>
  <c r="I58" i="18"/>
  <c r="Q58" i="18"/>
  <c r="Y58" i="18"/>
  <c r="E54" i="18"/>
  <c r="I54" i="18"/>
  <c r="M54" i="18"/>
  <c r="Q54" i="18"/>
  <c r="U54" i="18"/>
  <c r="Y54" i="18"/>
  <c r="F54" i="18"/>
  <c r="J54" i="18"/>
  <c r="N54" i="18"/>
  <c r="R54" i="18"/>
  <c r="V54" i="18"/>
  <c r="Z54" i="18"/>
  <c r="G54" i="18"/>
  <c r="K54" i="18"/>
  <c r="O54" i="18"/>
  <c r="S54" i="18"/>
  <c r="W54" i="18"/>
  <c r="AA54" i="18"/>
  <c r="H54" i="18"/>
  <c r="L54" i="18"/>
  <c r="P54" i="18"/>
  <c r="T54" i="18"/>
  <c r="X54" i="18"/>
  <c r="AB54" i="18"/>
  <c r="E50" i="18"/>
  <c r="I50" i="18"/>
  <c r="M50" i="18"/>
  <c r="Q50" i="18"/>
  <c r="U50" i="18"/>
  <c r="Y50" i="18"/>
  <c r="F50" i="18"/>
  <c r="J50" i="18"/>
  <c r="N50" i="18"/>
  <c r="R50" i="18"/>
  <c r="V50" i="18"/>
  <c r="Z50" i="18"/>
  <c r="G50" i="18"/>
  <c r="K50" i="18"/>
  <c r="O50" i="18"/>
  <c r="S50" i="18"/>
  <c r="W50" i="18"/>
  <c r="AA50" i="18"/>
  <c r="H50" i="18"/>
  <c r="L50" i="18"/>
  <c r="P50" i="18"/>
  <c r="T50" i="18"/>
  <c r="X50" i="18"/>
  <c r="AB50" i="18"/>
  <c r="E46" i="18"/>
  <c r="I46" i="18"/>
  <c r="M46" i="18"/>
  <c r="Q46" i="18"/>
  <c r="U46" i="18"/>
  <c r="Y46" i="18"/>
  <c r="F46" i="18"/>
  <c r="J46" i="18"/>
  <c r="N46" i="18"/>
  <c r="R46" i="18"/>
  <c r="V46" i="18"/>
  <c r="Z46" i="18"/>
  <c r="G46" i="18"/>
  <c r="K46" i="18"/>
  <c r="O46" i="18"/>
  <c r="S46" i="18"/>
  <c r="W46" i="18"/>
  <c r="AA46" i="18"/>
  <c r="H46" i="18"/>
  <c r="L46" i="18"/>
  <c r="P46" i="18"/>
  <c r="T46" i="18"/>
  <c r="X46" i="18"/>
  <c r="AB46" i="18"/>
  <c r="H42" i="18"/>
  <c r="L42" i="18"/>
  <c r="P42" i="18"/>
  <c r="T42" i="18"/>
  <c r="X42" i="18"/>
  <c r="AB42" i="18"/>
  <c r="E42" i="18"/>
  <c r="I42" i="18"/>
  <c r="M42" i="18"/>
  <c r="Q42" i="18"/>
  <c r="U42" i="18"/>
  <c r="Y42" i="18"/>
  <c r="F42" i="18"/>
  <c r="J42" i="18"/>
  <c r="N42" i="18"/>
  <c r="R42" i="18"/>
  <c r="V42" i="18"/>
  <c r="Z42" i="18"/>
  <c r="G42" i="18"/>
  <c r="K42" i="18"/>
  <c r="O42" i="18"/>
  <c r="S42" i="18"/>
  <c r="W42" i="18"/>
  <c r="AA42" i="18"/>
  <c r="H38" i="18"/>
  <c r="L38" i="18"/>
  <c r="P38" i="18"/>
  <c r="T38" i="18"/>
  <c r="X38" i="18"/>
  <c r="AB38" i="18"/>
  <c r="E38" i="18"/>
  <c r="I38" i="18"/>
  <c r="M38" i="18"/>
  <c r="Q38" i="18"/>
  <c r="U38" i="18"/>
  <c r="Y38" i="18"/>
  <c r="F38" i="18"/>
  <c r="J38" i="18"/>
  <c r="N38" i="18"/>
  <c r="R38" i="18"/>
  <c r="V38" i="18"/>
  <c r="Z38" i="18"/>
  <c r="G38" i="18"/>
  <c r="K38" i="18"/>
  <c r="O38" i="18"/>
  <c r="S38" i="18"/>
  <c r="W38" i="18"/>
  <c r="AA38" i="18"/>
  <c r="H34" i="18"/>
  <c r="L34" i="18"/>
  <c r="P34" i="18"/>
  <c r="T34" i="18"/>
  <c r="X34" i="18"/>
  <c r="AB34" i="18"/>
  <c r="E34" i="18"/>
  <c r="I34" i="18"/>
  <c r="M34" i="18"/>
  <c r="Q34" i="18"/>
  <c r="U34" i="18"/>
  <c r="Y34" i="18"/>
  <c r="F34" i="18"/>
  <c r="J34" i="18"/>
  <c r="N34" i="18"/>
  <c r="R34" i="18"/>
  <c r="V34" i="18"/>
  <c r="Z34" i="18"/>
  <c r="G34" i="18"/>
  <c r="K34" i="18"/>
  <c r="O34" i="18"/>
  <c r="S34" i="18"/>
  <c r="W34" i="18"/>
  <c r="AA34" i="18"/>
  <c r="H30" i="18"/>
  <c r="L30" i="18"/>
  <c r="P30" i="18"/>
  <c r="T30" i="18"/>
  <c r="X30" i="18"/>
  <c r="G30" i="18"/>
  <c r="M30" i="18"/>
  <c r="R30" i="18"/>
  <c r="W30" i="18"/>
  <c r="AB30" i="18"/>
  <c r="I30" i="18"/>
  <c r="N30" i="18"/>
  <c r="S30" i="18"/>
  <c r="Y30" i="18"/>
  <c r="E30" i="18"/>
  <c r="J30" i="18"/>
  <c r="O30" i="18"/>
  <c r="U30" i="18"/>
  <c r="Z30" i="18"/>
  <c r="F30" i="18"/>
  <c r="K30" i="18"/>
  <c r="Q30" i="18"/>
  <c r="V30" i="18"/>
  <c r="AA30" i="18"/>
  <c r="E26" i="18"/>
  <c r="I26" i="18"/>
  <c r="M26" i="18"/>
  <c r="Q26" i="18"/>
  <c r="U26" i="18"/>
  <c r="Y26" i="18"/>
  <c r="F26" i="18"/>
  <c r="J26" i="18"/>
  <c r="N26" i="18"/>
  <c r="R26" i="18"/>
  <c r="V26" i="18"/>
  <c r="Z26" i="18"/>
  <c r="G26" i="18"/>
  <c r="K26" i="18"/>
  <c r="O26" i="18"/>
  <c r="S26" i="18"/>
  <c r="W26" i="18"/>
  <c r="AA26" i="18"/>
  <c r="H26" i="18"/>
  <c r="L26" i="18"/>
  <c r="P26" i="18"/>
  <c r="T26" i="18"/>
  <c r="X26" i="18"/>
  <c r="AB26" i="18"/>
  <c r="E22" i="18"/>
  <c r="I22" i="18"/>
  <c r="M22" i="18"/>
  <c r="Q22" i="18"/>
  <c r="U22" i="18"/>
  <c r="Y22" i="18"/>
  <c r="F22" i="18"/>
  <c r="J22" i="18"/>
  <c r="N22" i="18"/>
  <c r="R22" i="18"/>
  <c r="V22" i="18"/>
  <c r="Z22" i="18"/>
  <c r="G22" i="18"/>
  <c r="K22" i="18"/>
  <c r="O22" i="18"/>
  <c r="S22" i="18"/>
  <c r="W22" i="18"/>
  <c r="AA22" i="18"/>
  <c r="H22" i="18"/>
  <c r="L22" i="18"/>
  <c r="P22" i="18"/>
  <c r="T22" i="18"/>
  <c r="X22" i="18"/>
  <c r="AB22" i="18"/>
  <c r="E18" i="18"/>
  <c r="I18" i="18"/>
  <c r="M18" i="18"/>
  <c r="Q18" i="18"/>
  <c r="U18" i="18"/>
  <c r="Y18" i="18"/>
  <c r="F18" i="18"/>
  <c r="J18" i="18"/>
  <c r="N18" i="18"/>
  <c r="R18" i="18"/>
  <c r="V18" i="18"/>
  <c r="Z18" i="18"/>
  <c r="G18" i="18"/>
  <c r="K18" i="18"/>
  <c r="O18" i="18"/>
  <c r="S18" i="18"/>
  <c r="W18" i="18"/>
  <c r="AA18" i="18"/>
  <c r="H18" i="18"/>
  <c r="L18" i="18"/>
  <c r="P18" i="18"/>
  <c r="T18" i="18"/>
  <c r="X18" i="18"/>
  <c r="AB18" i="18"/>
  <c r="E14" i="18"/>
  <c r="I14" i="18"/>
  <c r="M14" i="18"/>
  <c r="Q14" i="18"/>
  <c r="U14" i="18"/>
  <c r="Y14" i="18"/>
  <c r="F14" i="18"/>
  <c r="J14" i="18"/>
  <c r="N14" i="18"/>
  <c r="R14" i="18"/>
  <c r="V14" i="18"/>
  <c r="Z14" i="18"/>
  <c r="G14" i="18"/>
  <c r="K14" i="18"/>
  <c r="O14" i="18"/>
  <c r="S14" i="18"/>
  <c r="W14" i="18"/>
  <c r="AA14" i="18"/>
  <c r="H14" i="18"/>
  <c r="L14" i="18"/>
  <c r="P14" i="18"/>
  <c r="T14" i="18"/>
  <c r="X14" i="18"/>
  <c r="AB14" i="18"/>
  <c r="E10" i="18"/>
  <c r="I10" i="18"/>
  <c r="M10" i="18"/>
  <c r="Q10" i="18"/>
  <c r="U10" i="18"/>
  <c r="Y10" i="18"/>
  <c r="F10" i="18"/>
  <c r="J10" i="18"/>
  <c r="N10" i="18"/>
  <c r="R10" i="18"/>
  <c r="V10" i="18"/>
  <c r="Z10" i="18"/>
  <c r="G10" i="18"/>
  <c r="K10" i="18"/>
  <c r="O10" i="18"/>
  <c r="S10" i="18"/>
  <c r="W10" i="18"/>
  <c r="AA10" i="18"/>
  <c r="H10" i="18"/>
  <c r="L10" i="18"/>
  <c r="P10" i="18"/>
  <c r="T10" i="18"/>
  <c r="X10" i="18"/>
  <c r="AB10" i="18"/>
  <c r="E6" i="18"/>
  <c r="I6" i="18"/>
  <c r="M6" i="18"/>
  <c r="Q6" i="18"/>
  <c r="U6" i="18"/>
  <c r="Y6" i="18"/>
  <c r="F6" i="18"/>
  <c r="J6" i="18"/>
  <c r="N6" i="18"/>
  <c r="R6" i="18"/>
  <c r="V6" i="18"/>
  <c r="Z6" i="18"/>
  <c r="G6" i="18"/>
  <c r="K6" i="18"/>
  <c r="O6" i="18"/>
  <c r="S6" i="18"/>
  <c r="W6" i="18"/>
  <c r="AA6" i="18"/>
  <c r="H6" i="18"/>
  <c r="L6" i="18"/>
  <c r="P6" i="18"/>
  <c r="T6" i="18"/>
  <c r="X6" i="18"/>
  <c r="AB6" i="18"/>
  <c r="H173" i="18"/>
  <c r="L173" i="18"/>
  <c r="P173" i="18"/>
  <c r="T173" i="18"/>
  <c r="X173" i="18"/>
  <c r="AB173" i="18"/>
  <c r="E173" i="18"/>
  <c r="I173" i="18"/>
  <c r="M173" i="18"/>
  <c r="Q173" i="18"/>
  <c r="U173" i="18"/>
  <c r="Y173" i="18"/>
  <c r="F173" i="18"/>
  <c r="J173" i="18"/>
  <c r="N173" i="18"/>
  <c r="R173" i="18"/>
  <c r="V173" i="18"/>
  <c r="Z173" i="18"/>
  <c r="G173" i="18"/>
  <c r="K173" i="18"/>
  <c r="O173" i="18"/>
  <c r="S173" i="18"/>
  <c r="W173" i="18"/>
  <c r="AA173" i="18"/>
  <c r="H169" i="18"/>
  <c r="L169" i="18"/>
  <c r="P169" i="18"/>
  <c r="T169" i="18"/>
  <c r="X169" i="18"/>
  <c r="AB169" i="18"/>
  <c r="E169" i="18"/>
  <c r="I169" i="18"/>
  <c r="M169" i="18"/>
  <c r="Q169" i="18"/>
  <c r="U169" i="18"/>
  <c r="Y169" i="18"/>
  <c r="F169" i="18"/>
  <c r="J169" i="18"/>
  <c r="N169" i="18"/>
  <c r="R169" i="18"/>
  <c r="V169" i="18"/>
  <c r="Z169" i="18"/>
  <c r="G169" i="18"/>
  <c r="K169" i="18"/>
  <c r="O169" i="18"/>
  <c r="S169" i="18"/>
  <c r="W169" i="18"/>
  <c r="AA169" i="18"/>
  <c r="H165" i="18"/>
  <c r="L165" i="18"/>
  <c r="P165" i="18"/>
  <c r="T165" i="18"/>
  <c r="X165" i="18"/>
  <c r="AB165" i="18"/>
  <c r="E165" i="18"/>
  <c r="I165" i="18"/>
  <c r="M165" i="18"/>
  <c r="Q165" i="18"/>
  <c r="U165" i="18"/>
  <c r="Y165" i="18"/>
  <c r="F165" i="18"/>
  <c r="J165" i="18"/>
  <c r="N165" i="18"/>
  <c r="R165" i="18"/>
  <c r="V165" i="18"/>
  <c r="Z165" i="18"/>
  <c r="G165" i="18"/>
  <c r="K165" i="18"/>
  <c r="O165" i="18"/>
  <c r="S165" i="18"/>
  <c r="W165" i="18"/>
  <c r="AA165" i="18"/>
  <c r="H161" i="18"/>
  <c r="L161" i="18"/>
  <c r="P161" i="18"/>
  <c r="T161" i="18"/>
  <c r="X161" i="18"/>
  <c r="AB161" i="18"/>
  <c r="E161" i="18"/>
  <c r="I161" i="18"/>
  <c r="M161" i="18"/>
  <c r="Q161" i="18"/>
  <c r="U161" i="18"/>
  <c r="Y161" i="18"/>
  <c r="F161" i="18"/>
  <c r="J161" i="18"/>
  <c r="N161" i="18"/>
  <c r="R161" i="18"/>
  <c r="V161" i="18"/>
  <c r="Z161" i="18"/>
  <c r="G161" i="18"/>
  <c r="K161" i="18"/>
  <c r="O161" i="18"/>
  <c r="S161" i="18"/>
  <c r="W161" i="18"/>
  <c r="AA161" i="18"/>
  <c r="H157" i="18"/>
  <c r="L157" i="18"/>
  <c r="P157" i="18"/>
  <c r="T157" i="18"/>
  <c r="X157" i="18"/>
  <c r="AB157" i="18"/>
  <c r="E157" i="18"/>
  <c r="I157" i="18"/>
  <c r="M157" i="18"/>
  <c r="Q157" i="18"/>
  <c r="U157" i="18"/>
  <c r="Y157" i="18"/>
  <c r="F157" i="18"/>
  <c r="J157" i="18"/>
  <c r="N157" i="18"/>
  <c r="R157" i="18"/>
  <c r="V157" i="18"/>
  <c r="Z157" i="18"/>
  <c r="G157" i="18"/>
  <c r="K157" i="18"/>
  <c r="O157" i="18"/>
  <c r="S157" i="18"/>
  <c r="W157" i="18"/>
  <c r="AA157" i="18"/>
  <c r="H153" i="18"/>
  <c r="L153" i="18"/>
  <c r="P153" i="18"/>
  <c r="T153" i="18"/>
  <c r="X153" i="18"/>
  <c r="AB153" i="18"/>
  <c r="E153" i="18"/>
  <c r="I153" i="18"/>
  <c r="M153" i="18"/>
  <c r="Q153" i="18"/>
  <c r="U153" i="18"/>
  <c r="Y153" i="18"/>
  <c r="F153" i="18"/>
  <c r="J153" i="18"/>
  <c r="N153" i="18"/>
  <c r="R153" i="18"/>
  <c r="V153" i="18"/>
  <c r="Z153" i="18"/>
  <c r="G153" i="18"/>
  <c r="K153" i="18"/>
  <c r="O153" i="18"/>
  <c r="S153" i="18"/>
  <c r="W153" i="18"/>
  <c r="AA153" i="18"/>
  <c r="H149" i="18"/>
  <c r="L149" i="18"/>
  <c r="P149" i="18"/>
  <c r="T149" i="18"/>
  <c r="X149" i="18"/>
  <c r="AB149" i="18"/>
  <c r="E149" i="18"/>
  <c r="I149" i="18"/>
  <c r="M149" i="18"/>
  <c r="Q149" i="18"/>
  <c r="U149" i="18"/>
  <c r="Y149" i="18"/>
  <c r="F149" i="18"/>
  <c r="J149" i="18"/>
  <c r="N149" i="18"/>
  <c r="R149" i="18"/>
  <c r="V149" i="18"/>
  <c r="Z149" i="18"/>
  <c r="G149" i="18"/>
  <c r="K149" i="18"/>
  <c r="O149" i="18"/>
  <c r="S149" i="18"/>
  <c r="W149" i="18"/>
  <c r="AA149" i="18"/>
  <c r="H145" i="18"/>
  <c r="L145" i="18"/>
  <c r="P145" i="18"/>
  <c r="T145" i="18"/>
  <c r="X145" i="18"/>
  <c r="AB145" i="18"/>
  <c r="E145" i="18"/>
  <c r="I145" i="18"/>
  <c r="M145" i="18"/>
  <c r="Q145" i="18"/>
  <c r="U145" i="18"/>
  <c r="Y145" i="18"/>
  <c r="F145" i="18"/>
  <c r="J145" i="18"/>
  <c r="N145" i="18"/>
  <c r="R145" i="18"/>
  <c r="V145" i="18"/>
  <c r="Z145" i="18"/>
  <c r="G145" i="18"/>
  <c r="K145" i="18"/>
  <c r="O145" i="18"/>
  <c r="S145" i="18"/>
  <c r="W145" i="18"/>
  <c r="AA145" i="18"/>
  <c r="H141" i="18"/>
  <c r="L141" i="18"/>
  <c r="P141" i="18"/>
  <c r="T141" i="18"/>
  <c r="X141" i="18"/>
  <c r="AB141" i="18"/>
  <c r="E141" i="18"/>
  <c r="I141" i="18"/>
  <c r="M141" i="18"/>
  <c r="Q141" i="18"/>
  <c r="U141" i="18"/>
  <c r="Y141" i="18"/>
  <c r="F141" i="18"/>
  <c r="J141" i="18"/>
  <c r="N141" i="18"/>
  <c r="R141" i="18"/>
  <c r="V141" i="18"/>
  <c r="Z141" i="18"/>
  <c r="G141" i="18"/>
  <c r="K141" i="18"/>
  <c r="O141" i="18"/>
  <c r="S141" i="18"/>
  <c r="W141" i="18"/>
  <c r="AA141" i="18"/>
  <c r="H137" i="18"/>
  <c r="L137" i="18"/>
  <c r="P137" i="18"/>
  <c r="T137" i="18"/>
  <c r="X137" i="18"/>
  <c r="AB137" i="18"/>
  <c r="E137" i="18"/>
  <c r="I137" i="18"/>
  <c r="M137" i="18"/>
  <c r="Q137" i="18"/>
  <c r="U137" i="18"/>
  <c r="Y137" i="18"/>
  <c r="F137" i="18"/>
  <c r="J137" i="18"/>
  <c r="N137" i="18"/>
  <c r="R137" i="18"/>
  <c r="V137" i="18"/>
  <c r="Z137" i="18"/>
  <c r="G137" i="18"/>
  <c r="K137" i="18"/>
  <c r="O137" i="18"/>
  <c r="S137" i="18"/>
  <c r="W137" i="18"/>
  <c r="AA137" i="18"/>
  <c r="H133" i="18"/>
  <c r="L133" i="18"/>
  <c r="P133" i="18"/>
  <c r="T133" i="18"/>
  <c r="X133" i="18"/>
  <c r="AB133" i="18"/>
  <c r="E133" i="18"/>
  <c r="I133" i="18"/>
  <c r="M133" i="18"/>
  <c r="Q133" i="18"/>
  <c r="U133" i="18"/>
  <c r="Y133" i="18"/>
  <c r="F133" i="18"/>
  <c r="J133" i="18"/>
  <c r="N133" i="18"/>
  <c r="R133" i="18"/>
  <c r="V133" i="18"/>
  <c r="Z133" i="18"/>
  <c r="G133" i="18"/>
  <c r="K133" i="18"/>
  <c r="O133" i="18"/>
  <c r="S133" i="18"/>
  <c r="W133" i="18"/>
  <c r="AA133" i="18"/>
  <c r="H129" i="18"/>
  <c r="L129" i="18"/>
  <c r="P129" i="18"/>
  <c r="T129" i="18"/>
  <c r="X129" i="18"/>
  <c r="AB129" i="18"/>
  <c r="E129" i="18"/>
  <c r="I129" i="18"/>
  <c r="M129" i="18"/>
  <c r="Q129" i="18"/>
  <c r="U129" i="18"/>
  <c r="Y129" i="18"/>
  <c r="F129" i="18"/>
  <c r="J129" i="18"/>
  <c r="N129" i="18"/>
  <c r="R129" i="18"/>
  <c r="V129" i="18"/>
  <c r="Z129" i="18"/>
  <c r="G129" i="18"/>
  <c r="K129" i="18"/>
  <c r="O129" i="18"/>
  <c r="S129" i="18"/>
  <c r="W129" i="18"/>
  <c r="AA129" i="18"/>
  <c r="H125" i="18"/>
  <c r="L125" i="18"/>
  <c r="P125" i="18"/>
  <c r="T125" i="18"/>
  <c r="X125" i="18"/>
  <c r="AB125" i="18"/>
  <c r="E125" i="18"/>
  <c r="I125" i="18"/>
  <c r="M125" i="18"/>
  <c r="Q125" i="18"/>
  <c r="U125" i="18"/>
  <c r="Y125" i="18"/>
  <c r="F125" i="18"/>
  <c r="J125" i="18"/>
  <c r="N125" i="18"/>
  <c r="R125" i="18"/>
  <c r="V125" i="18"/>
  <c r="Z125" i="18"/>
  <c r="G125" i="18"/>
  <c r="K125" i="18"/>
  <c r="O125" i="18"/>
  <c r="S125" i="18"/>
  <c r="W125" i="18"/>
  <c r="AA125" i="18"/>
  <c r="H121" i="18"/>
  <c r="L121" i="18"/>
  <c r="P121" i="18"/>
  <c r="T121" i="18"/>
  <c r="X121" i="18"/>
  <c r="AB121" i="18"/>
  <c r="E121" i="18"/>
  <c r="I121" i="18"/>
  <c r="M121" i="18"/>
  <c r="Q121" i="18"/>
  <c r="U121" i="18"/>
  <c r="Y121" i="18"/>
  <c r="F121" i="18"/>
  <c r="J121" i="18"/>
  <c r="N121" i="18"/>
  <c r="R121" i="18"/>
  <c r="V121" i="18"/>
  <c r="Z121" i="18"/>
  <c r="G121" i="18"/>
  <c r="K121" i="18"/>
  <c r="O121" i="18"/>
  <c r="S121" i="18"/>
  <c r="W121" i="18"/>
  <c r="AA121" i="18"/>
  <c r="H117" i="18"/>
  <c r="L117" i="18"/>
  <c r="P117" i="18"/>
  <c r="T117" i="18"/>
  <c r="X117" i="18"/>
  <c r="AB117" i="18"/>
  <c r="E117" i="18"/>
  <c r="I117" i="18"/>
  <c r="M117" i="18"/>
  <c r="Q117" i="18"/>
  <c r="U117" i="18"/>
  <c r="Y117" i="18"/>
  <c r="F117" i="18"/>
  <c r="J117" i="18"/>
  <c r="N117" i="18"/>
  <c r="R117" i="18"/>
  <c r="V117" i="18"/>
  <c r="Z117" i="18"/>
  <c r="G117" i="18"/>
  <c r="K117" i="18"/>
  <c r="O117" i="18"/>
  <c r="S117" i="18"/>
  <c r="W117" i="18"/>
  <c r="AA117" i="18"/>
  <c r="E113" i="18"/>
  <c r="I113" i="18"/>
  <c r="M113" i="18"/>
  <c r="Q113" i="18"/>
  <c r="U113" i="18"/>
  <c r="Y113" i="18"/>
  <c r="F113" i="18"/>
  <c r="J113" i="18"/>
  <c r="N113" i="18"/>
  <c r="R113" i="18"/>
  <c r="V113" i="18"/>
  <c r="Z113" i="18"/>
  <c r="H113" i="18"/>
  <c r="P113" i="18"/>
  <c r="X113" i="18"/>
  <c r="K113" i="18"/>
  <c r="S113" i="18"/>
  <c r="AA113" i="18"/>
  <c r="L113" i="18"/>
  <c r="T113" i="18"/>
  <c r="AB113" i="18"/>
  <c r="G113" i="18"/>
  <c r="O113" i="18"/>
  <c r="W113" i="18"/>
  <c r="E109" i="18"/>
  <c r="I109" i="18"/>
  <c r="M109" i="18"/>
  <c r="Q109" i="18"/>
  <c r="U109" i="18"/>
  <c r="Y109" i="18"/>
  <c r="F109" i="18"/>
  <c r="J109" i="18"/>
  <c r="N109" i="18"/>
  <c r="R109" i="18"/>
  <c r="V109" i="18"/>
  <c r="Z109" i="18"/>
  <c r="H109" i="18"/>
  <c r="P109" i="18"/>
  <c r="X109" i="18"/>
  <c r="K109" i="18"/>
  <c r="S109" i="18"/>
  <c r="AA109" i="18"/>
  <c r="L109" i="18"/>
  <c r="T109" i="18"/>
  <c r="AB109" i="18"/>
  <c r="G109" i="18"/>
  <c r="O109" i="18"/>
  <c r="W109" i="18"/>
  <c r="E105" i="18"/>
  <c r="I105" i="18"/>
  <c r="M105" i="18"/>
  <c r="Q105" i="18"/>
  <c r="U105" i="18"/>
  <c r="Y105" i="18"/>
  <c r="F105" i="18"/>
  <c r="J105" i="18"/>
  <c r="N105" i="18"/>
  <c r="R105" i="18"/>
  <c r="V105" i="18"/>
  <c r="Z105" i="18"/>
  <c r="H105" i="18"/>
  <c r="P105" i="18"/>
  <c r="X105" i="18"/>
  <c r="K105" i="18"/>
  <c r="S105" i="18"/>
  <c r="AA105" i="18"/>
  <c r="L105" i="18"/>
  <c r="T105" i="18"/>
  <c r="AB105" i="18"/>
  <c r="G105" i="18"/>
  <c r="O105" i="18"/>
  <c r="W105" i="18"/>
  <c r="E101" i="18"/>
  <c r="I101" i="18"/>
  <c r="M101" i="18"/>
  <c r="Q101" i="18"/>
  <c r="U101" i="18"/>
  <c r="Y101" i="18"/>
  <c r="F101" i="18"/>
  <c r="J101" i="18"/>
  <c r="N101" i="18"/>
  <c r="R101" i="18"/>
  <c r="V101" i="18"/>
  <c r="Z101" i="18"/>
  <c r="H101" i="18"/>
  <c r="P101" i="18"/>
  <c r="X101" i="18"/>
  <c r="K101" i="18"/>
  <c r="S101" i="18"/>
  <c r="AA101" i="18"/>
  <c r="L101" i="18"/>
  <c r="T101" i="18"/>
  <c r="AB101" i="18"/>
  <c r="G101" i="18"/>
  <c r="O101" i="18"/>
  <c r="W101" i="18"/>
  <c r="H97" i="18"/>
  <c r="L97" i="18"/>
  <c r="P97" i="18"/>
  <c r="T97" i="18"/>
  <c r="X97" i="18"/>
  <c r="AB97" i="18"/>
  <c r="E97" i="18"/>
  <c r="I97" i="18"/>
  <c r="M97" i="18"/>
  <c r="Q97" i="18"/>
  <c r="U97" i="18"/>
  <c r="Y97" i="18"/>
  <c r="F97" i="18"/>
  <c r="J97" i="18"/>
  <c r="N97" i="18"/>
  <c r="R97" i="18"/>
  <c r="V97" i="18"/>
  <c r="Z97" i="18"/>
  <c r="S97" i="18"/>
  <c r="G97" i="18"/>
  <c r="W97" i="18"/>
  <c r="K97" i="18"/>
  <c r="AA97" i="18"/>
  <c r="O97" i="18"/>
  <c r="G93" i="18"/>
  <c r="K93" i="18"/>
  <c r="O93" i="18"/>
  <c r="H93" i="18"/>
  <c r="L93" i="18"/>
  <c r="P93" i="18"/>
  <c r="T93" i="18"/>
  <c r="X93" i="18"/>
  <c r="AB93" i="18"/>
  <c r="E93" i="18"/>
  <c r="I93" i="18"/>
  <c r="M93" i="18"/>
  <c r="Q93" i="18"/>
  <c r="U93" i="18"/>
  <c r="Y93" i="18"/>
  <c r="F93" i="18"/>
  <c r="J93" i="18"/>
  <c r="N93" i="18"/>
  <c r="R93" i="18"/>
  <c r="V93" i="18"/>
  <c r="Z93" i="18"/>
  <c r="S93" i="18"/>
  <c r="W93" i="18"/>
  <c r="AA93" i="18"/>
  <c r="G89" i="18"/>
  <c r="K89" i="18"/>
  <c r="O89" i="18"/>
  <c r="S89" i="18"/>
  <c r="W89" i="18"/>
  <c r="AA89" i="18"/>
  <c r="H89" i="18"/>
  <c r="L89" i="18"/>
  <c r="P89" i="18"/>
  <c r="T89" i="18"/>
  <c r="X89" i="18"/>
  <c r="AB89" i="18"/>
  <c r="E89" i="18"/>
  <c r="I89" i="18"/>
  <c r="M89" i="18"/>
  <c r="Q89" i="18"/>
  <c r="U89" i="18"/>
  <c r="Y89" i="18"/>
  <c r="F89" i="18"/>
  <c r="J89" i="18"/>
  <c r="N89" i="18"/>
  <c r="R89" i="18"/>
  <c r="V89" i="18"/>
  <c r="Z89" i="18"/>
  <c r="F85" i="18"/>
  <c r="J85" i="18"/>
  <c r="N85" i="18"/>
  <c r="R85" i="18"/>
  <c r="V85" i="18"/>
  <c r="G85" i="18"/>
  <c r="K85" i="18"/>
  <c r="O85" i="18"/>
  <c r="S85" i="18"/>
  <c r="W85" i="18"/>
  <c r="AA85" i="18"/>
  <c r="H85" i="18"/>
  <c r="L85" i="18"/>
  <c r="P85" i="18"/>
  <c r="T85" i="18"/>
  <c r="X85" i="18"/>
  <c r="AB85" i="18"/>
  <c r="E85" i="18"/>
  <c r="I85" i="18"/>
  <c r="M85" i="18"/>
  <c r="Q85" i="18"/>
  <c r="U85" i="18"/>
  <c r="Y85" i="18"/>
  <c r="Z85" i="18"/>
  <c r="F81" i="18"/>
  <c r="J81" i="18"/>
  <c r="N81" i="18"/>
  <c r="R81" i="18"/>
  <c r="V81" i="18"/>
  <c r="Z81" i="18"/>
  <c r="G81" i="18"/>
  <c r="K81" i="18"/>
  <c r="O81" i="18"/>
  <c r="S81" i="18"/>
  <c r="W81" i="18"/>
  <c r="AA81" i="18"/>
  <c r="H81" i="18"/>
  <c r="L81" i="18"/>
  <c r="P81" i="18"/>
  <c r="T81" i="18"/>
  <c r="X81" i="18"/>
  <c r="AB81" i="18"/>
  <c r="E81" i="18"/>
  <c r="I81" i="18"/>
  <c r="M81" i="18"/>
  <c r="Q81" i="18"/>
  <c r="U81" i="18"/>
  <c r="Y81" i="18"/>
  <c r="F77" i="18"/>
  <c r="J77" i="18"/>
  <c r="N77" i="18"/>
  <c r="R77" i="18"/>
  <c r="V77" i="18"/>
  <c r="Z77" i="18"/>
  <c r="G77" i="18"/>
  <c r="K77" i="18"/>
  <c r="O77" i="18"/>
  <c r="S77" i="18"/>
  <c r="W77" i="18"/>
  <c r="AA77" i="18"/>
  <c r="H77" i="18"/>
  <c r="L77" i="18"/>
  <c r="P77" i="18"/>
  <c r="T77" i="18"/>
  <c r="X77" i="18"/>
  <c r="AB77" i="18"/>
  <c r="E77" i="18"/>
  <c r="I77" i="18"/>
  <c r="M77" i="18"/>
  <c r="Q77" i="18"/>
  <c r="U77" i="18"/>
  <c r="Y77" i="18"/>
  <c r="F73" i="18"/>
  <c r="J73" i="18"/>
  <c r="N73" i="18"/>
  <c r="R73" i="18"/>
  <c r="V73" i="18"/>
  <c r="Z73" i="18"/>
  <c r="G73" i="18"/>
  <c r="K73" i="18"/>
  <c r="O73" i="18"/>
  <c r="S73" i="18"/>
  <c r="W73" i="18"/>
  <c r="AA73" i="18"/>
  <c r="H73" i="18"/>
  <c r="L73" i="18"/>
  <c r="P73" i="18"/>
  <c r="T73" i="18"/>
  <c r="X73" i="18"/>
  <c r="AB73" i="18"/>
  <c r="E73" i="18"/>
  <c r="I73" i="18"/>
  <c r="M73" i="18"/>
  <c r="Q73" i="18"/>
  <c r="U73" i="18"/>
  <c r="Y73" i="18"/>
  <c r="F69" i="18"/>
  <c r="J69" i="18"/>
  <c r="N69" i="18"/>
  <c r="R69" i="18"/>
  <c r="V69" i="18"/>
  <c r="Z69" i="18"/>
  <c r="G69" i="18"/>
  <c r="K69" i="18"/>
  <c r="O69" i="18"/>
  <c r="S69" i="18"/>
  <c r="W69" i="18"/>
  <c r="AA69" i="18"/>
  <c r="H69" i="18"/>
  <c r="L69" i="18"/>
  <c r="P69" i="18"/>
  <c r="T69" i="18"/>
  <c r="X69" i="18"/>
  <c r="AB69" i="18"/>
  <c r="E69" i="18"/>
  <c r="I69" i="18"/>
  <c r="M69" i="18"/>
  <c r="Q69" i="18"/>
  <c r="U69" i="18"/>
  <c r="Y69" i="18"/>
  <c r="F65" i="18"/>
  <c r="J65" i="18"/>
  <c r="N65" i="18"/>
  <c r="R65" i="18"/>
  <c r="V65" i="18"/>
  <c r="Z65" i="18"/>
  <c r="G65" i="18"/>
  <c r="K65" i="18"/>
  <c r="O65" i="18"/>
  <c r="S65" i="18"/>
  <c r="W65" i="18"/>
  <c r="AA65" i="18"/>
  <c r="H65" i="18"/>
  <c r="L65" i="18"/>
  <c r="P65" i="18"/>
  <c r="T65" i="18"/>
  <c r="X65" i="18"/>
  <c r="AB65" i="18"/>
  <c r="E65" i="18"/>
  <c r="I65" i="18"/>
  <c r="M65" i="18"/>
  <c r="Q65" i="18"/>
  <c r="U65" i="18"/>
  <c r="Y65" i="18"/>
  <c r="H61" i="18"/>
  <c r="L61" i="18"/>
  <c r="P61" i="18"/>
  <c r="T61" i="18"/>
  <c r="X61" i="18"/>
  <c r="E61" i="18"/>
  <c r="J61" i="18"/>
  <c r="O61" i="18"/>
  <c r="U61" i="18"/>
  <c r="Z61" i="18"/>
  <c r="F61" i="18"/>
  <c r="K61" i="18"/>
  <c r="Q61" i="18"/>
  <c r="V61" i="18"/>
  <c r="AA61" i="18"/>
  <c r="G61" i="18"/>
  <c r="M61" i="18"/>
  <c r="R61" i="18"/>
  <c r="W61" i="18"/>
  <c r="AB61" i="18"/>
  <c r="I61" i="18"/>
  <c r="N61" i="18"/>
  <c r="S61" i="18"/>
  <c r="Y61" i="18"/>
  <c r="E57" i="18"/>
  <c r="I57" i="18"/>
  <c r="M57" i="18"/>
  <c r="F57" i="18"/>
  <c r="J57" i="18"/>
  <c r="N57" i="18"/>
  <c r="R57" i="18"/>
  <c r="G57" i="18"/>
  <c r="K57" i="18"/>
  <c r="O57" i="18"/>
  <c r="S57" i="18"/>
  <c r="W57" i="18"/>
  <c r="AA57" i="18"/>
  <c r="H57" i="18"/>
  <c r="L57" i="18"/>
  <c r="P57" i="18"/>
  <c r="T57" i="18"/>
  <c r="X57" i="18"/>
  <c r="AB57" i="18"/>
  <c r="Q57" i="18"/>
  <c r="Z57" i="18"/>
  <c r="U57" i="18"/>
  <c r="V57" i="18"/>
  <c r="Y57" i="18"/>
  <c r="E53" i="18"/>
  <c r="I53" i="18"/>
  <c r="M53" i="18"/>
  <c r="Q53" i="18"/>
  <c r="U53" i="18"/>
  <c r="Y53" i="18"/>
  <c r="F53" i="18"/>
  <c r="J53" i="18"/>
  <c r="N53" i="18"/>
  <c r="R53" i="18"/>
  <c r="V53" i="18"/>
  <c r="Z53" i="18"/>
  <c r="G53" i="18"/>
  <c r="K53" i="18"/>
  <c r="O53" i="18"/>
  <c r="S53" i="18"/>
  <c r="W53" i="18"/>
  <c r="AA53" i="18"/>
  <c r="H53" i="18"/>
  <c r="L53" i="18"/>
  <c r="P53" i="18"/>
  <c r="T53" i="18"/>
  <c r="X53" i="18"/>
  <c r="AB53" i="18"/>
  <c r="E49" i="18"/>
  <c r="I49" i="18"/>
  <c r="M49" i="18"/>
  <c r="Q49" i="18"/>
  <c r="U49" i="18"/>
  <c r="Y49" i="18"/>
  <c r="F49" i="18"/>
  <c r="J49" i="18"/>
  <c r="N49" i="18"/>
  <c r="R49" i="18"/>
  <c r="V49" i="18"/>
  <c r="Z49" i="18"/>
  <c r="G49" i="18"/>
  <c r="K49" i="18"/>
  <c r="O49" i="18"/>
  <c r="S49" i="18"/>
  <c r="W49" i="18"/>
  <c r="AA49" i="18"/>
  <c r="H49" i="18"/>
  <c r="L49" i="18"/>
  <c r="P49" i="18"/>
  <c r="T49" i="18"/>
  <c r="X49" i="18"/>
  <c r="AB49" i="18"/>
  <c r="E45" i="18"/>
  <c r="I45" i="18"/>
  <c r="M45" i="18"/>
  <c r="Q45" i="18"/>
  <c r="U45" i="18"/>
  <c r="Y45" i="18"/>
  <c r="F45" i="18"/>
  <c r="J45" i="18"/>
  <c r="N45" i="18"/>
  <c r="R45" i="18"/>
  <c r="V45" i="18"/>
  <c r="Z45" i="18"/>
  <c r="G45" i="18"/>
  <c r="K45" i="18"/>
  <c r="O45" i="18"/>
  <c r="S45" i="18"/>
  <c r="W45" i="18"/>
  <c r="AA45" i="18"/>
  <c r="H45" i="18"/>
  <c r="L45" i="18"/>
  <c r="P45" i="18"/>
  <c r="T45" i="18"/>
  <c r="X45" i="18"/>
  <c r="AB45" i="18"/>
  <c r="H41" i="18"/>
  <c r="L41" i="18"/>
  <c r="P41" i="18"/>
  <c r="T41" i="18"/>
  <c r="X41" i="18"/>
  <c r="AB41" i="18"/>
  <c r="E41" i="18"/>
  <c r="I41" i="18"/>
  <c r="M41" i="18"/>
  <c r="Q41" i="18"/>
  <c r="U41" i="18"/>
  <c r="Y41" i="18"/>
  <c r="F41" i="18"/>
  <c r="J41" i="18"/>
  <c r="N41" i="18"/>
  <c r="R41" i="18"/>
  <c r="V41" i="18"/>
  <c r="Z41" i="18"/>
  <c r="G41" i="18"/>
  <c r="K41" i="18"/>
  <c r="O41" i="18"/>
  <c r="S41" i="18"/>
  <c r="W41" i="18"/>
  <c r="AA41" i="18"/>
  <c r="H37" i="18"/>
  <c r="L37" i="18"/>
  <c r="P37" i="18"/>
  <c r="T37" i="18"/>
  <c r="X37" i="18"/>
  <c r="AB37" i="18"/>
  <c r="E37" i="18"/>
  <c r="I37" i="18"/>
  <c r="M37" i="18"/>
  <c r="Q37" i="18"/>
  <c r="U37" i="18"/>
  <c r="Y37" i="18"/>
  <c r="F37" i="18"/>
  <c r="J37" i="18"/>
  <c r="N37" i="18"/>
  <c r="R37" i="18"/>
  <c r="V37" i="18"/>
  <c r="Z37" i="18"/>
  <c r="G37" i="18"/>
  <c r="K37" i="18"/>
  <c r="O37" i="18"/>
  <c r="S37" i="18"/>
  <c r="W37" i="18"/>
  <c r="AA37" i="18"/>
  <c r="H33" i="18"/>
  <c r="L33" i="18"/>
  <c r="P33" i="18"/>
  <c r="T33" i="18"/>
  <c r="X33" i="18"/>
  <c r="AB33" i="18"/>
  <c r="E33" i="18"/>
  <c r="I33" i="18"/>
  <c r="M33" i="18"/>
  <c r="Q33" i="18"/>
  <c r="U33" i="18"/>
  <c r="Y33" i="18"/>
  <c r="F33" i="18"/>
  <c r="J33" i="18"/>
  <c r="N33" i="18"/>
  <c r="R33" i="18"/>
  <c r="V33" i="18"/>
  <c r="Z33" i="18"/>
  <c r="G33" i="18"/>
  <c r="K33" i="18"/>
  <c r="O33" i="18"/>
  <c r="S33" i="18"/>
  <c r="W33" i="18"/>
  <c r="AA33" i="18"/>
  <c r="H29" i="18"/>
  <c r="L29" i="18"/>
  <c r="P29" i="18"/>
  <c r="T29" i="18"/>
  <c r="X29" i="18"/>
  <c r="AB29" i="18"/>
  <c r="E29" i="18"/>
  <c r="J29" i="18"/>
  <c r="O29" i="18"/>
  <c r="U29" i="18"/>
  <c r="Z29" i="18"/>
  <c r="F29" i="18"/>
  <c r="K29" i="18"/>
  <c r="Q29" i="18"/>
  <c r="V29" i="18"/>
  <c r="AA29" i="18"/>
  <c r="G29" i="18"/>
  <c r="M29" i="18"/>
  <c r="R29" i="18"/>
  <c r="W29" i="18"/>
  <c r="I29" i="18"/>
  <c r="N29" i="18"/>
  <c r="S29" i="18"/>
  <c r="Y29" i="18"/>
  <c r="E25" i="18"/>
  <c r="I25" i="18"/>
  <c r="M25" i="18"/>
  <c r="Q25" i="18"/>
  <c r="U25" i="18"/>
  <c r="Y25" i="18"/>
  <c r="F25" i="18"/>
  <c r="J25" i="18"/>
  <c r="N25" i="18"/>
  <c r="R25" i="18"/>
  <c r="V25" i="18"/>
  <c r="Z25" i="18"/>
  <c r="G25" i="18"/>
  <c r="K25" i="18"/>
  <c r="O25" i="18"/>
  <c r="S25" i="18"/>
  <c r="W25" i="18"/>
  <c r="AA25" i="18"/>
  <c r="H25" i="18"/>
  <c r="L25" i="18"/>
  <c r="P25" i="18"/>
  <c r="T25" i="18"/>
  <c r="X25" i="18"/>
  <c r="AB25" i="18"/>
  <c r="E21" i="18"/>
  <c r="I21" i="18"/>
  <c r="M21" i="18"/>
  <c r="Q21" i="18"/>
  <c r="U21" i="18"/>
  <c r="Y21" i="18"/>
  <c r="F21" i="18"/>
  <c r="J21" i="18"/>
  <c r="N21" i="18"/>
  <c r="R21" i="18"/>
  <c r="V21" i="18"/>
  <c r="Z21" i="18"/>
  <c r="G21" i="18"/>
  <c r="K21" i="18"/>
  <c r="O21" i="18"/>
  <c r="S21" i="18"/>
  <c r="W21" i="18"/>
  <c r="AA21" i="18"/>
  <c r="H21" i="18"/>
  <c r="L21" i="18"/>
  <c r="P21" i="18"/>
  <c r="T21" i="18"/>
  <c r="X21" i="18"/>
  <c r="AB21" i="18"/>
  <c r="G17" i="18"/>
  <c r="H17" i="18"/>
  <c r="I17" i="18"/>
  <c r="M17" i="18"/>
  <c r="Q17" i="18"/>
  <c r="U17" i="18"/>
  <c r="Y17" i="18"/>
  <c r="J17" i="18"/>
  <c r="N17" i="18"/>
  <c r="R17" i="18"/>
  <c r="V17" i="18"/>
  <c r="Z17" i="18"/>
  <c r="E17" i="18"/>
  <c r="K17" i="18"/>
  <c r="O17" i="18"/>
  <c r="S17" i="18"/>
  <c r="W17" i="18"/>
  <c r="AA17" i="18"/>
  <c r="F17" i="18"/>
  <c r="L17" i="18"/>
  <c r="P17" i="18"/>
  <c r="T17" i="18"/>
  <c r="X17" i="18"/>
  <c r="AB17" i="18"/>
  <c r="E13" i="18"/>
  <c r="I13" i="18"/>
  <c r="M13" i="18"/>
  <c r="Q13" i="18"/>
  <c r="U13" i="18"/>
  <c r="Y13" i="18"/>
  <c r="F13" i="18"/>
  <c r="J13" i="18"/>
  <c r="N13" i="18"/>
  <c r="R13" i="18"/>
  <c r="V13" i="18"/>
  <c r="Z13" i="18"/>
  <c r="G13" i="18"/>
  <c r="K13" i="18"/>
  <c r="O13" i="18"/>
  <c r="S13" i="18"/>
  <c r="W13" i="18"/>
  <c r="AA13" i="18"/>
  <c r="H13" i="18"/>
  <c r="L13" i="18"/>
  <c r="P13" i="18"/>
  <c r="T13" i="18"/>
  <c r="X13" i="18"/>
  <c r="AB13" i="18"/>
  <c r="E9" i="18"/>
  <c r="I9" i="18"/>
  <c r="M9" i="18"/>
  <c r="Q9" i="18"/>
  <c r="U9" i="18"/>
  <c r="Y9" i="18"/>
  <c r="F9" i="18"/>
  <c r="J9" i="18"/>
  <c r="N9" i="18"/>
  <c r="R9" i="18"/>
  <c r="V9" i="18"/>
  <c r="Z9" i="18"/>
  <c r="G9" i="18"/>
  <c r="K9" i="18"/>
  <c r="O9" i="18"/>
  <c r="S9" i="18"/>
  <c r="W9" i="18"/>
  <c r="AA9" i="18"/>
  <c r="H9" i="18"/>
  <c r="L9" i="18"/>
  <c r="P9" i="18"/>
  <c r="T9" i="18"/>
  <c r="X9" i="18"/>
  <c r="AB9" i="18"/>
  <c r="E5" i="18"/>
  <c r="I5" i="18"/>
  <c r="M5" i="18"/>
  <c r="Q5" i="18"/>
  <c r="U5" i="18"/>
  <c r="Y5" i="18"/>
  <c r="F5" i="18"/>
  <c r="J5" i="18"/>
  <c r="N5" i="18"/>
  <c r="R5" i="18"/>
  <c r="V5" i="18"/>
  <c r="Z5" i="18"/>
  <c r="G5" i="18"/>
  <c r="K5" i="18"/>
  <c r="O5" i="18"/>
  <c r="S5" i="18"/>
  <c r="W5" i="18"/>
  <c r="AA5" i="18"/>
  <c r="H5" i="18"/>
  <c r="L5" i="18"/>
  <c r="P5" i="18"/>
  <c r="T5" i="18"/>
  <c r="X5" i="18"/>
  <c r="AB5" i="18"/>
  <c r="C45" i="16"/>
  <c r="D47" i="16"/>
  <c r="D12" i="5"/>
  <c r="C2" i="5"/>
  <c r="C25" i="16"/>
  <c r="C47" i="16" l="1"/>
  <c r="C13" i="5"/>
  <c r="C14" i="5"/>
  <c r="D14" i="5"/>
  <c r="E1295" i="18"/>
  <c r="C43" i="16"/>
  <c r="C58" i="16"/>
  <c r="C50" i="16" l="1"/>
  <c r="C52" i="16" s="1"/>
  <c r="C48" i="16"/>
  <c r="C49" i="16"/>
  <c r="C56" i="16"/>
  <c r="C51" i="16" l="1"/>
  <c r="C57" i="16"/>
  <c r="C53" i="16"/>
  <c r="C54" i="16" l="1"/>
  <c r="C55" i="16" s="1"/>
  <c r="D58" i="16" l="1"/>
  <c r="D52" i="16"/>
  <c r="C1" i="5" l="1"/>
  <c r="C34" i="16"/>
  <c r="D49" i="16"/>
  <c r="C26" i="16"/>
  <c r="C24" i="16"/>
  <c r="C13" i="16"/>
  <c r="C12" i="16" l="1"/>
  <c r="D48" i="16"/>
  <c r="D56" i="16"/>
  <c r="C4" i="16"/>
  <c r="C29" i="16" l="1"/>
  <c r="D53" i="16"/>
  <c r="C30" i="16" s="1"/>
  <c r="D51" i="16"/>
  <c r="C59" i="16" s="1"/>
  <c r="C33" i="16"/>
  <c r="D57" i="16"/>
  <c r="C7" i="16" l="1"/>
  <c r="C8" i="16"/>
  <c r="C3" i="16"/>
  <c r="C67" i="16" s="1"/>
  <c r="C62" i="16" s="1"/>
  <c r="D54" i="16"/>
  <c r="D55" i="16" s="1"/>
  <c r="C32" i="16" s="1"/>
  <c r="C68" i="16" l="1"/>
  <c r="C63" i="16" s="1"/>
  <c r="C5" i="16"/>
  <c r="C31" i="16"/>
  <c r="C6" i="16" l="1"/>
  <c r="D13" i="5" l="1"/>
  <c r="C15" i="5" l="1"/>
  <c r="C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Aisha Zulquifal Mamade</author>
  </authors>
  <commentList>
    <comment ref="C4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Na folha “Node head” calcular altura de elevação média e subtrair 150 m (altura média do reservatório)
</t>
        </r>
      </text>
    </comment>
    <comment ref="C4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Na folha "link flows" calcular o caudal médio da linha correspondente à bomba. Atenção: fazer a média dos 96 valores apenas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Tiago Correia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Tiago Correia:</t>
        </r>
        <r>
          <rPr>
            <sz val="9"/>
            <color indexed="81"/>
            <rFont val="Tahoma"/>
            <family val="2"/>
          </rPr>
          <t xml:space="preserve">
Ponto de cota mínima
</t>
        </r>
      </text>
    </comment>
  </commentList>
</comments>
</file>

<file path=xl/sharedStrings.xml><?xml version="1.0" encoding="utf-8"?>
<sst xmlns="http://schemas.openxmlformats.org/spreadsheetml/2006/main" count="5141" uniqueCount="4545">
  <si>
    <t>m</t>
  </si>
  <si>
    <t>l/s</t>
  </si>
  <si>
    <t>Energia associada ao consumo autorizado</t>
  </si>
  <si>
    <t>Energia mínima</t>
  </si>
  <si>
    <t>CÁLCULO DA ENERGIA FORNECIDA POR GRAVIDADE</t>
  </si>
  <si>
    <t>kWh</t>
  </si>
  <si>
    <t>VOLUME TOTAL FORNECIDO NOS RESERVATÓRIOS</t>
  </si>
  <si>
    <r>
      <t>m</t>
    </r>
    <r>
      <rPr>
        <b/>
        <vertAlign val="superscript"/>
        <sz val="11"/>
        <color theme="0"/>
        <rFont val="Lucinda grande"/>
      </rPr>
      <t>3</t>
    </r>
  </si>
  <si>
    <t>Unidades</t>
  </si>
  <si>
    <t>Designação do reservatório</t>
  </si>
  <si>
    <t>-</t>
  </si>
  <si>
    <t>Designação do subsistema (opcional)</t>
  </si>
  <si>
    <t>Cota de soleira do reservatório</t>
  </si>
  <si>
    <t>Altura mínima de exploração</t>
  </si>
  <si>
    <t>Altura máxima de exploração</t>
  </si>
  <si>
    <t>Altura média de exploração (opcional)</t>
  </si>
  <si>
    <r>
      <t>m</t>
    </r>
    <r>
      <rPr>
        <vertAlign val="superscript"/>
        <sz val="11"/>
        <color theme="1"/>
        <rFont val="Lucinda grande"/>
      </rPr>
      <t>3</t>
    </r>
  </si>
  <si>
    <t>Variação da altura</t>
  </si>
  <si>
    <t>Nível médio relativo à cota mínima</t>
  </si>
  <si>
    <t>Energia entrada por gravidade</t>
  </si>
  <si>
    <t>Ponto de cota mínima</t>
  </si>
  <si>
    <r>
      <t>m</t>
    </r>
    <r>
      <rPr>
        <b/>
        <vertAlign val="superscript"/>
        <sz val="12"/>
        <color theme="0"/>
        <rFont val="Lucinda grande"/>
      </rPr>
      <t>3</t>
    </r>
  </si>
  <si>
    <t>Zonas de pressão "constante"</t>
  </si>
  <si>
    <t>Designação da zona de análise*</t>
  </si>
  <si>
    <t>Cota média</t>
  </si>
  <si>
    <t>Pressão mínima requerida</t>
  </si>
  <si>
    <t>m c.a.</t>
  </si>
  <si>
    <t>Energia mínima (ponto de cota média)</t>
  </si>
  <si>
    <t xml:space="preserve">* Podem não corresponder às "areas de análise" do balanço hídrico, uma vez que estas áreas deverão ter associada uma pressão mínima constante. </t>
  </si>
  <si>
    <t>Volume autorizado consumido nos pontos de consumo</t>
  </si>
  <si>
    <t>Consumo autorizado/Água entrada</t>
  </si>
  <si>
    <t xml:space="preserve">Caudal </t>
  </si>
  <si>
    <t>Caudal</t>
  </si>
  <si>
    <t>Hmin</t>
  </si>
  <si>
    <t>Caudal consumo autorizado (sem perdas)</t>
  </si>
  <si>
    <t xml:space="preserve">Reservatórios </t>
  </si>
  <si>
    <t>** calculada em relação à cota mínima</t>
  </si>
  <si>
    <t>*Quando na EE existam grupos diferentes ou com condições de operação distintas, devem listar-se em colunas separadas as caracteristicas de cada conjunto de grupos. Caso energia elétrica anual consumida (fatura energética) não seja separável por conjunto de grupo, preencha apenas o valor na primeira coluna.</t>
  </si>
  <si>
    <t>Volume fornecido por bombeamento</t>
  </si>
  <si>
    <r>
      <t>kWh/m</t>
    </r>
    <r>
      <rPr>
        <vertAlign val="superscript"/>
        <sz val="11"/>
        <rFont val="Lucinda grande"/>
      </rPr>
      <t>3</t>
    </r>
    <r>
      <rPr>
        <sz val="11"/>
        <rFont val="Lucinda grande"/>
      </rPr>
      <t>/100 m</t>
    </r>
  </si>
  <si>
    <t>Consumo de energia normalizado</t>
  </si>
  <si>
    <r>
      <t>m</t>
    </r>
    <r>
      <rPr>
        <vertAlign val="superscript"/>
        <sz val="11"/>
        <rFont val="Lucinda grande"/>
      </rPr>
      <t>3</t>
    </r>
    <r>
      <rPr>
        <sz val="11"/>
        <rFont val="Lucinda grande"/>
      </rPr>
      <t>/ano</t>
    </r>
    <r>
      <rPr>
        <sz val="11"/>
        <rFont val="Calibri"/>
        <family val="2"/>
      </rPr>
      <t>∙</t>
    </r>
    <r>
      <rPr>
        <sz val="11"/>
        <rFont val="Lucinda grande"/>
      </rPr>
      <t>100m</t>
    </r>
  </si>
  <si>
    <t>Fator de uniformização</t>
  </si>
  <si>
    <t>Energia dissipada no bombeamento</t>
  </si>
  <si>
    <t>Eficiência do bombeamento</t>
  </si>
  <si>
    <t>Energia total fornecida para bombeamento</t>
  </si>
  <si>
    <t>Energia de pressão fornecida</t>
  </si>
  <si>
    <t>Energia de pressão a montante</t>
  </si>
  <si>
    <t>Energia potencial associada à cota da EE (apenas para EE de entrada)**</t>
  </si>
  <si>
    <t>Energia elétrica anual consumida (fatura energética)</t>
  </si>
  <si>
    <t>%</t>
  </si>
  <si>
    <t>Rendimento da bomba</t>
  </si>
  <si>
    <t>Altura de elevação</t>
  </si>
  <si>
    <t>Diferença entre a cota do nível de aspiração e a cota do eixo da bomba (se EE associada a reservatório) ou 
altura piezométrica a montante da bomba (se EE sobrepressora)</t>
  </si>
  <si>
    <t>Cota do eixo das bombas</t>
  </si>
  <si>
    <t>Tipo de EE</t>
  </si>
  <si>
    <t>Localização da EE no sistema</t>
  </si>
  <si>
    <t>Designação do conjunto de grupos*</t>
  </si>
  <si>
    <t>Designação da EE*</t>
  </si>
  <si>
    <t>Estações elevatórias</t>
  </si>
  <si>
    <t>VOLUME TOTAL FORNECIDO POR BOMBEAMENTO</t>
  </si>
  <si>
    <r>
      <t>kWh/m</t>
    </r>
    <r>
      <rPr>
        <b/>
        <vertAlign val="superscript"/>
        <sz val="11"/>
        <color theme="0"/>
        <rFont val="Lucinda grande"/>
      </rPr>
      <t>3</t>
    </r>
    <r>
      <rPr>
        <b/>
        <sz val="11"/>
        <color theme="0"/>
        <rFont val="Lucinda grande"/>
      </rPr>
      <t>/100 m</t>
    </r>
  </si>
  <si>
    <t>CONSUMO DE ENERGIA NORMALIZADO</t>
  </si>
  <si>
    <t>CÁLCULO DA ENERGIA DISSIPADA NO BOMBEAMENTO</t>
  </si>
  <si>
    <t>CÁLCULO DA ENERGIA FORNECIDA POR BOMBEAMENTO</t>
  </si>
  <si>
    <t>Volume fornecido ao sistema</t>
  </si>
  <si>
    <t>Energia fornecida ao sistema</t>
  </si>
  <si>
    <t>Energia associada às perdas</t>
  </si>
  <si>
    <t>Primeira aproximação</t>
  </si>
  <si>
    <t>Rácio consumo autorizado/água entrada</t>
  </si>
  <si>
    <t>Energia dissipada no bombeamento associada ao consumo autorizado</t>
  </si>
  <si>
    <t>Energia dissipada no bombeamento associada às perdas de água</t>
  </si>
  <si>
    <t>Cálculo da energia dissipada associada ao consumo autorizado</t>
  </si>
  <si>
    <t>Cálculo da energia dissipada associada às perdas de água</t>
  </si>
  <si>
    <t>reservatorio</t>
  </si>
  <si>
    <t>RNF</t>
  </si>
  <si>
    <t>EE à entrada</t>
  </si>
  <si>
    <t>00:00:00</t>
  </si>
  <si>
    <t>Simplificado</t>
  </si>
  <si>
    <t>Rigoroso</t>
  </si>
  <si>
    <t>erro</t>
  </si>
  <si>
    <t>Cálculos auxiliares</t>
  </si>
  <si>
    <t>Bomba 1</t>
  </si>
  <si>
    <t>Altura</t>
  </si>
  <si>
    <t>Energia</t>
  </si>
  <si>
    <t>Node head</t>
  </si>
  <si>
    <t>Link flows</t>
  </si>
  <si>
    <t>Ficheiro "Complete data in excel"</t>
  </si>
  <si>
    <t>ID</t>
  </si>
  <si>
    <t>Elev</t>
  </si>
  <si>
    <t>Junctions</t>
  </si>
  <si>
    <t>Nome da folha:</t>
  </si>
  <si>
    <t>Ficheiro Epanet INP
"Baseform EpaNet Excel"</t>
  </si>
  <si>
    <t>Cota ref</t>
  </si>
  <si>
    <t>Elevation</t>
  </si>
  <si>
    <t>Pmin</t>
  </si>
  <si>
    <t>SOMA</t>
  </si>
  <si>
    <t>EE intermédia</t>
  </si>
  <si>
    <t>sobrepressora</t>
  </si>
  <si>
    <t>furo de captação</t>
  </si>
  <si>
    <t>soleira do reservatorio</t>
  </si>
  <si>
    <t>Não se consideram perdas</t>
  </si>
  <si>
    <t>Conversão para uma hora (substituir 0.25 por 1) e conversão para 6 meses (365/2)</t>
  </si>
  <si>
    <t>Multiplicado pela percentagem da componente respectiva (pressurizada ou gravitica)</t>
  </si>
  <si>
    <t xml:space="preserve">     </t>
  </si>
  <si>
    <t>Retirado do EPANET em m3/h multiplicada pela componente associada à zona funcional</t>
  </si>
  <si>
    <t>Volume para 6 meses</t>
  </si>
  <si>
    <r>
      <t xml:space="preserve">Volume </t>
    </r>
    <r>
      <rPr>
        <b/>
        <sz val="11"/>
        <color rgb="FFFF0000"/>
        <rFont val="Lucinda grande"/>
      </rPr>
      <t>semestral</t>
    </r>
    <r>
      <rPr>
        <b/>
        <sz val="11"/>
        <rFont val="Lucinda grande"/>
      </rPr>
      <t xml:space="preserve"> abastecido</t>
    </r>
  </si>
  <si>
    <r>
      <t xml:space="preserve">Volume </t>
    </r>
    <r>
      <rPr>
        <b/>
        <sz val="11"/>
        <color rgb="FFFF0000"/>
        <rFont val="Lucinda grande"/>
      </rPr>
      <t>semestral</t>
    </r>
    <r>
      <rPr>
        <b/>
        <sz val="11"/>
        <rFont val="Lucinda grande"/>
      </rPr>
      <t xml:space="preserve"> bombeado</t>
    </r>
  </si>
  <si>
    <t>cota média + Pmin</t>
  </si>
  <si>
    <r>
      <t xml:space="preserve">Volume </t>
    </r>
    <r>
      <rPr>
        <sz val="11"/>
        <color rgb="FFFF0000"/>
        <rFont val="Lucinda grande"/>
      </rPr>
      <t>semestral</t>
    </r>
    <r>
      <rPr>
        <sz val="11"/>
        <color theme="1"/>
        <rFont val="Lucinda grande"/>
      </rPr>
      <t xml:space="preserve"> consumido</t>
    </r>
  </si>
  <si>
    <t>000000006</t>
  </si>
  <si>
    <t>000000013</t>
  </si>
  <si>
    <t>000000014</t>
  </si>
  <si>
    <t>000000022</t>
  </si>
  <si>
    <t>000000025</t>
  </si>
  <si>
    <t>000000026</t>
  </si>
  <si>
    <t>000000027</t>
  </si>
  <si>
    <t>000000034</t>
  </si>
  <si>
    <t>000000037</t>
  </si>
  <si>
    <t>000000038</t>
  </si>
  <si>
    <t>000000042</t>
  </si>
  <si>
    <t>000000044</t>
  </si>
  <si>
    <t>000000046</t>
  </si>
  <si>
    <t>000000048</t>
  </si>
  <si>
    <t>000000108</t>
  </si>
  <si>
    <t>000001001</t>
  </si>
  <si>
    <t>000001002</t>
  </si>
  <si>
    <t>000001003</t>
  </si>
  <si>
    <t>000001004</t>
  </si>
  <si>
    <t>000001005</t>
  </si>
  <si>
    <t>000001006</t>
  </si>
  <si>
    <t>000001007</t>
  </si>
  <si>
    <t>000001008</t>
  </si>
  <si>
    <t>000001009</t>
  </si>
  <si>
    <t>000001010</t>
  </si>
  <si>
    <t>000001011</t>
  </si>
  <si>
    <t>000001012</t>
  </si>
  <si>
    <t>000001014</t>
  </si>
  <si>
    <t>000001016</t>
  </si>
  <si>
    <t>000001018</t>
  </si>
  <si>
    <t>000001019</t>
  </si>
  <si>
    <t>000001020</t>
  </si>
  <si>
    <t>000001024</t>
  </si>
  <si>
    <t>000001026</t>
  </si>
  <si>
    <t>000001028</t>
  </si>
  <si>
    <t>000001030</t>
  </si>
  <si>
    <t>000001031</t>
  </si>
  <si>
    <t>000001032</t>
  </si>
  <si>
    <t>000001033</t>
  </si>
  <si>
    <t>000001034</t>
  </si>
  <si>
    <t>000001035</t>
  </si>
  <si>
    <t>000001036</t>
  </si>
  <si>
    <t>000001037</t>
  </si>
  <si>
    <t>000001038</t>
  </si>
  <si>
    <t>000001039</t>
  </si>
  <si>
    <t>000001040</t>
  </si>
  <si>
    <t>000001041</t>
  </si>
  <si>
    <t>000001043</t>
  </si>
  <si>
    <t>000001044</t>
  </si>
  <si>
    <t>000001045</t>
  </si>
  <si>
    <t>000001046</t>
  </si>
  <si>
    <t>000001047</t>
  </si>
  <si>
    <t>000001048</t>
  </si>
  <si>
    <t>000001049</t>
  </si>
  <si>
    <t>000001050</t>
  </si>
  <si>
    <t>000001052</t>
  </si>
  <si>
    <t>000001054</t>
  </si>
  <si>
    <t>000001055</t>
  </si>
  <si>
    <t>000001056</t>
  </si>
  <si>
    <t>000001101</t>
  </si>
  <si>
    <t>000001102</t>
  </si>
  <si>
    <t>000001103</t>
  </si>
  <si>
    <t>000001104</t>
  </si>
  <si>
    <t>000001105</t>
  </si>
  <si>
    <t>000001106</t>
  </si>
  <si>
    <t>000001108</t>
  </si>
  <si>
    <t>000001110</t>
  </si>
  <si>
    <t>000001111</t>
  </si>
  <si>
    <t>000001112</t>
  </si>
  <si>
    <t>000001113</t>
  </si>
  <si>
    <t>000001114</t>
  </si>
  <si>
    <t>000001115</t>
  </si>
  <si>
    <t>000001116</t>
  </si>
  <si>
    <t>000001117</t>
  </si>
  <si>
    <t>000001118</t>
  </si>
  <si>
    <t>000001120</t>
  </si>
  <si>
    <t>000001121</t>
  </si>
  <si>
    <t>000001122</t>
  </si>
  <si>
    <t>000001128</t>
  </si>
  <si>
    <t>000001129</t>
  </si>
  <si>
    <t>000001130</t>
  </si>
  <si>
    <t>000001131</t>
  </si>
  <si>
    <t>000001132</t>
  </si>
  <si>
    <t>000001133</t>
  </si>
  <si>
    <t>000001134</t>
  </si>
  <si>
    <t>000001136</t>
  </si>
  <si>
    <t>000001137</t>
  </si>
  <si>
    <t>000001138</t>
  </si>
  <si>
    <t>000001139</t>
  </si>
  <si>
    <t>000001140</t>
  </si>
  <si>
    <t>000001141</t>
  </si>
  <si>
    <t>000001142</t>
  </si>
  <si>
    <t>000001143</t>
  </si>
  <si>
    <t>000001144</t>
  </si>
  <si>
    <t>000001145</t>
  </si>
  <si>
    <t>000001146</t>
  </si>
  <si>
    <t>000001147</t>
  </si>
  <si>
    <t>000001148</t>
  </si>
  <si>
    <t>000001149</t>
  </si>
  <si>
    <t>000001150</t>
  </si>
  <si>
    <t>000001151</t>
  </si>
  <si>
    <t>000001153</t>
  </si>
  <si>
    <t>000001154</t>
  </si>
  <si>
    <t>000001201</t>
  </si>
  <si>
    <t>000001202</t>
  </si>
  <si>
    <t>000001205</t>
  </si>
  <si>
    <t>000001206</t>
  </si>
  <si>
    <t>000001207</t>
  </si>
  <si>
    <t>000001208</t>
  </si>
  <si>
    <t>000001209</t>
  </si>
  <si>
    <t>000001210</t>
  </si>
  <si>
    <t>000001211</t>
  </si>
  <si>
    <t>000001212</t>
  </si>
  <si>
    <t>000001213</t>
  </si>
  <si>
    <t>000001214</t>
  </si>
  <si>
    <t>000001215</t>
  </si>
  <si>
    <t>000001216</t>
  </si>
  <si>
    <t>000001217</t>
  </si>
  <si>
    <t>000001218</t>
  </si>
  <si>
    <t>000001219</t>
  </si>
  <si>
    <t>000001220</t>
  </si>
  <si>
    <t>000001221</t>
  </si>
  <si>
    <t>000001222</t>
  </si>
  <si>
    <t>000001223</t>
  </si>
  <si>
    <t>000001224</t>
  </si>
  <si>
    <t>000001225</t>
  </si>
  <si>
    <t>000001226</t>
  </si>
  <si>
    <t>000001227</t>
  </si>
  <si>
    <t>000001228</t>
  </si>
  <si>
    <t>000001301</t>
  </si>
  <si>
    <t>000001302</t>
  </si>
  <si>
    <t>000001303</t>
  </si>
  <si>
    <t>000001304</t>
  </si>
  <si>
    <t>000001305</t>
  </si>
  <si>
    <t>000001306</t>
  </si>
  <si>
    <t>000001307</t>
  </si>
  <si>
    <t>000001308</t>
  </si>
  <si>
    <t>000001309</t>
  </si>
  <si>
    <t>000001310</t>
  </si>
  <si>
    <t>000001311</t>
  </si>
  <si>
    <t>000001312</t>
  </si>
  <si>
    <t>000001313</t>
  </si>
  <si>
    <t>000001314</t>
  </si>
  <si>
    <t>000001316</t>
  </si>
  <si>
    <t>000001317</t>
  </si>
  <si>
    <t>000001318</t>
  </si>
  <si>
    <t>000001319</t>
  </si>
  <si>
    <t>000001320</t>
  </si>
  <si>
    <t>000001401</t>
  </si>
  <si>
    <t>000001402</t>
  </si>
  <si>
    <t>000001403</t>
  </si>
  <si>
    <t>000001404</t>
  </si>
  <si>
    <t>000001405</t>
  </si>
  <si>
    <t>000001406</t>
  </si>
  <si>
    <t>000001407</t>
  </si>
  <si>
    <t>000001408</t>
  </si>
  <si>
    <t>000001409</t>
  </si>
  <si>
    <t>000001410</t>
  </si>
  <si>
    <t>000001412</t>
  </si>
  <si>
    <t>000001413</t>
  </si>
  <si>
    <t>000001414</t>
  </si>
  <si>
    <t>000001415</t>
  </si>
  <si>
    <t>000001416</t>
  </si>
  <si>
    <t>000001417</t>
  </si>
  <si>
    <t>000001418</t>
  </si>
  <si>
    <t>000001419</t>
  </si>
  <si>
    <t>000001420</t>
  </si>
  <si>
    <t>000001422</t>
  </si>
  <si>
    <t>000001423</t>
  </si>
  <si>
    <t>000001425</t>
  </si>
  <si>
    <t>000001426</t>
  </si>
  <si>
    <t>000001427</t>
  </si>
  <si>
    <t>000001429</t>
  </si>
  <si>
    <t>000001430</t>
  </si>
  <si>
    <t>000001432</t>
  </si>
  <si>
    <t>000001433</t>
  </si>
  <si>
    <t>000001435</t>
  </si>
  <si>
    <t>000001436</t>
  </si>
  <si>
    <t>000001437</t>
  </si>
  <si>
    <t>000001438</t>
  </si>
  <si>
    <t>000001439</t>
  </si>
  <si>
    <t>000001440</t>
  </si>
  <si>
    <t>000001441</t>
  </si>
  <si>
    <t>000001442</t>
  </si>
  <si>
    <t>000001444</t>
  </si>
  <si>
    <t>000001445</t>
  </si>
  <si>
    <t>000001446</t>
  </si>
  <si>
    <t>000001447</t>
  </si>
  <si>
    <t>000001448</t>
  </si>
  <si>
    <t>000001450</t>
  </si>
  <si>
    <t>000001501</t>
  </si>
  <si>
    <t>000001502</t>
  </si>
  <si>
    <t>000001503</t>
  </si>
  <si>
    <t>000001505</t>
  </si>
  <si>
    <t>000001506</t>
  </si>
  <si>
    <t>000001507</t>
  </si>
  <si>
    <t>000001508</t>
  </si>
  <si>
    <t>000001509</t>
  </si>
  <si>
    <t>000001510</t>
  </si>
  <si>
    <t>000001511</t>
  </si>
  <si>
    <t>000001512</t>
  </si>
  <si>
    <t>000001513</t>
  </si>
  <si>
    <t>000001514</t>
  </si>
  <si>
    <t>000001515</t>
  </si>
  <si>
    <t>000001516</t>
  </si>
  <si>
    <t>000001517</t>
  </si>
  <si>
    <t>000001518</t>
  </si>
  <si>
    <t>000001519</t>
  </si>
  <si>
    <t>000001520</t>
  </si>
  <si>
    <t>000001521</t>
  </si>
  <si>
    <t>000001522</t>
  </si>
  <si>
    <t>000001523</t>
  </si>
  <si>
    <t>000001524</t>
  </si>
  <si>
    <t>000001525</t>
  </si>
  <si>
    <t>000001526</t>
  </si>
  <si>
    <t>000001527</t>
  </si>
  <si>
    <t>000001529</t>
  </si>
  <si>
    <t>000001530</t>
  </si>
  <si>
    <t>000001531</t>
  </si>
  <si>
    <t>000001532</t>
  </si>
  <si>
    <t>000001533</t>
  </si>
  <si>
    <t>000001534</t>
  </si>
  <si>
    <t>000001536</t>
  </si>
  <si>
    <t>000001538</t>
  </si>
  <si>
    <t>000001539</t>
  </si>
  <si>
    <t>000001540</t>
  </si>
  <si>
    <t>000001541</t>
  </si>
  <si>
    <t>000001542</t>
  </si>
  <si>
    <t>000001543</t>
  </si>
  <si>
    <t>000001544</t>
  </si>
  <si>
    <t>000001545</t>
  </si>
  <si>
    <t>000001546</t>
  </si>
  <si>
    <t>000001547</t>
  </si>
  <si>
    <t>000001548</t>
  </si>
  <si>
    <t>000001549</t>
  </si>
  <si>
    <t>000001550</t>
  </si>
  <si>
    <t>000001601</t>
  </si>
  <si>
    <t>000001602</t>
  </si>
  <si>
    <t>000001603</t>
  </si>
  <si>
    <t>000001604</t>
  </si>
  <si>
    <t>000001605</t>
  </si>
  <si>
    <t>000001606</t>
  </si>
  <si>
    <t>000001607</t>
  </si>
  <si>
    <t>000001608</t>
  </si>
  <si>
    <t>000001609</t>
  </si>
  <si>
    <t>000001610</t>
  </si>
  <si>
    <t>000001611</t>
  </si>
  <si>
    <t>000001707</t>
  </si>
  <si>
    <t>000001708</t>
  </si>
  <si>
    <t>000001710</t>
  </si>
  <si>
    <t>000001711</t>
  </si>
  <si>
    <t>000001712</t>
  </si>
  <si>
    <t>000001714</t>
  </si>
  <si>
    <t>000001801</t>
  </si>
  <si>
    <t>000001802</t>
  </si>
  <si>
    <t>000001803</t>
  </si>
  <si>
    <t>000001804</t>
  </si>
  <si>
    <t>000001904</t>
  </si>
  <si>
    <t>000001906</t>
  </si>
  <si>
    <t>000002001</t>
  </si>
  <si>
    <t>000002003</t>
  </si>
  <si>
    <t>000002004</t>
  </si>
  <si>
    <t>000002005</t>
  </si>
  <si>
    <t>000002006</t>
  </si>
  <si>
    <t>000002007</t>
  </si>
  <si>
    <t>000002008</t>
  </si>
  <si>
    <t>000002009</t>
  </si>
  <si>
    <t>000002010</t>
  </si>
  <si>
    <t>000002011</t>
  </si>
  <si>
    <t>000002012</t>
  </si>
  <si>
    <t>000002014</t>
  </si>
  <si>
    <t>000002015</t>
  </si>
  <si>
    <t>000002017</t>
  </si>
  <si>
    <t>000002018</t>
  </si>
  <si>
    <t>000002019</t>
  </si>
  <si>
    <t>000002020</t>
  </si>
  <si>
    <t>000002021</t>
  </si>
  <si>
    <t>000002024</t>
  </si>
  <si>
    <t>000002027</t>
  </si>
  <si>
    <t>000002028</t>
  </si>
  <si>
    <t>000002030</t>
  </si>
  <si>
    <t>000002031</t>
  </si>
  <si>
    <t>000002032</t>
  </si>
  <si>
    <t>000002033</t>
  </si>
  <si>
    <t>000002034</t>
  </si>
  <si>
    <t>000002035</t>
  </si>
  <si>
    <t>000002036</t>
  </si>
  <si>
    <t>000002037</t>
  </si>
  <si>
    <t>000002038</t>
  </si>
  <si>
    <t>000002039</t>
  </si>
  <si>
    <t>000002040</t>
  </si>
  <si>
    <t>000002041</t>
  </si>
  <si>
    <t>000002042</t>
  </si>
  <si>
    <t>000002043</t>
  </si>
  <si>
    <t>000002044</t>
  </si>
  <si>
    <t>000002046</t>
  </si>
  <si>
    <t>000002047</t>
  </si>
  <si>
    <t>000002048</t>
  </si>
  <si>
    <t>000002049</t>
  </si>
  <si>
    <t>000002050</t>
  </si>
  <si>
    <t>000002051</t>
  </si>
  <si>
    <t>000002052</t>
  </si>
  <si>
    <t>000002053</t>
  </si>
  <si>
    <t>000002054</t>
  </si>
  <si>
    <t>000002055</t>
  </si>
  <si>
    <t>000002056</t>
  </si>
  <si>
    <t>000002057</t>
  </si>
  <si>
    <t>000002059</t>
  </si>
  <si>
    <t>000002062</t>
  </si>
  <si>
    <t>000002063</t>
  </si>
  <si>
    <t>000002064</t>
  </si>
  <si>
    <t>000002065</t>
  </si>
  <si>
    <t>000002066</t>
  </si>
  <si>
    <t>000002076</t>
  </si>
  <si>
    <t>000002077</t>
  </si>
  <si>
    <t>000002080</t>
  </si>
  <si>
    <t>000002081</t>
  </si>
  <si>
    <t>000002082</t>
  </si>
  <si>
    <t>000002083</t>
  </si>
  <si>
    <t>000002084</t>
  </si>
  <si>
    <t>000002086</t>
  </si>
  <si>
    <t>000002088</t>
  </si>
  <si>
    <t>000002089</t>
  </si>
  <si>
    <t>000002090</t>
  </si>
  <si>
    <t>000002091</t>
  </si>
  <si>
    <t>000002093</t>
  </si>
  <si>
    <t>000002094</t>
  </si>
  <si>
    <t>000002095</t>
  </si>
  <si>
    <t>000002097</t>
  </si>
  <si>
    <t>000002099</t>
  </si>
  <si>
    <t>000002100</t>
  </si>
  <si>
    <t>000002102</t>
  </si>
  <si>
    <t>000002103</t>
  </si>
  <si>
    <t>000002104</t>
  </si>
  <si>
    <t>000002105</t>
  </si>
  <si>
    <t>000002106</t>
  </si>
  <si>
    <t>000002108</t>
  </si>
  <si>
    <t>000002109</t>
  </si>
  <si>
    <t>000002110</t>
  </si>
  <si>
    <t>000002111</t>
  </si>
  <si>
    <t>000002112</t>
  </si>
  <si>
    <t>000002113</t>
  </si>
  <si>
    <t>000002114</t>
  </si>
  <si>
    <t>000002115</t>
  </si>
  <si>
    <t>000002116</t>
  </si>
  <si>
    <t>000002117</t>
  </si>
  <si>
    <t>000002118</t>
  </si>
  <si>
    <t>000002119</t>
  </si>
  <si>
    <t>000002121</t>
  </si>
  <si>
    <t>000002122</t>
  </si>
  <si>
    <t>000002123</t>
  </si>
  <si>
    <t>000002124</t>
  </si>
  <si>
    <t>000002125</t>
  </si>
  <si>
    <t>000002126</t>
  </si>
  <si>
    <t>000002127</t>
  </si>
  <si>
    <t>000002128</t>
  </si>
  <si>
    <t>000002129</t>
  </si>
  <si>
    <t>000002131</t>
  </si>
  <si>
    <t>000002134</t>
  </si>
  <si>
    <t>000002135</t>
  </si>
  <si>
    <t>000002136</t>
  </si>
  <si>
    <t>000002137</t>
  </si>
  <si>
    <t>000002138</t>
  </si>
  <si>
    <t>000002140</t>
  </si>
  <si>
    <t>000002141</t>
  </si>
  <si>
    <t>000002142</t>
  </si>
  <si>
    <t>000002143</t>
  </si>
  <si>
    <t>000002145</t>
  </si>
  <si>
    <t>000002146</t>
  </si>
  <si>
    <t>000002147</t>
  </si>
  <si>
    <t>000002148</t>
  </si>
  <si>
    <t>000002201</t>
  </si>
  <si>
    <t>000002202</t>
  </si>
  <si>
    <t>000002203</t>
  </si>
  <si>
    <t>000002204</t>
  </si>
  <si>
    <t>000002205</t>
  </si>
  <si>
    <t>000002206</t>
  </si>
  <si>
    <t>000002207</t>
  </si>
  <si>
    <t>000002208</t>
  </si>
  <si>
    <t>000002209</t>
  </si>
  <si>
    <t>000002210</t>
  </si>
  <si>
    <t>000002211</t>
  </si>
  <si>
    <t>000002212</t>
  </si>
  <si>
    <t>000002213</t>
  </si>
  <si>
    <t>000002214</t>
  </si>
  <si>
    <t>000002215</t>
  </si>
  <si>
    <t>000002217</t>
  </si>
  <si>
    <t>000002301</t>
  </si>
  <si>
    <t>000002302</t>
  </si>
  <si>
    <t>000002304</t>
  </si>
  <si>
    <t>000002305</t>
  </si>
  <si>
    <t>000002306</t>
  </si>
  <si>
    <t>000002307</t>
  </si>
  <si>
    <t>000002401</t>
  </si>
  <si>
    <t>000002402</t>
  </si>
  <si>
    <t>000002501</t>
  </si>
  <si>
    <t>000002502</t>
  </si>
  <si>
    <t>000002504</t>
  </si>
  <si>
    <t>000002505</t>
  </si>
  <si>
    <t>000002506</t>
  </si>
  <si>
    <t>000002507</t>
  </si>
  <si>
    <t>000002508</t>
  </si>
  <si>
    <t>000002509</t>
  </si>
  <si>
    <t>000002510</t>
  </si>
  <si>
    <t>000002511</t>
  </si>
  <si>
    <t>000002512</t>
  </si>
  <si>
    <t>000002513</t>
  </si>
  <si>
    <t>000002516</t>
  </si>
  <si>
    <t>000002517</t>
  </si>
  <si>
    <t>000002518</t>
  </si>
  <si>
    <t>000002519</t>
  </si>
  <si>
    <t>000002520</t>
  </si>
  <si>
    <t>000002521</t>
  </si>
  <si>
    <t>000002522</t>
  </si>
  <si>
    <t>000002523</t>
  </si>
  <si>
    <t>000002524</t>
  </si>
  <si>
    <t>000002525</t>
  </si>
  <si>
    <t>000002526</t>
  </si>
  <si>
    <t>000002527</t>
  </si>
  <si>
    <t>000002528</t>
  </si>
  <si>
    <t>000002529</t>
  </si>
  <si>
    <t>000002530</t>
  </si>
  <si>
    <t>000002532</t>
  </si>
  <si>
    <t>000002533</t>
  </si>
  <si>
    <t>000002534</t>
  </si>
  <si>
    <t>000002535</t>
  </si>
  <si>
    <t>000002536</t>
  </si>
  <si>
    <t>000002537</t>
  </si>
  <si>
    <t>000002538</t>
  </si>
  <si>
    <t>000002601</t>
  </si>
  <si>
    <t>000002602</t>
  </si>
  <si>
    <t>000002603</t>
  </si>
  <si>
    <t>000002604</t>
  </si>
  <si>
    <t>000002605</t>
  </si>
  <si>
    <t>000002606</t>
  </si>
  <si>
    <t>000002607</t>
  </si>
  <si>
    <t>000002608</t>
  </si>
  <si>
    <t>000002609</t>
  </si>
  <si>
    <t>000002610</t>
  </si>
  <si>
    <t>000002611</t>
  </si>
  <si>
    <t>000002612</t>
  </si>
  <si>
    <t>000002613</t>
  </si>
  <si>
    <t>000002614</t>
  </si>
  <si>
    <t>000002615</t>
  </si>
  <si>
    <t>000002616</t>
  </si>
  <si>
    <t>000002617</t>
  </si>
  <si>
    <t>000002618</t>
  </si>
  <si>
    <t>000002619</t>
  </si>
  <si>
    <t>000002620</t>
  </si>
  <si>
    <t>000002621</t>
  </si>
  <si>
    <t>000002622</t>
  </si>
  <si>
    <t>000002623</t>
  </si>
  <si>
    <t>000002625</t>
  </si>
  <si>
    <t>000002626</t>
  </si>
  <si>
    <t>000002627</t>
  </si>
  <si>
    <t>000002628</t>
  </si>
  <si>
    <t>000002629</t>
  </si>
  <si>
    <t>000002630</t>
  </si>
  <si>
    <t>000002631</t>
  </si>
  <si>
    <t>000002632</t>
  </si>
  <si>
    <t>000002633</t>
  </si>
  <si>
    <t>000002634</t>
  </si>
  <si>
    <t>000002635</t>
  </si>
  <si>
    <t>000002636</t>
  </si>
  <si>
    <t>000002638</t>
  </si>
  <si>
    <t>000002639</t>
  </si>
  <si>
    <t>000002641</t>
  </si>
  <si>
    <t>000002642</t>
  </si>
  <si>
    <t>000002643</t>
  </si>
  <si>
    <t>000002645</t>
  </si>
  <si>
    <t>000002701</t>
  </si>
  <si>
    <t>000002702</t>
  </si>
  <si>
    <t>000002703</t>
  </si>
  <si>
    <t>000002704</t>
  </si>
  <si>
    <t>000002705</t>
  </si>
  <si>
    <t>000002707</t>
  </si>
  <si>
    <t>000002709</t>
  </si>
  <si>
    <t>000002711</t>
  </si>
  <si>
    <t>000002712</t>
  </si>
  <si>
    <t>000002713</t>
  </si>
  <si>
    <t>000002714</t>
  </si>
  <si>
    <t>000002716</t>
  </si>
  <si>
    <t>000002717</t>
  </si>
  <si>
    <t>000002719</t>
  </si>
  <si>
    <t>000002721</t>
  </si>
  <si>
    <t>000002723</t>
  </si>
  <si>
    <t>000002724</t>
  </si>
  <si>
    <t>000002725</t>
  </si>
  <si>
    <t>000002726</t>
  </si>
  <si>
    <t>000002727</t>
  </si>
  <si>
    <t>000002728</t>
  </si>
  <si>
    <t>000002729</t>
  </si>
  <si>
    <t>000002730</t>
  </si>
  <si>
    <t>000002731</t>
  </si>
  <si>
    <t>000002732</t>
  </si>
  <si>
    <t>000002801</t>
  </si>
  <si>
    <t>000002802</t>
  </si>
  <si>
    <t>000002803</t>
  </si>
  <si>
    <t>000002804</t>
  </si>
  <si>
    <t>000002805</t>
  </si>
  <si>
    <t>000002806</t>
  </si>
  <si>
    <t>000002807</t>
  </si>
  <si>
    <t>000002808</t>
  </si>
  <si>
    <t>000002809</t>
  </si>
  <si>
    <t>000002810</t>
  </si>
  <si>
    <t>000002811</t>
  </si>
  <si>
    <t>000002812</t>
  </si>
  <si>
    <t>000002813</t>
  </si>
  <si>
    <t>000002814</t>
  </si>
  <si>
    <t>000003014</t>
  </si>
  <si>
    <t>000003021</t>
  </si>
  <si>
    <t>000003023</t>
  </si>
  <si>
    <t>000004003</t>
  </si>
  <si>
    <t>000004005</t>
  </si>
  <si>
    <t>000004007</t>
  </si>
  <si>
    <t>000004009</t>
  </si>
  <si>
    <t>000004011</t>
  </si>
  <si>
    <t>000004013</t>
  </si>
  <si>
    <t>000004015</t>
  </si>
  <si>
    <t>000004017</t>
  </si>
  <si>
    <t>000004019</t>
  </si>
  <si>
    <t>000004021</t>
  </si>
  <si>
    <t>000004023</t>
  </si>
  <si>
    <t>000004025</t>
  </si>
  <si>
    <t>000004026</t>
  </si>
  <si>
    <t>000004028</t>
  </si>
  <si>
    <t>000004029</t>
  </si>
  <si>
    <t>000004031</t>
  </si>
  <si>
    <t>000004032</t>
  </si>
  <si>
    <t>000004034</t>
  </si>
  <si>
    <t>000004035</t>
  </si>
  <si>
    <t>000004037</t>
  </si>
  <si>
    <t>000004038</t>
  </si>
  <si>
    <t>000004040</t>
  </si>
  <si>
    <t>000004042</t>
  </si>
  <si>
    <t>000004044</t>
  </si>
  <si>
    <t>000004046</t>
  </si>
  <si>
    <t>000004048</t>
  </si>
  <si>
    <t>000004050</t>
  </si>
  <si>
    <t>000004052</t>
  </si>
  <si>
    <t>000004054</t>
  </si>
  <si>
    <t>000005007</t>
  </si>
  <si>
    <t>000005032</t>
  </si>
  <si>
    <t>000005033</t>
  </si>
  <si>
    <t>000005034</t>
  </si>
  <si>
    <t>000005101</t>
  </si>
  <si>
    <t>000005102</t>
  </si>
  <si>
    <t>000005104</t>
  </si>
  <si>
    <t>000005105</t>
  </si>
  <si>
    <t>000005107</t>
  </si>
  <si>
    <t>000005108</t>
  </si>
  <si>
    <t>000005109</t>
  </si>
  <si>
    <t>000005201</t>
  </si>
  <si>
    <t>000005202</t>
  </si>
  <si>
    <t>000005203</t>
  </si>
  <si>
    <t>000005204</t>
  </si>
  <si>
    <t>000005205</t>
  </si>
  <si>
    <t>000005301</t>
  </si>
  <si>
    <t>000005302</t>
  </si>
  <si>
    <t>000005303</t>
  </si>
  <si>
    <t>000005304</t>
  </si>
  <si>
    <t>000005305</t>
  </si>
  <si>
    <t>000005306</t>
  </si>
  <si>
    <t>000005307</t>
  </si>
  <si>
    <t>000005308</t>
  </si>
  <si>
    <t>000005401</t>
  </si>
  <si>
    <t>000005402</t>
  </si>
  <si>
    <t>000005403</t>
  </si>
  <si>
    <t>000005404</t>
  </si>
  <si>
    <t>000005405</t>
  </si>
  <si>
    <t>000005406</t>
  </si>
  <si>
    <t>000005407</t>
  </si>
  <si>
    <t>000005408</t>
  </si>
  <si>
    <t>000005409</t>
  </si>
  <si>
    <t>000005410</t>
  </si>
  <si>
    <t>000005411</t>
  </si>
  <si>
    <t>000005412</t>
  </si>
  <si>
    <t>000005413</t>
  </si>
  <si>
    <t>000005414</t>
  </si>
  <si>
    <t>000005415</t>
  </si>
  <si>
    <t>000005417</t>
  </si>
  <si>
    <t>000005418</t>
  </si>
  <si>
    <t>000005419</t>
  </si>
  <si>
    <t>000005420</t>
  </si>
  <si>
    <t>000005421</t>
  </si>
  <si>
    <t>000005422</t>
  </si>
  <si>
    <t>000005423</t>
  </si>
  <si>
    <t>000005424</t>
  </si>
  <si>
    <t>000005425</t>
  </si>
  <si>
    <t>000005427</t>
  </si>
  <si>
    <t>000005428</t>
  </si>
  <si>
    <t>000005429</t>
  </si>
  <si>
    <t>000005430</t>
  </si>
  <si>
    <t>000005431</t>
  </si>
  <si>
    <t>000005432</t>
  </si>
  <si>
    <t>000005433</t>
  </si>
  <si>
    <t>000005434</t>
  </si>
  <si>
    <t>000005435</t>
  </si>
  <si>
    <t>000005436</t>
  </si>
  <si>
    <t>000005437</t>
  </si>
  <si>
    <t>000005438</t>
  </si>
  <si>
    <t>000005439</t>
  </si>
  <si>
    <t>000005440</t>
  </si>
  <si>
    <t>000005442</t>
  </si>
  <si>
    <t>000005443</t>
  </si>
  <si>
    <t>000005444</t>
  </si>
  <si>
    <t>000005445</t>
  </si>
  <si>
    <t>000005446</t>
  </si>
  <si>
    <t>000005447</t>
  </si>
  <si>
    <t>000005448</t>
  </si>
  <si>
    <t>000005449</t>
  </si>
  <si>
    <t>000005450</t>
  </si>
  <si>
    <t>000005451</t>
  </si>
  <si>
    <t>000005452</t>
  </si>
  <si>
    <t>000005453</t>
  </si>
  <si>
    <t>000005454</t>
  </si>
  <si>
    <t>000005456</t>
  </si>
  <si>
    <t>000005457</t>
  </si>
  <si>
    <t>000005458</t>
  </si>
  <si>
    <t>000005459</t>
  </si>
  <si>
    <t>000005460</t>
  </si>
  <si>
    <t>000005463</t>
  </si>
  <si>
    <t>000005464</t>
  </si>
  <si>
    <t>000005465</t>
  </si>
  <si>
    <t>000005466</t>
  </si>
  <si>
    <t>000005467</t>
  </si>
  <si>
    <t>000005468</t>
  </si>
  <si>
    <t>000005469</t>
  </si>
  <si>
    <t>000005470</t>
  </si>
  <si>
    <t>000005471</t>
  </si>
  <si>
    <t>000005472</t>
  </si>
  <si>
    <t>000005473</t>
  </si>
  <si>
    <t>000005474</t>
  </si>
  <si>
    <t>000005475</t>
  </si>
  <si>
    <t>000005476</t>
  </si>
  <si>
    <t>000005477</t>
  </si>
  <si>
    <t>000005478</t>
  </si>
  <si>
    <t>000005479</t>
  </si>
  <si>
    <t>000005480</t>
  </si>
  <si>
    <t>000005482</t>
  </si>
  <si>
    <t>000005483</t>
  </si>
  <si>
    <t>000005484</t>
  </si>
  <si>
    <t>000005485</t>
  </si>
  <si>
    <t>000005486</t>
  </si>
  <si>
    <t>000005487</t>
  </si>
  <si>
    <t>000005489</t>
  </si>
  <si>
    <t>000005490</t>
  </si>
  <si>
    <t>000005491</t>
  </si>
  <si>
    <t>000005492</t>
  </si>
  <si>
    <t>000005493</t>
  </si>
  <si>
    <t>000006003</t>
  </si>
  <si>
    <t>000006006</t>
  </si>
  <si>
    <t>000006009</t>
  </si>
  <si>
    <t>000006011</t>
  </si>
  <si>
    <t>000006014</t>
  </si>
  <si>
    <t>000006016</t>
  </si>
  <si>
    <t>000006017</t>
  </si>
  <si>
    <t>000006019</t>
  </si>
  <si>
    <t>000006021</t>
  </si>
  <si>
    <t>000006022</t>
  </si>
  <si>
    <t>000006023</t>
  </si>
  <si>
    <t>000006025</t>
  </si>
  <si>
    <t>000006026</t>
  </si>
  <si>
    <t>000006028</t>
  </si>
  <si>
    <t>000006029</t>
  </si>
  <si>
    <t>000006031</t>
  </si>
  <si>
    <t>000006033</t>
  </si>
  <si>
    <t>000006036</t>
  </si>
  <si>
    <t>000006039</t>
  </si>
  <si>
    <t>000006041</t>
  </si>
  <si>
    <t>000006043</t>
  </si>
  <si>
    <t>000006044</t>
  </si>
  <si>
    <t>000006046</t>
  </si>
  <si>
    <t>000006048</t>
  </si>
  <si>
    <t>000006050</t>
  </si>
  <si>
    <t>000006052</t>
  </si>
  <si>
    <t>000006055</t>
  </si>
  <si>
    <t>000006057</t>
  </si>
  <si>
    <t>000006060</t>
  </si>
  <si>
    <t>000006063</t>
  </si>
  <si>
    <t>000006065</t>
  </si>
  <si>
    <t>000006067</t>
  </si>
  <si>
    <t>000006070</t>
  </si>
  <si>
    <t>000006073</t>
  </si>
  <si>
    <t>000006075</t>
  </si>
  <si>
    <t>000006076</t>
  </si>
  <si>
    <t>000006077</t>
  </si>
  <si>
    <t>000006080</t>
  </si>
  <si>
    <t>000006083</t>
  </si>
  <si>
    <t>000006084</t>
  </si>
  <si>
    <t>000006085</t>
  </si>
  <si>
    <t>000006086</t>
  </si>
  <si>
    <t>000006087</t>
  </si>
  <si>
    <t>000006090</t>
  </si>
  <si>
    <t>000006093</t>
  </si>
  <si>
    <t>000006131</t>
  </si>
  <si>
    <t>000040000</t>
  </si>
  <si>
    <t>000040001</t>
  </si>
  <si>
    <t>000040004</t>
  </si>
  <si>
    <t>000040006</t>
  </si>
  <si>
    <t>000040007</t>
  </si>
  <si>
    <t>000040008</t>
  </si>
  <si>
    <t>000040010</t>
  </si>
  <si>
    <t>000040011</t>
  </si>
  <si>
    <t>000040012</t>
  </si>
  <si>
    <t>000040013</t>
  </si>
  <si>
    <t>000040021</t>
  </si>
  <si>
    <t>000040024</t>
  </si>
  <si>
    <t>000040025</t>
  </si>
  <si>
    <t>000040026</t>
  </si>
  <si>
    <t>000040029</t>
  </si>
  <si>
    <t>000040030</t>
  </si>
  <si>
    <t>000040032</t>
  </si>
  <si>
    <t>000040033</t>
  </si>
  <si>
    <t>000040034</t>
  </si>
  <si>
    <t>000040035</t>
  </si>
  <si>
    <t>000040038</t>
  </si>
  <si>
    <t>000040039</t>
  </si>
  <si>
    <t>000040040</t>
  </si>
  <si>
    <t>000040041</t>
  </si>
  <si>
    <t>000040045</t>
  </si>
  <si>
    <t>000040046</t>
  </si>
  <si>
    <t>000040047</t>
  </si>
  <si>
    <t>000040050</t>
  </si>
  <si>
    <t>000040051</t>
  </si>
  <si>
    <t>000040052</t>
  </si>
  <si>
    <t>000040054</t>
  </si>
  <si>
    <t>000040055</t>
  </si>
  <si>
    <t>000040089</t>
  </si>
  <si>
    <t>000040091</t>
  </si>
  <si>
    <t>000040093</t>
  </si>
  <si>
    <t>000040095</t>
  </si>
  <si>
    <t>000040128</t>
  </si>
  <si>
    <t>000040130</t>
  </si>
  <si>
    <t>000040133</t>
  </si>
  <si>
    <t>000040236</t>
  </si>
  <si>
    <t>000040237</t>
  </si>
  <si>
    <t>000040339</t>
  </si>
  <si>
    <t>000040341</t>
  </si>
  <si>
    <t>000040422</t>
  </si>
  <si>
    <t>000040426</t>
  </si>
  <si>
    <t>000040551</t>
  </si>
  <si>
    <t>000040553</t>
  </si>
  <si>
    <t>000040556</t>
  </si>
  <si>
    <t>000040643</t>
  </si>
  <si>
    <t>000040645</t>
  </si>
  <si>
    <t>000040648</t>
  </si>
  <si>
    <t>000040712</t>
  </si>
  <si>
    <t>000040714</t>
  </si>
  <si>
    <t>000040717</t>
  </si>
  <si>
    <t>000040720</t>
  </si>
  <si>
    <t>000040801</t>
  </si>
  <si>
    <t>000040803</t>
  </si>
  <si>
    <t>000040804</t>
  </si>
  <si>
    <t>000040905</t>
  </si>
  <si>
    <t>000040907</t>
  </si>
  <si>
    <t>000040910</t>
  </si>
  <si>
    <t>000041081</t>
  </si>
  <si>
    <t>000041083</t>
  </si>
  <si>
    <t>000041085</t>
  </si>
  <si>
    <t>000041087</t>
  </si>
  <si>
    <t>000041173</t>
  </si>
  <si>
    <t>000041175</t>
  </si>
  <si>
    <t>000041178</t>
  </si>
  <si>
    <t>000041258</t>
  </si>
  <si>
    <t>000041260</t>
  </si>
  <si>
    <t>000041262</t>
  </si>
  <si>
    <t>000041264</t>
  </si>
  <si>
    <t>000041366</t>
  </si>
  <si>
    <t>000041368</t>
  </si>
  <si>
    <t>000041370</t>
  </si>
  <si>
    <t>000041372</t>
  </si>
  <si>
    <t>000043021</t>
  </si>
  <si>
    <t>000043100</t>
  </si>
  <si>
    <t>000043101</t>
  </si>
  <si>
    <t>000043102</t>
  </si>
  <si>
    <t>000043103</t>
  </si>
  <si>
    <t>000043104</t>
  </si>
  <si>
    <t>000043105</t>
  </si>
  <si>
    <t>000043106</t>
  </si>
  <si>
    <t>000043107</t>
  </si>
  <si>
    <t>000043109</t>
  </si>
  <si>
    <t>000043112</t>
  </si>
  <si>
    <t>000043114</t>
  </si>
  <si>
    <t>000043115</t>
  </si>
  <si>
    <t>000043116</t>
  </si>
  <si>
    <t>000043117</t>
  </si>
  <si>
    <t>000043118</t>
  </si>
  <si>
    <t>000043119</t>
  </si>
  <si>
    <t>000043120</t>
  </si>
  <si>
    <t>000043122</t>
  </si>
  <si>
    <t>000043123</t>
  </si>
  <si>
    <t>000043124</t>
  </si>
  <si>
    <t>000043125</t>
  </si>
  <si>
    <t>000043126</t>
  </si>
  <si>
    <t>000043127</t>
  </si>
  <si>
    <t>000043128</t>
  </si>
  <si>
    <t>000043129</t>
  </si>
  <si>
    <t>000043130</t>
  </si>
  <si>
    <t>000043131</t>
  </si>
  <si>
    <t>000043132</t>
  </si>
  <si>
    <t>000043135</t>
  </si>
  <si>
    <t>000044001</t>
  </si>
  <si>
    <t>000044002</t>
  </si>
  <si>
    <t>000044004</t>
  </si>
  <si>
    <t>000044009</t>
  </si>
  <si>
    <t>000044010</t>
  </si>
  <si>
    <t>000044011</t>
  </si>
  <si>
    <t>000100012</t>
  </si>
  <si>
    <t>000100061</t>
  </si>
  <si>
    <t>000100063</t>
  </si>
  <si>
    <t>000100065</t>
  </si>
  <si>
    <t>000100066</t>
  </si>
  <si>
    <t>000100068</t>
  </si>
  <si>
    <t>000100141</t>
  </si>
  <si>
    <t>000100142</t>
  </si>
  <si>
    <t>000100145</t>
  </si>
  <si>
    <t>000100242</t>
  </si>
  <si>
    <t>000100261</t>
  </si>
  <si>
    <t>000100262</t>
  </si>
  <si>
    <t>000100264</t>
  </si>
  <si>
    <t>000100283</t>
  </si>
  <si>
    <t>000100284</t>
  </si>
  <si>
    <t>000100302</t>
  </si>
  <si>
    <t>000100305</t>
  </si>
  <si>
    <t>000100341</t>
  </si>
  <si>
    <t>000100382</t>
  </si>
  <si>
    <t>000100441</t>
  </si>
  <si>
    <t>000100611</t>
  </si>
  <si>
    <t>000100613</t>
  </si>
  <si>
    <t>000101061</t>
  </si>
  <si>
    <t>000101062</t>
  </si>
  <si>
    <t>000101063</t>
  </si>
  <si>
    <t>000115511</t>
  </si>
  <si>
    <t>000140001</t>
  </si>
  <si>
    <t>000160011</t>
  </si>
  <si>
    <t>000307011</t>
  </si>
  <si>
    <t>000307012</t>
  </si>
  <si>
    <t>000307021</t>
  </si>
  <si>
    <t>000307022</t>
  </si>
  <si>
    <t>000307031</t>
  </si>
  <si>
    <t>000307032</t>
  </si>
  <si>
    <t>000307041</t>
  </si>
  <si>
    <t>000307042</t>
  </si>
  <si>
    <t>000307051</t>
  </si>
  <si>
    <t>000307052</t>
  </si>
  <si>
    <t>000307061</t>
  </si>
  <si>
    <t>000307062</t>
  </si>
  <si>
    <t>000307071</t>
  </si>
  <si>
    <t>000307072</t>
  </si>
  <si>
    <t>000307081</t>
  </si>
  <si>
    <t>000307082</t>
  </si>
  <si>
    <t>000307091</t>
  </si>
  <si>
    <t>000307092</t>
  </si>
  <si>
    <t>000307101</t>
  </si>
  <si>
    <t>000307102</t>
  </si>
  <si>
    <t>000307141</t>
  </si>
  <si>
    <t>000307142</t>
  </si>
  <si>
    <t>000307151</t>
  </si>
  <si>
    <t>000307152</t>
  </si>
  <si>
    <t>000307161</t>
  </si>
  <si>
    <t>000307162</t>
  </si>
  <si>
    <t>000307171</t>
  </si>
  <si>
    <t>000307172</t>
  </si>
  <si>
    <t>000307181</t>
  </si>
  <si>
    <t>000307182</t>
  </si>
  <si>
    <t>000307191</t>
  </si>
  <si>
    <t>000307192</t>
  </si>
  <si>
    <t>000307201</t>
  </si>
  <si>
    <t>000307202</t>
  </si>
  <si>
    <t>000307211</t>
  </si>
  <si>
    <t>000307212</t>
  </si>
  <si>
    <t>000307221</t>
  </si>
  <si>
    <t>000307222</t>
  </si>
  <si>
    <t>000307231</t>
  </si>
  <si>
    <t>000307232</t>
  </si>
  <si>
    <t>000307241</t>
  </si>
  <si>
    <t>000307242</t>
  </si>
  <si>
    <t>000307400</t>
  </si>
  <si>
    <t>000307410</t>
  </si>
  <si>
    <t>000307420</t>
  </si>
  <si>
    <t>000307430</t>
  </si>
  <si>
    <t>000307590</t>
  </si>
  <si>
    <t>000307600</t>
  </si>
  <si>
    <t>000307610</t>
  </si>
  <si>
    <t>000307620</t>
  </si>
  <si>
    <t>000307630</t>
  </si>
  <si>
    <t>000307640</t>
  </si>
  <si>
    <t>000307650</t>
  </si>
  <si>
    <t>000307660</t>
  </si>
  <si>
    <t>000500001</t>
  </si>
  <si>
    <t>000500002</t>
  </si>
  <si>
    <t>000500004</t>
  </si>
  <si>
    <t>000500005</t>
  </si>
  <si>
    <t>000500006</t>
  </si>
  <si>
    <t>000500009</t>
  </si>
  <si>
    <t>000500371</t>
  </si>
  <si>
    <t>000501281</t>
  </si>
  <si>
    <t>000501301</t>
  </si>
  <si>
    <t>000504241</t>
  </si>
  <si>
    <t>003170003</t>
  </si>
  <si>
    <t>003170004</t>
  </si>
  <si>
    <t>010100005</t>
  </si>
  <si>
    <t>010100006</t>
  </si>
  <si>
    <t>010100009</t>
  </si>
  <si>
    <t>100100012</t>
  </si>
  <si>
    <t>100100013</t>
  </si>
  <si>
    <t>100100017</t>
  </si>
  <si>
    <t>100100018</t>
  </si>
  <si>
    <t>100100020</t>
  </si>
  <si>
    <t>100100023</t>
  </si>
  <si>
    <t>100100024</t>
  </si>
  <si>
    <t>100100025</t>
  </si>
  <si>
    <t>100100026</t>
  </si>
  <si>
    <t>100100027</t>
  </si>
  <si>
    <t>100100028</t>
  </si>
  <si>
    <t>100100029</t>
  </si>
  <si>
    <t>100100030</t>
  </si>
  <si>
    <t>100100031</t>
  </si>
  <si>
    <t>100100032</t>
  </si>
  <si>
    <t>100100033</t>
  </si>
  <si>
    <t>100100034</t>
  </si>
  <si>
    <t>100100035</t>
  </si>
  <si>
    <t>100100036</t>
  </si>
  <si>
    <t>100100037</t>
  </si>
  <si>
    <t>100100038</t>
  </si>
  <si>
    <t>100100040</t>
  </si>
  <si>
    <t>100100041</t>
  </si>
  <si>
    <t>100100042</t>
  </si>
  <si>
    <t>100100044</t>
  </si>
  <si>
    <t>100100047</t>
  </si>
  <si>
    <t>100100049</t>
  </si>
  <si>
    <t>100100050</t>
  </si>
  <si>
    <t>100100051</t>
  </si>
  <si>
    <t>100100052</t>
  </si>
  <si>
    <t>100100056</t>
  </si>
  <si>
    <t>100100057</t>
  </si>
  <si>
    <t>100100060</t>
  </si>
  <si>
    <t>100100061</t>
  </si>
  <si>
    <t>100100065</t>
  </si>
  <si>
    <t>100100068</t>
  </si>
  <si>
    <t>100100069</t>
  </si>
  <si>
    <t>100100076</t>
  </si>
  <si>
    <t>100100077</t>
  </si>
  <si>
    <t>100100084</t>
  </si>
  <si>
    <t>aMC412150114</t>
  </si>
  <si>
    <t>aMC414150128</t>
  </si>
  <si>
    <t>aMC415150128</t>
  </si>
  <si>
    <t>aMC416150128</t>
  </si>
  <si>
    <t>000001017</t>
  </si>
  <si>
    <t>000001021</t>
  </si>
  <si>
    <t>000001025</t>
  </si>
  <si>
    <t>000001027</t>
  </si>
  <si>
    <t>000001029</t>
  </si>
  <si>
    <t>000001204</t>
  </si>
  <si>
    <t>000001504</t>
  </si>
  <si>
    <t>000001535</t>
  </si>
  <si>
    <t>000002067</t>
  </si>
  <si>
    <t>000002216</t>
  </si>
  <si>
    <t>000002310</t>
  </si>
  <si>
    <t>000002706</t>
  </si>
  <si>
    <t>000002708</t>
  </si>
  <si>
    <t>000002710</t>
  </si>
  <si>
    <t>000002720</t>
  </si>
  <si>
    <t>000002902</t>
  </si>
  <si>
    <t>000002903</t>
  </si>
  <si>
    <t>000002904</t>
  </si>
  <si>
    <t>000002905</t>
  </si>
  <si>
    <t>000002906</t>
  </si>
  <si>
    <t>000002907</t>
  </si>
  <si>
    <t>000002908</t>
  </si>
  <si>
    <t>000002909</t>
  </si>
  <si>
    <t>000004101</t>
  </si>
  <si>
    <t>000004102</t>
  </si>
  <si>
    <t>000004103</t>
  </si>
  <si>
    <t>000004104</t>
  </si>
  <si>
    <t>000004105</t>
  </si>
  <si>
    <t>000004106</t>
  </si>
  <si>
    <t>000004107</t>
  </si>
  <si>
    <t>000004108</t>
  </si>
  <si>
    <t>000004109</t>
  </si>
  <si>
    <t>000004110</t>
  </si>
  <si>
    <t>000004111</t>
  </si>
  <si>
    <t>000004112</t>
  </si>
  <si>
    <t>000004113</t>
  </si>
  <si>
    <t>000004114</t>
  </si>
  <si>
    <t>000004115</t>
  </si>
  <si>
    <t>000005416</t>
  </si>
  <si>
    <t>000005455</t>
  </si>
  <si>
    <t>000040018</t>
  </si>
  <si>
    <t>000040031</t>
  </si>
  <si>
    <t>000040043</t>
  </si>
  <si>
    <t>000042000</t>
  </si>
  <si>
    <t>000042003</t>
  </si>
  <si>
    <t>000042004</t>
  </si>
  <si>
    <t>000042006</t>
  </si>
  <si>
    <t>000042007</t>
  </si>
  <si>
    <t>000042008</t>
  </si>
  <si>
    <t>000042009</t>
  </si>
  <si>
    <t>000042012</t>
  </si>
  <si>
    <t>000042013</t>
  </si>
  <si>
    <t>000042014</t>
  </si>
  <si>
    <t>000042015</t>
  </si>
  <si>
    <t>000042016</t>
  </si>
  <si>
    <t>000042017</t>
  </si>
  <si>
    <t>000042018</t>
  </si>
  <si>
    <t>000042019</t>
  </si>
  <si>
    <t>000042020</t>
  </si>
  <si>
    <t>000042021</t>
  </si>
  <si>
    <t>000042022</t>
  </si>
  <si>
    <t>000042023</t>
  </si>
  <si>
    <t>000042024</t>
  </si>
  <si>
    <t>000042025</t>
  </si>
  <si>
    <t>000042026</t>
  </si>
  <si>
    <t>000042027</t>
  </si>
  <si>
    <t>000042028</t>
  </si>
  <si>
    <t>000042029</t>
  </si>
  <si>
    <t>000042030</t>
  </si>
  <si>
    <t>000042031</t>
  </si>
  <si>
    <t>000042032</t>
  </si>
  <si>
    <t>000042033</t>
  </si>
  <si>
    <t>000042034</t>
  </si>
  <si>
    <t>000042035</t>
  </si>
  <si>
    <t>000042036</t>
  </si>
  <si>
    <t>000042037</t>
  </si>
  <si>
    <t>000042038</t>
  </si>
  <si>
    <t>000042039</t>
  </si>
  <si>
    <t>000042040</t>
  </si>
  <si>
    <t>000042041</t>
  </si>
  <si>
    <t>000042042</t>
  </si>
  <si>
    <t>000042043</t>
  </si>
  <si>
    <t>000042044</t>
  </si>
  <si>
    <t>000042045</t>
  </si>
  <si>
    <t>000042046</t>
  </si>
  <si>
    <t>000042047</t>
  </si>
  <si>
    <t>000042048</t>
  </si>
  <si>
    <t>000042101</t>
  </si>
  <si>
    <t>000042102</t>
  </si>
  <si>
    <t>000042103</t>
  </si>
  <si>
    <t>000042104</t>
  </si>
  <si>
    <t>000042105</t>
  </si>
  <si>
    <t>000042106</t>
  </si>
  <si>
    <t>000042107</t>
  </si>
  <si>
    <t>000042108</t>
  </si>
  <si>
    <t>000042109</t>
  </si>
  <si>
    <t>000042110</t>
  </si>
  <si>
    <t>000042111</t>
  </si>
  <si>
    <t>000042160</t>
  </si>
  <si>
    <t>000042161</t>
  </si>
  <si>
    <t>000046000</t>
  </si>
  <si>
    <t>000046001</t>
  </si>
  <si>
    <t>000046002</t>
  </si>
  <si>
    <t>000046003</t>
  </si>
  <si>
    <t>000046004</t>
  </si>
  <si>
    <t>000046005</t>
  </si>
  <si>
    <t>000046006</t>
  </si>
  <si>
    <t>000046007</t>
  </si>
  <si>
    <t>000046008</t>
  </si>
  <si>
    <t>000046009</t>
  </si>
  <si>
    <t>000046010</t>
  </si>
  <si>
    <t>000046011</t>
  </si>
  <si>
    <t>000046012</t>
  </si>
  <si>
    <t>000046013</t>
  </si>
  <si>
    <t>000046014</t>
  </si>
  <si>
    <t>000046016</t>
  </si>
  <si>
    <t>000046017</t>
  </si>
  <si>
    <t>000046018</t>
  </si>
  <si>
    <t>000046019</t>
  </si>
  <si>
    <t>000046020</t>
  </si>
  <si>
    <t>000046021</t>
  </si>
  <si>
    <t>000046022</t>
  </si>
  <si>
    <t>000046023</t>
  </si>
  <si>
    <t>000046024</t>
  </si>
  <si>
    <t>000046025</t>
  </si>
  <si>
    <t>000046026</t>
  </si>
  <si>
    <t>000046027</t>
  </si>
  <si>
    <t>000046028</t>
  </si>
  <si>
    <t>000046029</t>
  </si>
  <si>
    <t>000046030</t>
  </si>
  <si>
    <t>000046031</t>
  </si>
  <si>
    <t>000046032</t>
  </si>
  <si>
    <t>000046034</t>
  </si>
  <si>
    <t>000046035</t>
  </si>
  <si>
    <t>000046036</t>
  </si>
  <si>
    <t>000046037</t>
  </si>
  <si>
    <t>000046038</t>
  </si>
  <si>
    <t>000046039</t>
  </si>
  <si>
    <t>000046041</t>
  </si>
  <si>
    <t>000046042</t>
  </si>
  <si>
    <t>000046044</t>
  </si>
  <si>
    <t>000046045</t>
  </si>
  <si>
    <t>000046046</t>
  </si>
  <si>
    <t>000046047</t>
  </si>
  <si>
    <t>000046048</t>
  </si>
  <si>
    <t>000046049</t>
  </si>
  <si>
    <t>000046050</t>
  </si>
  <si>
    <t>000046051</t>
  </si>
  <si>
    <t>000046052</t>
  </si>
  <si>
    <t>000046053</t>
  </si>
  <si>
    <t>000046054</t>
  </si>
  <si>
    <t>000046055</t>
  </si>
  <si>
    <t>000046104</t>
  </si>
  <si>
    <t>000046105</t>
  </si>
  <si>
    <t>000046106</t>
  </si>
  <si>
    <t>000046107</t>
  </si>
  <si>
    <t>000046108</t>
  </si>
  <si>
    <t>000046109</t>
  </si>
  <si>
    <t>000046110</t>
  </si>
  <si>
    <t>000046115</t>
  </si>
  <si>
    <t>000046116</t>
  </si>
  <si>
    <t>000046117</t>
  </si>
  <si>
    <t>000046120</t>
  </si>
  <si>
    <t>000100144</t>
  </si>
  <si>
    <t>000100304</t>
  </si>
  <si>
    <t>000301127</t>
  </si>
  <si>
    <t>000404001</t>
  </si>
  <si>
    <t>000404002</t>
  </si>
  <si>
    <t>000404004</t>
  </si>
  <si>
    <t>000404005</t>
  </si>
  <si>
    <t>000404006</t>
  </si>
  <si>
    <t>000404007</t>
  </si>
  <si>
    <t>000404008</t>
  </si>
  <si>
    <t>000404009</t>
  </si>
  <si>
    <t>000404010</t>
  </si>
  <si>
    <t>000404011</t>
  </si>
  <si>
    <t>000404012</t>
  </si>
  <si>
    <t>000404013</t>
  </si>
  <si>
    <t>000404014</t>
  </si>
  <si>
    <t>000404015</t>
  </si>
  <si>
    <t>000404016</t>
  </si>
  <si>
    <t>000404017</t>
  </si>
  <si>
    <t>000404018</t>
  </si>
  <si>
    <t>000404019</t>
  </si>
  <si>
    <t>000404020</t>
  </si>
  <si>
    <t>000404022</t>
  </si>
  <si>
    <t>000404023</t>
  </si>
  <si>
    <t>000404024</t>
  </si>
  <si>
    <t>000404025</t>
  </si>
  <si>
    <t>000404026</t>
  </si>
  <si>
    <t>000404027</t>
  </si>
  <si>
    <t>000404028</t>
  </si>
  <si>
    <t>000404029</t>
  </si>
  <si>
    <t>000404031</t>
  </si>
  <si>
    <t>000404032</t>
  </si>
  <si>
    <t>000404033</t>
  </si>
  <si>
    <t>000404034</t>
  </si>
  <si>
    <t>000404035</t>
  </si>
  <si>
    <t>000404036</t>
  </si>
  <si>
    <t>000404037</t>
  </si>
  <si>
    <t>000404038</t>
  </si>
  <si>
    <t>000404039</t>
  </si>
  <si>
    <t>000404040</t>
  </si>
  <si>
    <t>000404041</t>
  </si>
  <si>
    <t>000404042</t>
  </si>
  <si>
    <t>000404043</t>
  </si>
  <si>
    <t>000404044</t>
  </si>
  <si>
    <t>000404045</t>
  </si>
  <si>
    <t>000404046</t>
  </si>
  <si>
    <t>000404047</t>
  </si>
  <si>
    <t>000404048</t>
  </si>
  <si>
    <t>000404049</t>
  </si>
  <si>
    <t>000404050</t>
  </si>
  <si>
    <t>000404051</t>
  </si>
  <si>
    <t>000404052</t>
  </si>
  <si>
    <t>000404053</t>
  </si>
  <si>
    <t>000404054</t>
  </si>
  <si>
    <t>000404055</t>
  </si>
  <si>
    <t>000404056</t>
  </si>
  <si>
    <t>000404057</t>
  </si>
  <si>
    <t>000404058</t>
  </si>
  <si>
    <t>000404060</t>
  </si>
  <si>
    <t>000404062</t>
  </si>
  <si>
    <t>000404063</t>
  </si>
  <si>
    <t>000404064</t>
  </si>
  <si>
    <t>000404065</t>
  </si>
  <si>
    <t>000404066</t>
  </si>
  <si>
    <t>000404067</t>
  </si>
  <si>
    <t>000404068</t>
  </si>
  <si>
    <t>000404069</t>
  </si>
  <si>
    <t>000404070</t>
  </si>
  <si>
    <t>000404071</t>
  </si>
  <si>
    <t>000404072</t>
  </si>
  <si>
    <t>000404073</t>
  </si>
  <si>
    <t>000404074</t>
  </si>
  <si>
    <t>000404075</t>
  </si>
  <si>
    <t>000404076</t>
  </si>
  <si>
    <t>000404077</t>
  </si>
  <si>
    <t>000404078</t>
  </si>
  <si>
    <t>000404079</t>
  </si>
  <si>
    <t>000404080</t>
  </si>
  <si>
    <t>000404081</t>
  </si>
  <si>
    <t>000404082</t>
  </si>
  <si>
    <t>000404084</t>
  </si>
  <si>
    <t>000404085</t>
  </si>
  <si>
    <t>000404086</t>
  </si>
  <si>
    <t>000404087</t>
  </si>
  <si>
    <t>000404088</t>
  </si>
  <si>
    <t>000404090</t>
  </si>
  <si>
    <t>000404092</t>
  </si>
  <si>
    <t>000404093</t>
  </si>
  <si>
    <t>000404094</t>
  </si>
  <si>
    <t>000404095</t>
  </si>
  <si>
    <t>000404096</t>
  </si>
  <si>
    <t>000404097</t>
  </si>
  <si>
    <t>000404099</t>
  </si>
  <si>
    <t>000404101</t>
  </si>
  <si>
    <t>000404102</t>
  </si>
  <si>
    <t>000404103</t>
  </si>
  <si>
    <t>000404104</t>
  </si>
  <si>
    <t>000404105</t>
  </si>
  <si>
    <t>000404106</t>
  </si>
  <si>
    <t>000404107</t>
  </si>
  <si>
    <t>000404108</t>
  </si>
  <si>
    <t>000404109</t>
  </si>
  <si>
    <t>000404110</t>
  </si>
  <si>
    <t>000404111</t>
  </si>
  <si>
    <t>000404112</t>
  </si>
  <si>
    <t>000404113</t>
  </si>
  <si>
    <t>000404114</t>
  </si>
  <si>
    <t>000404115</t>
  </si>
  <si>
    <t>000404116</t>
  </si>
  <si>
    <t>000404117</t>
  </si>
  <si>
    <t>000404118</t>
  </si>
  <si>
    <t>000404119</t>
  </si>
  <si>
    <t>000404120</t>
  </si>
  <si>
    <t>000404121</t>
  </si>
  <si>
    <t>000404122</t>
  </si>
  <si>
    <t>000404123</t>
  </si>
  <si>
    <t>000404124</t>
  </si>
  <si>
    <t>000404125</t>
  </si>
  <si>
    <t>000404126</t>
  </si>
  <si>
    <t>000404127</t>
  </si>
  <si>
    <t>000404128</t>
  </si>
  <si>
    <t>000404129</t>
  </si>
  <si>
    <t>000404130</t>
  </si>
  <si>
    <t>000404131</t>
  </si>
  <si>
    <t>000404132</t>
  </si>
  <si>
    <t>000404133</t>
  </si>
  <si>
    <t>000404134</t>
  </si>
  <si>
    <t>000404135</t>
  </si>
  <si>
    <t>000404136</t>
  </si>
  <si>
    <t>000404137</t>
  </si>
  <si>
    <t>000404138</t>
  </si>
  <si>
    <t>000404141</t>
  </si>
  <si>
    <t>000404142</t>
  </si>
  <si>
    <t>000404145</t>
  </si>
  <si>
    <t>000404146</t>
  </si>
  <si>
    <t>000404151</t>
  </si>
  <si>
    <t>000404152</t>
  </si>
  <si>
    <t>000404153</t>
  </si>
  <si>
    <t>000404154</t>
  </si>
  <si>
    <t>000404155</t>
  </si>
  <si>
    <t>000404156</t>
  </si>
  <si>
    <t>000404157</t>
  </si>
  <si>
    <t>000404158</t>
  </si>
  <si>
    <t>000404159</t>
  </si>
  <si>
    <t>000404160</t>
  </si>
  <si>
    <t>000404161</t>
  </si>
  <si>
    <t>000404162</t>
  </si>
  <si>
    <t>000404163</t>
  </si>
  <si>
    <t>000404164</t>
  </si>
  <si>
    <t>000404165</t>
  </si>
  <si>
    <t>000404166</t>
  </si>
  <si>
    <t>000404167</t>
  </si>
  <si>
    <t>000404168</t>
  </si>
  <si>
    <t>000404169</t>
  </si>
  <si>
    <t>000404170</t>
  </si>
  <si>
    <t>000404171</t>
  </si>
  <si>
    <t>000404172</t>
  </si>
  <si>
    <t>000404173</t>
  </si>
  <si>
    <t>000404175</t>
  </si>
  <si>
    <t>000405059</t>
  </si>
  <si>
    <t>000405061</t>
  </si>
  <si>
    <t>000405174</t>
  </si>
  <si>
    <t>000420131</t>
  </si>
  <si>
    <t>004040921</t>
  </si>
  <si>
    <t>004040922</t>
  </si>
  <si>
    <t>004140201</t>
  </si>
  <si>
    <t>100100045</t>
  </si>
  <si>
    <t>100100064</t>
  </si>
  <si>
    <t>100100066</t>
  </si>
  <si>
    <t>100100071</t>
  </si>
  <si>
    <t>100100082</t>
  </si>
  <si>
    <t>aMC401150114</t>
  </si>
  <si>
    <t>aMC402150114</t>
  </si>
  <si>
    <t>aMC403150114</t>
  </si>
  <si>
    <t>aMC404150114</t>
  </si>
  <si>
    <t>aMC405150114</t>
  </si>
  <si>
    <t>aMC406150114</t>
  </si>
  <si>
    <t>aMC407150114</t>
  </si>
  <si>
    <t>aMC409150114</t>
  </si>
  <si>
    <t>aMC410150114</t>
  </si>
  <si>
    <t>aMC417150128</t>
  </si>
  <si>
    <t>aMC420150128</t>
  </si>
  <si>
    <t>aMC421150128</t>
  </si>
  <si>
    <t>aMC422150128</t>
  </si>
  <si>
    <t>aMC423150427</t>
  </si>
  <si>
    <t>aMC823150507</t>
  </si>
  <si>
    <t>aMC824150507</t>
  </si>
  <si>
    <t>aMC825150504</t>
  </si>
  <si>
    <t>aMC826150504</t>
  </si>
  <si>
    <t>aMC827150504</t>
  </si>
  <si>
    <t>aMI10150205</t>
  </si>
  <si>
    <t>aMI816150114</t>
  </si>
  <si>
    <t>aMI817150114</t>
  </si>
  <si>
    <t>aMI818150114</t>
  </si>
  <si>
    <t>aMI820150114</t>
  </si>
  <si>
    <t>NODE10</t>
  </si>
  <si>
    <t>NODE100</t>
  </si>
  <si>
    <t>NODE1000</t>
  </si>
  <si>
    <t>NODE1001</t>
  </si>
  <si>
    <t>NODE1002</t>
  </si>
  <si>
    <t>NODE1003</t>
  </si>
  <si>
    <t>NODE101</t>
  </si>
  <si>
    <t>NODE1013</t>
  </si>
  <si>
    <t>NODE1014</t>
  </si>
  <si>
    <t>NODE1015</t>
  </si>
  <si>
    <t>NODE1016</t>
  </si>
  <si>
    <t>NODE1017</t>
  </si>
  <si>
    <t>NODE1018</t>
  </si>
  <si>
    <t>NODE1019</t>
  </si>
  <si>
    <t>NODE102</t>
  </si>
  <si>
    <t>NODE1020</t>
  </si>
  <si>
    <t>NODE1021</t>
  </si>
  <si>
    <t>NODE1022</t>
  </si>
  <si>
    <t>NODE1023</t>
  </si>
  <si>
    <t>NODE1024</t>
  </si>
  <si>
    <t>NODE1025</t>
  </si>
  <si>
    <t>NODE1026</t>
  </si>
  <si>
    <t>NODE1027</t>
  </si>
  <si>
    <t>NODE1028</t>
  </si>
  <si>
    <t>NODE1029</t>
  </si>
  <si>
    <t>NODE103</t>
  </si>
  <si>
    <t>NODE1030</t>
  </si>
  <si>
    <t>NODE1031</t>
  </si>
  <si>
    <t>NODE1032</t>
  </si>
  <si>
    <t>NODE1033</t>
  </si>
  <si>
    <t>NODE1034</t>
  </si>
  <si>
    <t>NODE1035</t>
  </si>
  <si>
    <t>NODE1036</t>
  </si>
  <si>
    <t>NODE1037</t>
  </si>
  <si>
    <t>NODE1038</t>
  </si>
  <si>
    <t>NODE104</t>
  </si>
  <si>
    <t>NODE1041</t>
  </si>
  <si>
    <t>NODE1042</t>
  </si>
  <si>
    <t>NODE1043</t>
  </si>
  <si>
    <t>NODE1044</t>
  </si>
  <si>
    <t>NODE1045</t>
  </si>
  <si>
    <t>NODE1046</t>
  </si>
  <si>
    <t>NODE1047</t>
  </si>
  <si>
    <t>NODE1048</t>
  </si>
  <si>
    <t>NODE1049</t>
  </si>
  <si>
    <t>NODE1050</t>
  </si>
  <si>
    <t>NODE1055</t>
  </si>
  <si>
    <t>NODE1056</t>
  </si>
  <si>
    <t>NODE1057</t>
  </si>
  <si>
    <t>NODE1058</t>
  </si>
  <si>
    <t>NODE1059</t>
  </si>
  <si>
    <t>NODE1060</t>
  </si>
  <si>
    <t>NODE1061</t>
  </si>
  <si>
    <t>NODE1062</t>
  </si>
  <si>
    <t>NODE1063</t>
  </si>
  <si>
    <t>NODE1064</t>
  </si>
  <si>
    <t>NODE1065</t>
  </si>
  <si>
    <t>NODE1066</t>
  </si>
  <si>
    <t>NODE1067</t>
  </si>
  <si>
    <t>NODE1068</t>
  </si>
  <si>
    <t>NODE1069</t>
  </si>
  <si>
    <t>NODE1070</t>
  </si>
  <si>
    <t>NODE1071</t>
  </si>
  <si>
    <t>NODE1072</t>
  </si>
  <si>
    <t>NODE1073</t>
  </si>
  <si>
    <t>NODE1074</t>
  </si>
  <si>
    <t>NODE1075</t>
  </si>
  <si>
    <t>NODE1076</t>
  </si>
  <si>
    <t>NODE1077</t>
  </si>
  <si>
    <t>NODE1078</t>
  </si>
  <si>
    <t>NODE1079</t>
  </si>
  <si>
    <t>NODE1080</t>
  </si>
  <si>
    <t>NODE1081</t>
  </si>
  <si>
    <t>NODE1082</t>
  </si>
  <si>
    <t>NODE1083</t>
  </si>
  <si>
    <t>NODE1084</t>
  </si>
  <si>
    <t>NODE1085</t>
  </si>
  <si>
    <t>NODE1086</t>
  </si>
  <si>
    <t>NODE1087</t>
  </si>
  <si>
    <t>NODE1088</t>
  </si>
  <si>
    <t>NODE1089</t>
  </si>
  <si>
    <t>NODE1090</t>
  </si>
  <si>
    <t>NODE1091</t>
  </si>
  <si>
    <t>NODE1092</t>
  </si>
  <si>
    <t>NODE1093</t>
  </si>
  <si>
    <t>NODE1094</t>
  </si>
  <si>
    <t>NODE1095</t>
  </si>
  <si>
    <t>NODE1096</t>
  </si>
  <si>
    <t>NODE1097</t>
  </si>
  <si>
    <t>NODE1098</t>
  </si>
  <si>
    <t>NODE1099</t>
  </si>
  <si>
    <t>NODE11</t>
  </si>
  <si>
    <t>NODE110</t>
  </si>
  <si>
    <t>NODE1100</t>
  </si>
  <si>
    <t>NODE1101</t>
  </si>
  <si>
    <t>NODE1102</t>
  </si>
  <si>
    <t>NODE1103</t>
  </si>
  <si>
    <t>NODE1104</t>
  </si>
  <si>
    <t>NODE1105</t>
  </si>
  <si>
    <t>NODE1106</t>
  </si>
  <si>
    <t>NODE1107</t>
  </si>
  <si>
    <t>NODE1108</t>
  </si>
  <si>
    <t>NODE1109</t>
  </si>
  <si>
    <t>NODE111</t>
  </si>
  <si>
    <t>NODE1110</t>
  </si>
  <si>
    <t>NODE1111</t>
  </si>
  <si>
    <t>NODE1112</t>
  </si>
  <si>
    <t>NODE1113</t>
  </si>
  <si>
    <t>NODE1114</t>
  </si>
  <si>
    <t>NODE1115</t>
  </si>
  <si>
    <t>NODE1116</t>
  </si>
  <si>
    <t>NODE1117</t>
  </si>
  <si>
    <t>NODE1118</t>
  </si>
  <si>
    <t>NODE1119</t>
  </si>
  <si>
    <t>NODE112</t>
  </si>
  <si>
    <t>NODE1120</t>
  </si>
  <si>
    <t>NODE1121</t>
  </si>
  <si>
    <t>NODE1122</t>
  </si>
  <si>
    <t>NODE1123</t>
  </si>
  <si>
    <t>NODE1124</t>
  </si>
  <si>
    <t>NODE1125</t>
  </si>
  <si>
    <t>NODE1126</t>
  </si>
  <si>
    <t>NODE1127</t>
  </si>
  <si>
    <t>NODE1128</t>
  </si>
  <si>
    <t>NODE1129</t>
  </si>
  <si>
    <t>NODE113</t>
  </si>
  <si>
    <t>NODE1130</t>
  </si>
  <si>
    <t>NODE1131</t>
  </si>
  <si>
    <t>NODE1132</t>
  </si>
  <si>
    <t>NODE1133</t>
  </si>
  <si>
    <t>NODE1134</t>
  </si>
  <si>
    <t>NODE1135</t>
  </si>
  <si>
    <t>NODE1136</t>
  </si>
  <si>
    <t>NODE1137</t>
  </si>
  <si>
    <t>NODE1138</t>
  </si>
  <si>
    <t>NODE1139</t>
  </si>
  <si>
    <t>NODE114</t>
  </si>
  <si>
    <t>NODE1140</t>
  </si>
  <si>
    <t>NODE1141</t>
  </si>
  <si>
    <t>NODE1142</t>
  </si>
  <si>
    <t>NODE1143</t>
  </si>
  <si>
    <t>NODE1144</t>
  </si>
  <si>
    <t>NODE1145</t>
  </si>
  <si>
    <t>NODE1146</t>
  </si>
  <si>
    <t>NODE115</t>
  </si>
  <si>
    <t>NODE116</t>
  </si>
  <si>
    <t>NODE1160</t>
  </si>
  <si>
    <t>NODE1161</t>
  </si>
  <si>
    <t>NODE1162</t>
  </si>
  <si>
    <t>NODE1163</t>
  </si>
  <si>
    <t>NODE1164</t>
  </si>
  <si>
    <t>NODE1165</t>
  </si>
  <si>
    <t>NODE1167</t>
  </si>
  <si>
    <t>NODE117</t>
  </si>
  <si>
    <t>NODE1175</t>
  </si>
  <si>
    <t>NODE1179</t>
  </si>
  <si>
    <t>NODE118</t>
  </si>
  <si>
    <t>NODE1180</t>
  </si>
  <si>
    <t>NODE1181</t>
  </si>
  <si>
    <t>NODE1182</t>
  </si>
  <si>
    <t>NODE1183</t>
  </si>
  <si>
    <t>NODE1184</t>
  </si>
  <si>
    <t>NODE1185</t>
  </si>
  <si>
    <t>NODE1186</t>
  </si>
  <si>
    <t>NODE1187</t>
  </si>
  <si>
    <t>NODE1188</t>
  </si>
  <si>
    <t>NODE1189</t>
  </si>
  <si>
    <t>NODE119</t>
  </si>
  <si>
    <t>NODE1190</t>
  </si>
  <si>
    <t>NODE1191</t>
  </si>
  <si>
    <t>NODE1192</t>
  </si>
  <si>
    <t>NODE1193</t>
  </si>
  <si>
    <t>NODE1194</t>
  </si>
  <si>
    <t>NODE1195</t>
  </si>
  <si>
    <t>NODE1196</t>
  </si>
  <si>
    <t>NODE1197</t>
  </si>
  <si>
    <t>NODE1198</t>
  </si>
  <si>
    <t>NODE1199</t>
  </si>
  <si>
    <t>NODE12</t>
  </si>
  <si>
    <t>NODE120</t>
  </si>
  <si>
    <t>NODE1200</t>
  </si>
  <si>
    <t>NODE1201</t>
  </si>
  <si>
    <t>NODE1202</t>
  </si>
  <si>
    <t>NODE1203</t>
  </si>
  <si>
    <t>NODE1204</t>
  </si>
  <si>
    <t>NODE1206</t>
  </si>
  <si>
    <t>NODE1207</t>
  </si>
  <si>
    <t>NODE1208</t>
  </si>
  <si>
    <t>NODE1209</t>
  </si>
  <si>
    <t>NODE121</t>
  </si>
  <si>
    <t>NODE1210</t>
  </si>
  <si>
    <t>NODE1211</t>
  </si>
  <si>
    <t>NODE1212</t>
  </si>
  <si>
    <t>NODE1213</t>
  </si>
  <si>
    <t>NODE1214</t>
  </si>
  <si>
    <t>NODE1215</t>
  </si>
  <si>
    <t>NODE1216</t>
  </si>
  <si>
    <t>NODE1217</t>
  </si>
  <si>
    <t>NODE1218</t>
  </si>
  <si>
    <t>NODE1219</t>
  </si>
  <si>
    <t>NODE122</t>
  </si>
  <si>
    <t>NODE1220</t>
  </si>
  <si>
    <t>NODE1221</t>
  </si>
  <si>
    <t>NODE1222</t>
  </si>
  <si>
    <t>NODE1223</t>
  </si>
  <si>
    <t>NODE1224</t>
  </si>
  <si>
    <t>NODE1225</t>
  </si>
  <si>
    <t>NODE1226</t>
  </si>
  <si>
    <t>NODE1227</t>
  </si>
  <si>
    <t>NODE1228</t>
  </si>
  <si>
    <t>NODE1229</t>
  </si>
  <si>
    <t>NODE123</t>
  </si>
  <si>
    <t>NODE1230</t>
  </si>
  <si>
    <t>NODE1231</t>
  </si>
  <si>
    <t>NODE1232</t>
  </si>
  <si>
    <t>NODE1233</t>
  </si>
  <si>
    <t>NODE1234</t>
  </si>
  <si>
    <t>NODE1235</t>
  </si>
  <si>
    <t>NODE1236</t>
  </si>
  <si>
    <t>NODE1237</t>
  </si>
  <si>
    <t>NODE1238</t>
  </si>
  <si>
    <t>NODE1239</t>
  </si>
  <si>
    <t>NODE124</t>
  </si>
  <si>
    <t>NODE1240</t>
  </si>
  <si>
    <t>NODE1243</t>
  </si>
  <si>
    <t>NODE1244</t>
  </si>
  <si>
    <t>NODE1245</t>
  </si>
  <si>
    <t>NODE1246</t>
  </si>
  <si>
    <t>NODE1247</t>
  </si>
  <si>
    <t>NODE1248</t>
  </si>
  <si>
    <t>NODE1249</t>
  </si>
  <si>
    <t>NODE125</t>
  </si>
  <si>
    <t>NODE1250</t>
  </si>
  <si>
    <t>NODE1251</t>
  </si>
  <si>
    <t>NODE1252</t>
  </si>
  <si>
    <t>NODE1253</t>
  </si>
  <si>
    <t>NODE1254</t>
  </si>
  <si>
    <t>NODE1255</t>
  </si>
  <si>
    <t>NODE1256</t>
  </si>
  <si>
    <t>NODE1257</t>
  </si>
  <si>
    <t>NODE1258</t>
  </si>
  <si>
    <t>NODE1259</t>
  </si>
  <si>
    <t>NODE126</t>
  </si>
  <si>
    <t>NODE1260</t>
  </si>
  <si>
    <t>NODE1261</t>
  </si>
  <si>
    <t>NODE1262</t>
  </si>
  <si>
    <t>NODE1263</t>
  </si>
  <si>
    <t>NODE1264</t>
  </si>
  <si>
    <t>NODE1266</t>
  </si>
  <si>
    <t>NODE1267</t>
  </si>
  <si>
    <t>NODE1268</t>
  </si>
  <si>
    <t>NODE1269</t>
  </si>
  <si>
    <t>NODE127</t>
  </si>
  <si>
    <t>NODE1270</t>
  </si>
  <si>
    <t>NODE1271</t>
  </si>
  <si>
    <t>NODE1272</t>
  </si>
  <si>
    <t>NODE1273</t>
  </si>
  <si>
    <t>NODE1274</t>
  </si>
  <si>
    <t>NODE1275</t>
  </si>
  <si>
    <t>NODE1276</t>
  </si>
  <si>
    <t>NODE1277</t>
  </si>
  <si>
    <t>NODE1278</t>
  </si>
  <si>
    <t>NODE1279</t>
  </si>
  <si>
    <t>NODE128</t>
  </si>
  <si>
    <t>NODE1280</t>
  </si>
  <si>
    <t>NODE1281</t>
  </si>
  <si>
    <t>NODE1282</t>
  </si>
  <si>
    <t>NODE1283</t>
  </si>
  <si>
    <t>NODE1285</t>
  </si>
  <si>
    <t>NODE1286</t>
  </si>
  <si>
    <t>NODE1287</t>
  </si>
  <si>
    <t>NODE1288</t>
  </si>
  <si>
    <t>NODE1289</t>
  </si>
  <si>
    <t>NODE129</t>
  </si>
  <si>
    <t>NODE1290</t>
  </si>
  <si>
    <t>NODE1291</t>
  </si>
  <si>
    <t>NODE1292</t>
  </si>
  <si>
    <t>NODE1298</t>
  </si>
  <si>
    <t>NODE1299</t>
  </si>
  <si>
    <t>NODE13</t>
  </si>
  <si>
    <t>NODE130</t>
  </si>
  <si>
    <t>NODE1300</t>
  </si>
  <si>
    <t>NODE1301</t>
  </si>
  <si>
    <t>NODE1302</t>
  </si>
  <si>
    <t>NODE1303</t>
  </si>
  <si>
    <t>NODE1304</t>
  </si>
  <si>
    <t>NODE1305</t>
  </si>
  <si>
    <t>NODE1306</t>
  </si>
  <si>
    <t>NODE1307</t>
  </si>
  <si>
    <t>NODE1308</t>
  </si>
  <si>
    <t>NODE1309</t>
  </si>
  <si>
    <t>NODE1310</t>
  </si>
  <si>
    <t>NODE1311</t>
  </si>
  <si>
    <t>NODE1312</t>
  </si>
  <si>
    <t>NODE1313</t>
  </si>
  <si>
    <t>NODE1314</t>
  </si>
  <si>
    <t>NODE1315</t>
  </si>
  <si>
    <t>NODE1316</t>
  </si>
  <si>
    <t>NODE1317</t>
  </si>
  <si>
    <t>NODE1318</t>
  </si>
  <si>
    <t>NODE1319</t>
  </si>
  <si>
    <t>NODE1320</t>
  </si>
  <si>
    <t>NODE1321</t>
  </si>
  <si>
    <t>NODE1322</t>
  </si>
  <si>
    <t>NODE1323</t>
  </si>
  <si>
    <t>NODE1324</t>
  </si>
  <si>
    <t>NODE1325</t>
  </si>
  <si>
    <t>NODE1326</t>
  </si>
  <si>
    <t>NODE1327</t>
  </si>
  <si>
    <t>NODE1328</t>
  </si>
  <si>
    <t>NODE1329</t>
  </si>
  <si>
    <t>NODE1330</t>
  </si>
  <si>
    <t>NODE1331</t>
  </si>
  <si>
    <t>NODE1333</t>
  </si>
  <si>
    <t>NODE1334</t>
  </si>
  <si>
    <t>NODE1335</t>
  </si>
  <si>
    <t>NODE1336</t>
  </si>
  <si>
    <t>NODE1337</t>
  </si>
  <si>
    <t>NODE1338</t>
  </si>
  <si>
    <t>NODE1339</t>
  </si>
  <si>
    <t>NODE1340</t>
  </si>
  <si>
    <t>NODE1341</t>
  </si>
  <si>
    <t>NODE1342</t>
  </si>
  <si>
    <t>NODE1343</t>
  </si>
  <si>
    <t>NODE1344</t>
  </si>
  <si>
    <t>NODE1345</t>
  </si>
  <si>
    <t>NODE1346</t>
  </si>
  <si>
    <t>NODE1347</t>
  </si>
  <si>
    <t>NODE1348</t>
  </si>
  <si>
    <t>NODE135</t>
  </si>
  <si>
    <t>NODE1352</t>
  </si>
  <si>
    <t>NODE1353</t>
  </si>
  <si>
    <t>NODE1354</t>
  </si>
  <si>
    <t>NODE1355</t>
  </si>
  <si>
    <t>NODE1356</t>
  </si>
  <si>
    <t>NODE1357</t>
  </si>
  <si>
    <t>NODE1358</t>
  </si>
  <si>
    <t>NODE1359</t>
  </si>
  <si>
    <t>NODE136</t>
  </si>
  <si>
    <t>NODE1360</t>
  </si>
  <si>
    <t>NODE1361</t>
  </si>
  <si>
    <t>NODE1362</t>
  </si>
  <si>
    <t>NODE1363</t>
  </si>
  <si>
    <t>NODE1364</t>
  </si>
  <si>
    <t>NODE1367</t>
  </si>
  <si>
    <t>NODE1368</t>
  </si>
  <si>
    <t>NODE1369</t>
  </si>
  <si>
    <t>NODE137</t>
  </si>
  <si>
    <t>NODE1370</t>
  </si>
  <si>
    <t>NODE1373</t>
  </si>
  <si>
    <t>NODE1374</t>
  </si>
  <si>
    <t>NODE1375</t>
  </si>
  <si>
    <t>NODE1376</t>
  </si>
  <si>
    <t>NODE1377</t>
  </si>
  <si>
    <t>NODE1378</t>
  </si>
  <si>
    <t>NODE1379</t>
  </si>
  <si>
    <t>NODE138</t>
  </si>
  <si>
    <t>NODE1380</t>
  </si>
  <si>
    <t>NODE1381</t>
  </si>
  <si>
    <t>NODE1382</t>
  </si>
  <si>
    <t>NODE1383</t>
  </si>
  <si>
    <t>NODE1384</t>
  </si>
  <si>
    <t>NODE1385</t>
  </si>
  <si>
    <t>NODE1386</t>
  </si>
  <si>
    <t>NODE1387</t>
  </si>
  <si>
    <t>NODE1388</t>
  </si>
  <si>
    <t>NODE1389</t>
  </si>
  <si>
    <t>NODE139</t>
  </si>
  <si>
    <t>NODE1390</t>
  </si>
  <si>
    <t>NODE1391</t>
  </si>
  <si>
    <t>NODE1392</t>
  </si>
  <si>
    <t>NODE1393</t>
  </si>
  <si>
    <t>NODE1394</t>
  </si>
  <si>
    <t>NODE1395</t>
  </si>
  <si>
    <t>NODE1396</t>
  </si>
  <si>
    <t>NODE1397</t>
  </si>
  <si>
    <t>NODE1398</t>
  </si>
  <si>
    <t>NODE1399</t>
  </si>
  <si>
    <t>NODE14</t>
  </si>
  <si>
    <t>NODE140</t>
  </si>
  <si>
    <t>NODE1400</t>
  </si>
  <si>
    <t>NODE1401</t>
  </si>
  <si>
    <t>NODE1402</t>
  </si>
  <si>
    <t>NODE1403</t>
  </si>
  <si>
    <t>NODE1404</t>
  </si>
  <si>
    <t>NODE1405</t>
  </si>
  <si>
    <t>NODE1406</t>
  </si>
  <si>
    <t>NODE1407</t>
  </si>
  <si>
    <t>NODE1408</t>
  </si>
  <si>
    <t>NODE1409</t>
  </si>
  <si>
    <t>NODE141</t>
  </si>
  <si>
    <t>NODE1410</t>
  </si>
  <si>
    <t>NODE1411</t>
  </si>
  <si>
    <t>NODE1412</t>
  </si>
  <si>
    <t>NODE1413</t>
  </si>
  <si>
    <t>NODE1414</t>
  </si>
  <si>
    <t>NODE1415</t>
  </si>
  <si>
    <t>NODE1416</t>
  </si>
  <si>
    <t>NODE1417</t>
  </si>
  <si>
    <t>NODE1418</t>
  </si>
  <si>
    <t>NODE1419</t>
  </si>
  <si>
    <t>NODE142</t>
  </si>
  <si>
    <t>NODE1420</t>
  </si>
  <si>
    <t>NODE1422</t>
  </si>
  <si>
    <t>NODE1423</t>
  </si>
  <si>
    <t>NODE1425</t>
  </si>
  <si>
    <t>NODE1426</t>
  </si>
  <si>
    <t>NODE1427</t>
  </si>
  <si>
    <t>NODE1428</t>
  </si>
  <si>
    <t>NODE1429</t>
  </si>
  <si>
    <t>NODE143</t>
  </si>
  <si>
    <t>NODE1430</t>
  </si>
  <si>
    <t>NODE1431</t>
  </si>
  <si>
    <t>NODE1432</t>
  </si>
  <si>
    <t>NODE1433</t>
  </si>
  <si>
    <t>NODE1434</t>
  </si>
  <si>
    <t>NODE1435</t>
  </si>
  <si>
    <t>NODE1436</t>
  </si>
  <si>
    <t>NODE1437</t>
  </si>
  <si>
    <t>NODE1438</t>
  </si>
  <si>
    <t>NODE1439</t>
  </si>
  <si>
    <t>NODE144</t>
  </si>
  <si>
    <t>NODE1440</t>
  </si>
  <si>
    <t>NODE1441</t>
  </si>
  <si>
    <t>NODE1442</t>
  </si>
  <si>
    <t>NODE1443</t>
  </si>
  <si>
    <t>NODE1444</t>
  </si>
  <si>
    <t>NODE1445</t>
  </si>
  <si>
    <t>NODE1446</t>
  </si>
  <si>
    <t>NODE1447</t>
  </si>
  <si>
    <t>NODE1448</t>
  </si>
  <si>
    <t>NODE1449</t>
  </si>
  <si>
    <t>NODE1450</t>
  </si>
  <si>
    <t>NODE1451</t>
  </si>
  <si>
    <t>NODE1455</t>
  </si>
  <si>
    <t>NODE1456</t>
  </si>
  <si>
    <t>NODE1458</t>
  </si>
  <si>
    <t>NODE1459</t>
  </si>
  <si>
    <t>NODE146</t>
  </si>
  <si>
    <t>NODE1464</t>
  </si>
  <si>
    <t>NODE1465</t>
  </si>
  <si>
    <t>NODE1466</t>
  </si>
  <si>
    <t>NODE1467</t>
  </si>
  <si>
    <t>NODE1468</t>
  </si>
  <si>
    <t>NODE1469</t>
  </si>
  <si>
    <t>NODE147</t>
  </si>
  <si>
    <t>NODE1470</t>
  </si>
  <si>
    <t>NODE1471</t>
  </si>
  <si>
    <t>NODE1472</t>
  </si>
  <si>
    <t>NODE1473</t>
  </si>
  <si>
    <t>NODE1474</t>
  </si>
  <si>
    <t>NODE1477</t>
  </si>
  <si>
    <t>NODE1478</t>
  </si>
  <si>
    <t>NODE1479</t>
  </si>
  <si>
    <t>NODE148</t>
  </si>
  <si>
    <t>NODE1480</t>
  </si>
  <si>
    <t>NODE1481</t>
  </si>
  <si>
    <t>NODE1482</t>
  </si>
  <si>
    <t>NODE1483</t>
  </si>
  <si>
    <t>NODE1485</t>
  </si>
  <si>
    <t>NODE1486</t>
  </si>
  <si>
    <t>NODE1487</t>
  </si>
  <si>
    <t>NODE1488</t>
  </si>
  <si>
    <t>NODE1489</t>
  </si>
  <si>
    <t>NODE149</t>
  </si>
  <si>
    <t>NODE1490</t>
  </si>
  <si>
    <t>NODE1492</t>
  </si>
  <si>
    <t>NODE1493</t>
  </si>
  <si>
    <t>NODE1494</t>
  </si>
  <si>
    <t>NODE1495</t>
  </si>
  <si>
    <t>NODE1496</t>
  </si>
  <si>
    <t>NODE1497</t>
  </si>
  <si>
    <t>NODE1498</t>
  </si>
  <si>
    <t>NODE1499</t>
  </si>
  <si>
    <t>NODE15</t>
  </si>
  <si>
    <t>NODE150</t>
  </si>
  <si>
    <t>NODE1500</t>
  </si>
  <si>
    <t>NODE1501</t>
  </si>
  <si>
    <t>NODE1502</t>
  </si>
  <si>
    <t>NODE1503</t>
  </si>
  <si>
    <t>NODE1504</t>
  </si>
  <si>
    <t>NODE1505</t>
  </si>
  <si>
    <t>NODE1506</t>
  </si>
  <si>
    <t>NODE1507</t>
  </si>
  <si>
    <t>NODE1508</t>
  </si>
  <si>
    <t>NODE1509</t>
  </si>
  <si>
    <t>NODE151</t>
  </si>
  <si>
    <t>NODE1510</t>
  </si>
  <si>
    <t>NODE1511</t>
  </si>
  <si>
    <t>NODE1512</t>
  </si>
  <si>
    <t>NODE1513</t>
  </si>
  <si>
    <t>NODE1514</t>
  </si>
  <si>
    <t>NODE1515</t>
  </si>
  <si>
    <t>NODE1516</t>
  </si>
  <si>
    <t>NODE1517</t>
  </si>
  <si>
    <t>NODE152</t>
  </si>
  <si>
    <t>NODE1525</t>
  </si>
  <si>
    <t>NODE1526</t>
  </si>
  <si>
    <t>NODE1527</t>
  </si>
  <si>
    <t>NODE1528</t>
  </si>
  <si>
    <t>NODE1529</t>
  </si>
  <si>
    <t>NODE153</t>
  </si>
  <si>
    <t>NODE1530</t>
  </si>
  <si>
    <t>NODE1531</t>
  </si>
  <si>
    <t>NODE1532</t>
  </si>
  <si>
    <t>NODE1533</t>
  </si>
  <si>
    <t>NODE1534</t>
  </si>
  <si>
    <t>NODE1535</t>
  </si>
  <si>
    <t>NODE1536</t>
  </si>
  <si>
    <t>NODE1537</t>
  </si>
  <si>
    <t>NODE1538</t>
  </si>
  <si>
    <t>NODE1539</t>
  </si>
  <si>
    <t>NODE154</t>
  </si>
  <si>
    <t>NODE1540</t>
  </si>
  <si>
    <t>NODE1541</t>
  </si>
  <si>
    <t>NODE1542</t>
  </si>
  <si>
    <t>NODE1543</t>
  </si>
  <si>
    <t>NODE1544</t>
  </si>
  <si>
    <t>NODE1545</t>
  </si>
  <si>
    <t>NODE1546</t>
  </si>
  <si>
    <t>NODE1547</t>
  </si>
  <si>
    <t>NODE1548</t>
  </si>
  <si>
    <t>NODE1549</t>
  </si>
  <si>
    <t>NODE155</t>
  </si>
  <si>
    <t>NODE1550</t>
  </si>
  <si>
    <t>NODE1551</t>
  </si>
  <si>
    <t>NODE1552</t>
  </si>
  <si>
    <t>NODE1553</t>
  </si>
  <si>
    <t>NODE1554</t>
  </si>
  <si>
    <t>NODE1555</t>
  </si>
  <si>
    <t>NODE1556</t>
  </si>
  <si>
    <t>NODE1557</t>
  </si>
  <si>
    <t>NODE1558</t>
  </si>
  <si>
    <t>NODE1559</t>
  </si>
  <si>
    <t>NODE156</t>
  </si>
  <si>
    <t>NODE1560</t>
  </si>
  <si>
    <t>NODE1561</t>
  </si>
  <si>
    <t>NODE1562</t>
  </si>
  <si>
    <t>NODE1563</t>
  </si>
  <si>
    <t>NODE1564</t>
  </si>
  <si>
    <t>NODE1565</t>
  </si>
  <si>
    <t>NODE1566</t>
  </si>
  <si>
    <t>NODE1567</t>
  </si>
  <si>
    <t>NODE1568</t>
  </si>
  <si>
    <t>NODE1569</t>
  </si>
  <si>
    <t>NODE157</t>
  </si>
  <si>
    <t>NODE1570</t>
  </si>
  <si>
    <t>NODE1571</t>
  </si>
  <si>
    <t>NODE1572</t>
  </si>
  <si>
    <t>NODE1576</t>
  </si>
  <si>
    <t>NODE1577</t>
  </si>
  <si>
    <t>NODE1578</t>
  </si>
  <si>
    <t>NODE1579</t>
  </si>
  <si>
    <t>NODE158</t>
  </si>
  <si>
    <t>NODE1580</t>
  </si>
  <si>
    <t>NODE1581</t>
  </si>
  <si>
    <t>NODE1582</t>
  </si>
  <si>
    <t>NODE1583</t>
  </si>
  <si>
    <t>NODE1584</t>
  </si>
  <si>
    <t>NODE1585</t>
  </si>
  <si>
    <t>NODE1586</t>
  </si>
  <si>
    <t>NODE1587</t>
  </si>
  <si>
    <t>NODE1588</t>
  </si>
  <si>
    <t>NODE1589</t>
  </si>
  <si>
    <t>NODE1590</t>
  </si>
  <si>
    <t>NODE1591</t>
  </si>
  <si>
    <t>NODE1592</t>
  </si>
  <si>
    <t>NODE1593</t>
  </si>
  <si>
    <t>NODE1594</t>
  </si>
  <si>
    <t>NODE1595</t>
  </si>
  <si>
    <t>NODE1596</t>
  </si>
  <si>
    <t>NODE1597</t>
  </si>
  <si>
    <t>NODE16</t>
  </si>
  <si>
    <t>NODE1600</t>
  </si>
  <si>
    <t>NODE1601</t>
  </si>
  <si>
    <t>NODE1602</t>
  </si>
  <si>
    <t>NODE1603</t>
  </si>
  <si>
    <t>NODE1604</t>
  </si>
  <si>
    <t>NODE1605</t>
  </si>
  <si>
    <t>NODE1606</t>
  </si>
  <si>
    <t>NODE1607</t>
  </si>
  <si>
    <t>NODE1608</t>
  </si>
  <si>
    <t>NODE1609</t>
  </si>
  <si>
    <t>NODE1610</t>
  </si>
  <si>
    <t>NODE1611</t>
  </si>
  <si>
    <t>NODE1612</t>
  </si>
  <si>
    <t>NODE1613</t>
  </si>
  <si>
    <t>NODE1614</t>
  </si>
  <si>
    <t>NODE1615</t>
  </si>
  <si>
    <t>NODE1616</t>
  </si>
  <si>
    <t>NODE1617</t>
  </si>
  <si>
    <t>NODE1618</t>
  </si>
  <si>
    <t>NODE1619</t>
  </si>
  <si>
    <t>NODE1620</t>
  </si>
  <si>
    <t>NODE1621</t>
  </si>
  <si>
    <t>NODE1622</t>
  </si>
  <si>
    <t>NODE1623</t>
  </si>
  <si>
    <t>NODE1624</t>
  </si>
  <si>
    <t>NODE1625</t>
  </si>
  <si>
    <t>NODE1626</t>
  </si>
  <si>
    <t>NODE1627</t>
  </si>
  <si>
    <t>NODE1628</t>
  </si>
  <si>
    <t>NODE1629</t>
  </si>
  <si>
    <t>NODE1630</t>
  </si>
  <si>
    <t>NODE1631</t>
  </si>
  <si>
    <t>NODE1632</t>
  </si>
  <si>
    <t>NODE1633</t>
  </si>
  <si>
    <t>NODE1634</t>
  </si>
  <si>
    <t>NODE1636</t>
  </si>
  <si>
    <t>NODE1637</t>
  </si>
  <si>
    <t>NODE1640</t>
  </si>
  <si>
    <t>NODE1641</t>
  </si>
  <si>
    <t>NODE1642</t>
  </si>
  <si>
    <t>NODE1643</t>
  </si>
  <si>
    <t>NODE1644</t>
  </si>
  <si>
    <t>NODE1645</t>
  </si>
  <si>
    <t>NODE1646</t>
  </si>
  <si>
    <t>NODE1647</t>
  </si>
  <si>
    <t>NODE1648</t>
  </si>
  <si>
    <t>NODE1649</t>
  </si>
  <si>
    <t>NODE1650</t>
  </si>
  <si>
    <t>NODE1651</t>
  </si>
  <si>
    <t>NODE1652</t>
  </si>
  <si>
    <t>NODE1653</t>
  </si>
  <si>
    <t>NODE1654</t>
  </si>
  <si>
    <t>NODE1655</t>
  </si>
  <si>
    <t>NODE1656</t>
  </si>
  <si>
    <t>NODE1657</t>
  </si>
  <si>
    <t>NODE1658</t>
  </si>
  <si>
    <t>NODE166</t>
  </si>
  <si>
    <t>NODE1665</t>
  </si>
  <si>
    <t>NODE1667</t>
  </si>
  <si>
    <t>NODE1668</t>
  </si>
  <si>
    <t>NODE1669</t>
  </si>
  <si>
    <t>NODE167</t>
  </si>
  <si>
    <t>NODE1673</t>
  </si>
  <si>
    <t>NODE1675</t>
  </si>
  <si>
    <t>NODE168</t>
  </si>
  <si>
    <t>NODE1680</t>
  </si>
  <si>
    <t>NODE1683</t>
  </si>
  <si>
    <t>NODE1684</t>
  </si>
  <si>
    <t>NODE1685</t>
  </si>
  <si>
    <t>NODE1686</t>
  </si>
  <si>
    <t>NODE1687</t>
  </si>
  <si>
    <t>NODE1688</t>
  </si>
  <si>
    <t>NODE1689</t>
  </si>
  <si>
    <t>NODE169</t>
  </si>
  <si>
    <t>NODE1690</t>
  </si>
  <si>
    <t>NODE1691</t>
  </si>
  <si>
    <t>NODE1692</t>
  </si>
  <si>
    <t>NODE1693</t>
  </si>
  <si>
    <t>NODE1694</t>
  </si>
  <si>
    <t>NODE1695</t>
  </si>
  <si>
    <t>NODE1696</t>
  </si>
  <si>
    <t>NODE1697</t>
  </si>
  <si>
    <t>NODE1698</t>
  </si>
  <si>
    <t>NODE1699</t>
  </si>
  <si>
    <t>NODE17</t>
  </si>
  <si>
    <t>NODE170</t>
  </si>
  <si>
    <t>NODE1700</t>
  </si>
  <si>
    <t>NODE1701</t>
  </si>
  <si>
    <t>NODE1702</t>
  </si>
  <si>
    <t>NODE1704</t>
  </si>
  <si>
    <t>NODE1705</t>
  </si>
  <si>
    <t>NODE1707</t>
  </si>
  <si>
    <t>NODE1708</t>
  </si>
  <si>
    <t>NODE1709</t>
  </si>
  <si>
    <t>NODE171</t>
  </si>
  <si>
    <t>NODE1710</t>
  </si>
  <si>
    <t>NODE1711</t>
  </si>
  <si>
    <t>NODE1712</t>
  </si>
  <si>
    <t>NODE1713</t>
  </si>
  <si>
    <t>NODE1714</t>
  </si>
  <si>
    <t>NODE1715</t>
  </si>
  <si>
    <t>NODE1716</t>
  </si>
  <si>
    <t>NODE1717</t>
  </si>
  <si>
    <t>NODE1718</t>
  </si>
  <si>
    <t>NODE1719</t>
  </si>
  <si>
    <t>NODE172</t>
  </si>
  <si>
    <t>NODE1720</t>
  </si>
  <si>
    <t>NODE1721</t>
  </si>
  <si>
    <t>NODE1722</t>
  </si>
  <si>
    <t>NODE1726</t>
  </si>
  <si>
    <t>NODE1727</t>
  </si>
  <si>
    <t>NODE1728</t>
  </si>
  <si>
    <t>NODE1729</t>
  </si>
  <si>
    <t>NODE173</t>
  </si>
  <si>
    <t>NODE1730</t>
  </si>
  <si>
    <t>NODE1731</t>
  </si>
  <si>
    <t>NODE1732</t>
  </si>
  <si>
    <t>NODE1733</t>
  </si>
  <si>
    <t>NODE1734</t>
  </si>
  <si>
    <t>NODE1735</t>
  </si>
  <si>
    <t>NODE1736</t>
  </si>
  <si>
    <t>NODE1737</t>
  </si>
  <si>
    <t>NODE1738</t>
  </si>
  <si>
    <t>NODE1739</t>
  </si>
  <si>
    <t>NODE174</t>
  </si>
  <si>
    <t>NODE1740</t>
  </si>
  <si>
    <t>NODE1741</t>
  </si>
  <si>
    <t>NODE1742</t>
  </si>
  <si>
    <t>NODE1743</t>
  </si>
  <si>
    <t>NODE1744</t>
  </si>
  <si>
    <t>NODE1745</t>
  </si>
  <si>
    <t>NODE1746</t>
  </si>
  <si>
    <t>NODE1747</t>
  </si>
  <si>
    <t>NODE1748</t>
  </si>
  <si>
    <t>NODE1749</t>
  </si>
  <si>
    <t>NODE175</t>
  </si>
  <si>
    <t>NODE1750</t>
  </si>
  <si>
    <t>NODE1751</t>
  </si>
  <si>
    <t>NODE1752</t>
  </si>
  <si>
    <t>NODE1753</t>
  </si>
  <si>
    <t>NODE1754</t>
  </si>
  <si>
    <t>NODE1755</t>
  </si>
  <si>
    <t>NODE1756</t>
  </si>
  <si>
    <t>NODE1757</t>
  </si>
  <si>
    <t>NODE1758</t>
  </si>
  <si>
    <t>NODE1759</t>
  </si>
  <si>
    <t>NODE176</t>
  </si>
  <si>
    <t>NODE1760</t>
  </si>
  <si>
    <t>NODE1761</t>
  </si>
  <si>
    <t>NODE1762</t>
  </si>
  <si>
    <t>NODE1763</t>
  </si>
  <si>
    <t>NODE1764</t>
  </si>
  <si>
    <t>NODE1765</t>
  </si>
  <si>
    <t>NODE1766</t>
  </si>
  <si>
    <t>NODE1767</t>
  </si>
  <si>
    <t>NODE1768</t>
  </si>
  <si>
    <t>NODE1769</t>
  </si>
  <si>
    <t>NODE177</t>
  </si>
  <si>
    <t>NODE1770</t>
  </si>
  <si>
    <t>NODE1771</t>
  </si>
  <si>
    <t>NODE1772</t>
  </si>
  <si>
    <t>NODE1773</t>
  </si>
  <si>
    <t>NODE1774</t>
  </si>
  <si>
    <t>NODE1775</t>
  </si>
  <si>
    <t>NODE1776</t>
  </si>
  <si>
    <t>NODE1777</t>
  </si>
  <si>
    <t>NODE1778</t>
  </si>
  <si>
    <t>NODE1779</t>
  </si>
  <si>
    <t>NODE178</t>
  </si>
  <si>
    <t>NODE1780</t>
  </si>
  <si>
    <t>NODE1781</t>
  </si>
  <si>
    <t>NODE1782</t>
  </si>
  <si>
    <t>NODE1783</t>
  </si>
  <si>
    <t>NODE1784</t>
  </si>
  <si>
    <t>NODE1785</t>
  </si>
  <si>
    <t>NODE1786</t>
  </si>
  <si>
    <t>NODE1787</t>
  </si>
  <si>
    <t>NODE1788</t>
  </si>
  <si>
    <t>NODE1789</t>
  </si>
  <si>
    <t>NODE179</t>
  </si>
  <si>
    <t>NODE1790</t>
  </si>
  <si>
    <t>NODE1791</t>
  </si>
  <si>
    <t>NODE1792</t>
  </si>
  <si>
    <t>NODE1793</t>
  </si>
  <si>
    <t>NODE1794</t>
  </si>
  <si>
    <t>NODE1795</t>
  </si>
  <si>
    <t>NODE1796</t>
  </si>
  <si>
    <t>NODE1797</t>
  </si>
  <si>
    <t>NODE1798</t>
  </si>
  <si>
    <t>NODE1799</t>
  </si>
  <si>
    <t>NODE18</t>
  </si>
  <si>
    <t>NODE180</t>
  </si>
  <si>
    <t>NODE1800</t>
  </si>
  <si>
    <t>NODE1801</t>
  </si>
  <si>
    <t>NODE1802</t>
  </si>
  <si>
    <t>NODE1803</t>
  </si>
  <si>
    <t>NODE1804</t>
  </si>
  <si>
    <t>NODE1805</t>
  </si>
  <si>
    <t>NODE1806</t>
  </si>
  <si>
    <t>NODE1807</t>
  </si>
  <si>
    <t>NODE1808</t>
  </si>
  <si>
    <t>NODE1809</t>
  </si>
  <si>
    <t>NODE181</t>
  </si>
  <si>
    <t>NODE1810</t>
  </si>
  <si>
    <t>NODE1811</t>
  </si>
  <si>
    <t>NODE1812</t>
  </si>
  <si>
    <t>NODE1813</t>
  </si>
  <si>
    <t>NODE1814</t>
  </si>
  <si>
    <t>NODE1815</t>
  </si>
  <si>
    <t>NODE1816</t>
  </si>
  <si>
    <t>NODE1817</t>
  </si>
  <si>
    <t>NODE1818</t>
  </si>
  <si>
    <t>NODE1819</t>
  </si>
  <si>
    <t>NODE182</t>
  </si>
  <si>
    <t>NODE1820</t>
  </si>
  <si>
    <t>NODE1821</t>
  </si>
  <si>
    <t>NODE1822</t>
  </si>
  <si>
    <t>NODE1823</t>
  </si>
  <si>
    <t>NODE1824</t>
  </si>
  <si>
    <t>NODE1825</t>
  </si>
  <si>
    <t>NODE1826</t>
  </si>
  <si>
    <t>NODE1827</t>
  </si>
  <si>
    <t>NODE1828</t>
  </si>
  <si>
    <t>NODE1829</t>
  </si>
  <si>
    <t>NODE183</t>
  </si>
  <si>
    <t>NODE1830</t>
  </si>
  <si>
    <t>NODE1831</t>
  </si>
  <si>
    <t>NODE1832</t>
  </si>
  <si>
    <t>NODE1833</t>
  </si>
  <si>
    <t>NODE1834</t>
  </si>
  <si>
    <t>NODE1835</t>
  </si>
  <si>
    <t>NODE1836</t>
  </si>
  <si>
    <t>NODE1837</t>
  </si>
  <si>
    <t>NODE1838</t>
  </si>
  <si>
    <t>NODE1839</t>
  </si>
  <si>
    <t>NODE1840</t>
  </si>
  <si>
    <t>NODE1841</t>
  </si>
  <si>
    <t>NODE1842</t>
  </si>
  <si>
    <t>NODE1843</t>
  </si>
  <si>
    <t>NODE1844</t>
  </si>
  <si>
    <t>NODE1845</t>
  </si>
  <si>
    <t>NODE1846</t>
  </si>
  <si>
    <t>NODE1847</t>
  </si>
  <si>
    <t>NODE1848</t>
  </si>
  <si>
    <t>NODE1849</t>
  </si>
  <si>
    <t>NODE1850</t>
  </si>
  <si>
    <t>NODE1851</t>
  </si>
  <si>
    <t>NODE1852</t>
  </si>
  <si>
    <t>NODE1853</t>
  </si>
  <si>
    <t>NODE1854</t>
  </si>
  <si>
    <t>NODE1855</t>
  </si>
  <si>
    <t>NODE1856</t>
  </si>
  <si>
    <t>NODE1857</t>
  </si>
  <si>
    <t>NODE1858</t>
  </si>
  <si>
    <t>NODE1859</t>
  </si>
  <si>
    <t>NODE186</t>
  </si>
  <si>
    <t>NODE1860</t>
  </si>
  <si>
    <t>NODE1861</t>
  </si>
  <si>
    <t>NODE1862</t>
  </si>
  <si>
    <t>NODE1863</t>
  </si>
  <si>
    <t>NODE1864</t>
  </si>
  <si>
    <t>NODE1865</t>
  </si>
  <si>
    <t>NODE1866</t>
  </si>
  <si>
    <t>NODE1867</t>
  </si>
  <si>
    <t>NODE1868</t>
  </si>
  <si>
    <t>NODE1869</t>
  </si>
  <si>
    <t>NODE187</t>
  </si>
  <si>
    <t>NODE1870</t>
  </si>
  <si>
    <t>NODE1871</t>
  </si>
  <si>
    <t>NODE1872</t>
  </si>
  <si>
    <t>NODE1873</t>
  </si>
  <si>
    <t>NODE1874</t>
  </si>
  <si>
    <t>NODE1875</t>
  </si>
  <si>
    <t>NODE1876</t>
  </si>
  <si>
    <t>NODE1877</t>
  </si>
  <si>
    <t>NODE1878</t>
  </si>
  <si>
    <t>NODE1879</t>
  </si>
  <si>
    <t>NODE1880</t>
  </si>
  <si>
    <t>NODE1881</t>
  </si>
  <si>
    <t>NODE1882</t>
  </si>
  <si>
    <t>NODE1883</t>
  </si>
  <si>
    <t>NODE1884</t>
  </si>
  <si>
    <t>NODE1885</t>
  </si>
  <si>
    <t>NODE1886</t>
  </si>
  <si>
    <t>NODE1887</t>
  </si>
  <si>
    <t>NODE1888</t>
  </si>
  <si>
    <t>NODE1889</t>
  </si>
  <si>
    <t>NODE1890</t>
  </si>
  <si>
    <t>NODE1891</t>
  </si>
  <si>
    <t>NODE1892</t>
  </si>
  <si>
    <t>NODE1893</t>
  </si>
  <si>
    <t>NODE1894</t>
  </si>
  <si>
    <t>NODE1895</t>
  </si>
  <si>
    <t>NODE1896</t>
  </si>
  <si>
    <t>NODE1897</t>
  </si>
  <si>
    <t>NODE1898</t>
  </si>
  <si>
    <t>NODE1899</t>
  </si>
  <si>
    <t>NODE19</t>
  </si>
  <si>
    <t>NODE1900</t>
  </si>
  <si>
    <t>NODE1901</t>
  </si>
  <si>
    <t>NODE1902</t>
  </si>
  <si>
    <t>NODE1903</t>
  </si>
  <si>
    <t>NODE1904</t>
  </si>
  <si>
    <t>NODE1906</t>
  </si>
  <si>
    <t>NODE1907</t>
  </si>
  <si>
    <t>NODE1908</t>
  </si>
  <si>
    <t>NODE1909</t>
  </si>
  <si>
    <t>NODE1910</t>
  </si>
  <si>
    <t>NODE1911</t>
  </si>
  <si>
    <t>NODE1912</t>
  </si>
  <si>
    <t>NODE1913</t>
  </si>
  <si>
    <t>NODE1914</t>
  </si>
  <si>
    <t>NODE1915</t>
  </si>
  <si>
    <t>NODE1916</t>
  </si>
  <si>
    <t>NODE1917</t>
  </si>
  <si>
    <t>NODE1918</t>
  </si>
  <si>
    <t>NODE1919</t>
  </si>
  <si>
    <t>NODE1920</t>
  </si>
  <si>
    <t>NODE1921</t>
  </si>
  <si>
    <t>NODE1922</t>
  </si>
  <si>
    <t>NODE1923</t>
  </si>
  <si>
    <t>NODE1924</t>
  </si>
  <si>
    <t>NODE1925</t>
  </si>
  <si>
    <t>NODE1926</t>
  </si>
  <si>
    <t>NODE1927</t>
  </si>
  <si>
    <t>NODE1928</t>
  </si>
  <si>
    <t>NODE1929</t>
  </si>
  <si>
    <t>NODE1930</t>
  </si>
  <si>
    <t>NODE1943</t>
  </si>
  <si>
    <t>NODE1944</t>
  </si>
  <si>
    <t>NODE1945</t>
  </si>
  <si>
    <t>NODE1946</t>
  </si>
  <si>
    <t>NODE1947</t>
  </si>
  <si>
    <t>NODE1948</t>
  </si>
  <si>
    <t>NODE1949</t>
  </si>
  <si>
    <t>NODE1950</t>
  </si>
  <si>
    <t>NODE1951</t>
  </si>
  <si>
    <t>NODE1952</t>
  </si>
  <si>
    <t>NODE1953</t>
  </si>
  <si>
    <t>NODE1954</t>
  </si>
  <si>
    <t>NODE1956</t>
  </si>
  <si>
    <t>NODE1957</t>
  </si>
  <si>
    <t>NODE1958</t>
  </si>
  <si>
    <t>NODE1959</t>
  </si>
  <si>
    <t>NODE1960</t>
  </si>
  <si>
    <t>NODE1961</t>
  </si>
  <si>
    <t>NODE1962</t>
  </si>
  <si>
    <t>NODE1963</t>
  </si>
  <si>
    <t>NODE1966</t>
  </si>
  <si>
    <t>NODE1967</t>
  </si>
  <si>
    <t>NODE1970</t>
  </si>
  <si>
    <t>NODE1971</t>
  </si>
  <si>
    <t>NODE1972</t>
  </si>
  <si>
    <t>NODE1973</t>
  </si>
  <si>
    <t>NODE1974</t>
  </si>
  <si>
    <t>NODE1975</t>
  </si>
  <si>
    <t>NODE1976</t>
  </si>
  <si>
    <t>NODE1977</t>
  </si>
  <si>
    <t>NODE1978</t>
  </si>
  <si>
    <t>NODE1979</t>
  </si>
  <si>
    <t>NODE198</t>
  </si>
  <si>
    <t>NODE1980</t>
  </si>
  <si>
    <t>NODE1981</t>
  </si>
  <si>
    <t>NODE1982</t>
  </si>
  <si>
    <t>NODE1983</t>
  </si>
  <si>
    <t>NODE1984</t>
  </si>
  <si>
    <t>NODE1985</t>
  </si>
  <si>
    <t>NODE1986</t>
  </si>
  <si>
    <t>NODE1987</t>
  </si>
  <si>
    <t>NODE1988</t>
  </si>
  <si>
    <t>NODE1989</t>
  </si>
  <si>
    <t>NODE199</t>
  </si>
  <si>
    <t>NODE1990</t>
  </si>
  <si>
    <t>NODE1991</t>
  </si>
  <si>
    <t>NODE1992</t>
  </si>
  <si>
    <t>NODE1993</t>
  </si>
  <si>
    <t>NODE1994</t>
  </si>
  <si>
    <t>NODE1995</t>
  </si>
  <si>
    <t>NODE1996</t>
  </si>
  <si>
    <t>NODE1997</t>
  </si>
  <si>
    <t>NODE1998</t>
  </si>
  <si>
    <t>NODE1999</t>
  </si>
  <si>
    <t>NODE20</t>
  </si>
  <si>
    <t>NODE200</t>
  </si>
  <si>
    <t>NODE2000</t>
  </si>
  <si>
    <t>NODE2001</t>
  </si>
  <si>
    <t>NODE2002</t>
  </si>
  <si>
    <t>NODE2003</t>
  </si>
  <si>
    <t>NODE2004</t>
  </si>
  <si>
    <t>NODE2005</t>
  </si>
  <si>
    <t>NODE2006</t>
  </si>
  <si>
    <t>NODE2007</t>
  </si>
  <si>
    <t>NODE2008</t>
  </si>
  <si>
    <t>NODE2009</t>
  </si>
  <si>
    <t>NODE201</t>
  </si>
  <si>
    <t>NODE2010</t>
  </si>
  <si>
    <t>NODE2011</t>
  </si>
  <si>
    <t>NODE2012</t>
  </si>
  <si>
    <t>NODE2013</t>
  </si>
  <si>
    <t>NODE2014</t>
  </si>
  <si>
    <t>NODE2015</t>
  </si>
  <si>
    <t>NODE2016</t>
  </si>
  <si>
    <t>NODE2017</t>
  </si>
  <si>
    <t>NODE202</t>
  </si>
  <si>
    <t>NODE2022</t>
  </si>
  <si>
    <t>NODE2023</t>
  </si>
  <si>
    <t>NODE2024</t>
  </si>
  <si>
    <t>NODE2025</t>
  </si>
  <si>
    <t>NODE2026</t>
  </si>
  <si>
    <t>NODE2027</t>
  </si>
  <si>
    <t>NODE2029</t>
  </si>
  <si>
    <t>NODE203</t>
  </si>
  <si>
    <t>NODE2030</t>
  </si>
  <si>
    <t>NODE2031</t>
  </si>
  <si>
    <t>NODE2032</t>
  </si>
  <si>
    <t>NODE2033</t>
  </si>
  <si>
    <t>NODE2034</t>
  </si>
  <si>
    <t>NODE2035</t>
  </si>
  <si>
    <t>NODE2036</t>
  </si>
  <si>
    <t>NODE2037</t>
  </si>
  <si>
    <t>NODE2038</t>
  </si>
  <si>
    <t>NODE2039</t>
  </si>
  <si>
    <t>NODE204</t>
  </si>
  <si>
    <t>NODE2040</t>
  </si>
  <si>
    <t>NODE2041</t>
  </si>
  <si>
    <t>NODE2042</t>
  </si>
  <si>
    <t>NODE2043</t>
  </si>
  <si>
    <t>NODE2044</t>
  </si>
  <si>
    <t>NODE2045</t>
  </si>
  <si>
    <t>NODE2046</t>
  </si>
  <si>
    <t>NODE2047</t>
  </si>
  <si>
    <t>NODE2048</t>
  </si>
  <si>
    <t>NODE2049</t>
  </si>
  <si>
    <t>NODE205</t>
  </si>
  <si>
    <t>NODE2050</t>
  </si>
  <si>
    <t>NODE2051</t>
  </si>
  <si>
    <t>NODE2052</t>
  </si>
  <si>
    <t>NODE2053</t>
  </si>
  <si>
    <t>NODE2054</t>
  </si>
  <si>
    <t>NODE2055</t>
  </si>
  <si>
    <t>NODE2056</t>
  </si>
  <si>
    <t>NODE2057</t>
  </si>
  <si>
    <t>NODE2058</t>
  </si>
  <si>
    <t>NODE2059</t>
  </si>
  <si>
    <t>NODE206</t>
  </si>
  <si>
    <t>NODE2060</t>
  </si>
  <si>
    <t>NODE2062</t>
  </si>
  <si>
    <t>NODE2063</t>
  </si>
  <si>
    <t>NODE2064</t>
  </si>
  <si>
    <t>NODE2065</t>
  </si>
  <si>
    <t>NODE2066</t>
  </si>
  <si>
    <t>NODE2067</t>
  </si>
  <si>
    <t>NODE2068</t>
  </si>
  <si>
    <t>NODE207</t>
  </si>
  <si>
    <t>NODE2072</t>
  </si>
  <si>
    <t>NODE2073</t>
  </si>
  <si>
    <t>NODE2074</t>
  </si>
  <si>
    <t>NODE2075</t>
  </si>
  <si>
    <t>NODE2077</t>
  </si>
  <si>
    <t>NODE2078</t>
  </si>
  <si>
    <t>NODE2079</t>
  </si>
  <si>
    <t>NODE208</t>
  </si>
  <si>
    <t>NODE2080</t>
  </si>
  <si>
    <t>NODE2081</t>
  </si>
  <si>
    <t>NODE2082</t>
  </si>
  <si>
    <t>NODE2083</t>
  </si>
  <si>
    <t>NODE2084</t>
  </si>
  <si>
    <t>NODE2085</t>
  </si>
  <si>
    <t>NODE2086</t>
  </si>
  <si>
    <t>NODE2087</t>
  </si>
  <si>
    <t>NODE2088</t>
  </si>
  <si>
    <t>NODE2089</t>
  </si>
  <si>
    <t>NODE209</t>
  </si>
  <si>
    <t>NODE2090</t>
  </si>
  <si>
    <t>NODE2091</t>
  </si>
  <si>
    <t>NODE2092</t>
  </si>
  <si>
    <t>NODE2093</t>
  </si>
  <si>
    <t>NODE2094</t>
  </si>
  <si>
    <t>NODE2095</t>
  </si>
  <si>
    <t>NODE210</t>
  </si>
  <si>
    <t>NODE2102</t>
  </si>
  <si>
    <t>NODE2103</t>
  </si>
  <si>
    <t>NODE2104</t>
  </si>
  <si>
    <t>NODE2108</t>
  </si>
  <si>
    <t>NODE2109</t>
  </si>
  <si>
    <t>NODE211</t>
  </si>
  <si>
    <t>NODE2110</t>
  </si>
  <si>
    <t>NODE2111</t>
  </si>
  <si>
    <t>NODE2112</t>
  </si>
  <si>
    <t>NODE2113</t>
  </si>
  <si>
    <t>NODE2114</t>
  </si>
  <si>
    <t>NODE2117</t>
  </si>
  <si>
    <t>NODE2118</t>
  </si>
  <si>
    <t>NODE212</t>
  </si>
  <si>
    <t>NODE2120</t>
  </si>
  <si>
    <t>NODE2121</t>
  </si>
  <si>
    <t>NODE2122</t>
  </si>
  <si>
    <t>NODE2123</t>
  </si>
  <si>
    <t>NODE2124</t>
  </si>
  <si>
    <t>NODE2126</t>
  </si>
  <si>
    <t>NODE2127</t>
  </si>
  <si>
    <t>NODE2128</t>
  </si>
  <si>
    <t>NODE213</t>
  </si>
  <si>
    <t>NODE2135</t>
  </si>
  <si>
    <t>NODE2136</t>
  </si>
  <si>
    <t>NODE215</t>
  </si>
  <si>
    <t>NODE2155</t>
  </si>
  <si>
    <t>NODE2156</t>
  </si>
  <si>
    <t>NODE2158</t>
  </si>
  <si>
    <t>NODE216</t>
  </si>
  <si>
    <t>NODE217</t>
  </si>
  <si>
    <t>NODE218</t>
  </si>
  <si>
    <t>NODE2183</t>
  </si>
  <si>
    <t>NODE2185</t>
  </si>
  <si>
    <t>NODE219</t>
  </si>
  <si>
    <t>NODE2190</t>
  </si>
  <si>
    <t>NODE2208</t>
  </si>
  <si>
    <t>NODE2209</t>
  </si>
  <si>
    <t>NODE2211</t>
  </si>
  <si>
    <t>NODE2212</t>
  </si>
  <si>
    <t>NODE2213</t>
  </si>
  <si>
    <t>NODE2214</t>
  </si>
  <si>
    <t>NODE2215</t>
  </si>
  <si>
    <t>NODE2216</t>
  </si>
  <si>
    <t>NODE2217</t>
  </si>
  <si>
    <t>NODE2218</t>
  </si>
  <si>
    <t>NODE222</t>
  </si>
  <si>
    <t>NODE2220</t>
  </si>
  <si>
    <t>NODE2221</t>
  </si>
  <si>
    <t>NODE2222</t>
  </si>
  <si>
    <t>NODE2223</t>
  </si>
  <si>
    <t>NODE2224</t>
  </si>
  <si>
    <t>NODE2225</t>
  </si>
  <si>
    <t>NODE2226</t>
  </si>
  <si>
    <t>NODE2227</t>
  </si>
  <si>
    <t>NODE2228</t>
  </si>
  <si>
    <t>NODE2229</t>
  </si>
  <si>
    <t>NODE223</t>
  </si>
  <si>
    <t>NODE2230</t>
  </si>
  <si>
    <t>NODE2231</t>
  </si>
  <si>
    <t>NODE2232</t>
  </si>
  <si>
    <t>NODE2233</t>
  </si>
  <si>
    <t>NODE2234</t>
  </si>
  <si>
    <t>NODE2235</t>
  </si>
  <si>
    <t>NODE2236</t>
  </si>
  <si>
    <t>NODE2237</t>
  </si>
  <si>
    <t>NODE2238</t>
  </si>
  <si>
    <t>NODE2239</t>
  </si>
  <si>
    <t>NODE224</t>
  </si>
  <si>
    <t>NODE2240</t>
  </si>
  <si>
    <t>NODE2241</t>
  </si>
  <si>
    <t>NODE2242</t>
  </si>
  <si>
    <t>NODE2243</t>
  </si>
  <si>
    <t>NODE2244</t>
  </si>
  <si>
    <t>NODE2245</t>
  </si>
  <si>
    <t>NODE2246</t>
  </si>
  <si>
    <t>NODE2247</t>
  </si>
  <si>
    <t>NODE2248</t>
  </si>
  <si>
    <t>NODE2249</t>
  </si>
  <si>
    <t>NODE225</t>
  </si>
  <si>
    <t>NODE2250</t>
  </si>
  <si>
    <t>NODE2251</t>
  </si>
  <si>
    <t>NODE2252</t>
  </si>
  <si>
    <t>NODE2253</t>
  </si>
  <si>
    <t>NODE2255</t>
  </si>
  <si>
    <t>NODE2256</t>
  </si>
  <si>
    <t>NODE2257</t>
  </si>
  <si>
    <t>NODE2258</t>
  </si>
  <si>
    <t>NODE2259</t>
  </si>
  <si>
    <t>NODE226</t>
  </si>
  <si>
    <t>NODE2260</t>
  </si>
  <si>
    <t>NODE2261</t>
  </si>
  <si>
    <t>NODE2264</t>
  </si>
  <si>
    <t>NODE2265</t>
  </si>
  <si>
    <t>NODE2266</t>
  </si>
  <si>
    <t>NODE2267</t>
  </si>
  <si>
    <t>NODE2268</t>
  </si>
  <si>
    <t>NODE2269</t>
  </si>
  <si>
    <t>NODE227</t>
  </si>
  <si>
    <t>NODE2270</t>
  </si>
  <si>
    <t>NODE2271</t>
  </si>
  <si>
    <t>NODE2272</t>
  </si>
  <si>
    <t>NODE2273</t>
  </si>
  <si>
    <t>NODE2274</t>
  </si>
  <si>
    <t>NODE2275</t>
  </si>
  <si>
    <t>NODE2276</t>
  </si>
  <si>
    <t>NODE2277</t>
  </si>
  <si>
    <t>NODE2279</t>
  </si>
  <si>
    <t>NODE228</t>
  </si>
  <si>
    <t>NODE2280</t>
  </si>
  <si>
    <t>NODE2281</t>
  </si>
  <si>
    <t>NODE2282</t>
  </si>
  <si>
    <t>NODE2283</t>
  </si>
  <si>
    <t>NODE2284</t>
  </si>
  <si>
    <t>NODE2285</t>
  </si>
  <si>
    <t>NODE2286</t>
  </si>
  <si>
    <t>NODE2287</t>
  </si>
  <si>
    <t>NODE2288</t>
  </si>
  <si>
    <t>NODE2289</t>
  </si>
  <si>
    <t>NODE229</t>
  </si>
  <si>
    <t>NODE2290</t>
  </si>
  <si>
    <t>NODE2291</t>
  </si>
  <si>
    <t>NODE2292</t>
  </si>
  <si>
    <t>NODE2293</t>
  </si>
  <si>
    <t>NODE2294</t>
  </si>
  <si>
    <t>NODE2295</t>
  </si>
  <si>
    <t>NODE2296</t>
  </si>
  <si>
    <t>NODE2297</t>
  </si>
  <si>
    <t>NODE2298</t>
  </si>
  <si>
    <t>NODE2299</t>
  </si>
  <si>
    <t>NODE230</t>
  </si>
  <si>
    <t>NODE2300</t>
  </si>
  <si>
    <t>NODE2301</t>
  </si>
  <si>
    <t>NODE2302</t>
  </si>
  <si>
    <t>NODE2303</t>
  </si>
  <si>
    <t>NODE2304</t>
  </si>
  <si>
    <t>NODE2305</t>
  </si>
  <si>
    <t>NODE2306</t>
  </si>
  <si>
    <t>NODE2307</t>
  </si>
  <si>
    <t>NODE2308</t>
  </si>
  <si>
    <t>NODE2309</t>
  </si>
  <si>
    <t>NODE231</t>
  </si>
  <si>
    <t>NODE2310</t>
  </si>
  <si>
    <t>NODE2311</t>
  </si>
  <si>
    <t>NODE2312</t>
  </si>
  <si>
    <t>NODE2313</t>
  </si>
  <si>
    <t>NODE2314</t>
  </si>
  <si>
    <t>NODE2315</t>
  </si>
  <si>
    <t>NODE2316</t>
  </si>
  <si>
    <t>NODE2317</t>
  </si>
  <si>
    <t>NODE2318</t>
  </si>
  <si>
    <t>NODE2319</t>
  </si>
  <si>
    <t>NODE232</t>
  </si>
  <si>
    <t>NODE2320</t>
  </si>
  <si>
    <t>NODE2321</t>
  </si>
  <si>
    <t>NODE2322</t>
  </si>
  <si>
    <t>NODE2323</t>
  </si>
  <si>
    <t>NODE2324</t>
  </si>
  <si>
    <t>NODE2325</t>
  </si>
  <si>
    <t>NODE2326</t>
  </si>
  <si>
    <t>NODE2327</t>
  </si>
  <si>
    <t>NODE2328</t>
  </si>
  <si>
    <t>NODE2329</t>
  </si>
  <si>
    <t>NODE233</t>
  </si>
  <si>
    <t>NODE2330</t>
  </si>
  <si>
    <t>NODE2331</t>
  </si>
  <si>
    <t>NODE2332</t>
  </si>
  <si>
    <t>NODE2333</t>
  </si>
  <si>
    <t>NODE2334</t>
  </si>
  <si>
    <t>NODE2335</t>
  </si>
  <si>
    <t>NODE2336</t>
  </si>
  <si>
    <t>NODE2337</t>
  </si>
  <si>
    <t>NODE2338</t>
  </si>
  <si>
    <t>NODE2339</t>
  </si>
  <si>
    <t>NODE234</t>
  </si>
  <si>
    <t>NODE2340</t>
  </si>
  <si>
    <t>NODE2341</t>
  </si>
  <si>
    <t>NODE2342</t>
  </si>
  <si>
    <t>NODE2343</t>
  </si>
  <si>
    <t>NODE2344</t>
  </si>
  <si>
    <t>NODE2345</t>
  </si>
  <si>
    <t>NODE2346</t>
  </si>
  <si>
    <t>NODE2347</t>
  </si>
  <si>
    <t>NODE2348</t>
  </si>
  <si>
    <t>NODE2349</t>
  </si>
  <si>
    <t>NODE235</t>
  </si>
  <si>
    <t>NODE2350</t>
  </si>
  <si>
    <t>NODE2351</t>
  </si>
  <si>
    <t>NODE2352</t>
  </si>
  <si>
    <t>NODE2353</t>
  </si>
  <si>
    <t>NODE2354</t>
  </si>
  <si>
    <t>NODE2355</t>
  </si>
  <si>
    <t>NODE2356</t>
  </si>
  <si>
    <t>NODE2357</t>
  </si>
  <si>
    <t>NODE2359</t>
  </si>
  <si>
    <t>NODE236</t>
  </si>
  <si>
    <t>NODE2362</t>
  </si>
  <si>
    <t>NODE2364</t>
  </si>
  <si>
    <t>NODE2366</t>
  </si>
  <si>
    <t>NODE2368</t>
  </si>
  <si>
    <t>NODE237</t>
  </si>
  <si>
    <t>NODE2371</t>
  </si>
  <si>
    <t>NODE2374</t>
  </si>
  <si>
    <t>NODE2376</t>
  </si>
  <si>
    <t>NODE2378</t>
  </si>
  <si>
    <t>NODE238</t>
  </si>
  <si>
    <t>NODE2381</t>
  </si>
  <si>
    <t>NODE2383</t>
  </si>
  <si>
    <t>NODE2385</t>
  </si>
  <si>
    <t>NODE2387</t>
  </si>
  <si>
    <t>NODE2389</t>
  </si>
  <si>
    <t>NODE239</t>
  </si>
  <si>
    <t>NODE2391</t>
  </si>
  <si>
    <t>NODE2395</t>
  </si>
  <si>
    <t>NODE240</t>
  </si>
  <si>
    <t>NODE2403</t>
  </si>
  <si>
    <t>NODE2405</t>
  </si>
  <si>
    <t>NODE2407</t>
  </si>
  <si>
    <t>NODE2409</t>
  </si>
  <si>
    <t>NODE241</t>
  </si>
  <si>
    <t>NODE2411</t>
  </si>
  <si>
    <t>NODE2415</t>
  </si>
  <si>
    <t>NODE2417</t>
  </si>
  <si>
    <t>NODE2419</t>
  </si>
  <si>
    <t>NODE2422</t>
  </si>
  <si>
    <t>NODE2424</t>
  </si>
  <si>
    <t>NODE2426</t>
  </si>
  <si>
    <t>NODE2428</t>
  </si>
  <si>
    <t>NODE2431</t>
  </si>
  <si>
    <t>NODE2433</t>
  </si>
  <si>
    <t>NODE2435</t>
  </si>
  <si>
    <t>NODE2439</t>
  </si>
  <si>
    <t>NODE2442</t>
  </si>
  <si>
    <t>NODE2444</t>
  </si>
  <si>
    <t>NODE2446</t>
  </si>
  <si>
    <t>NODE2448</t>
  </si>
  <si>
    <t>NODE2450</t>
  </si>
  <si>
    <t>NODE2453</t>
  </si>
  <si>
    <t>NODE2455</t>
  </si>
  <si>
    <t>NODE2464</t>
  </si>
  <si>
    <t>NODE2466</t>
  </si>
  <si>
    <t>NODE2468</t>
  </si>
  <si>
    <t>NODE2470</t>
  </si>
  <si>
    <t>NODE2473</t>
  </si>
  <si>
    <t>NODE2475</t>
  </si>
  <si>
    <t>NODE2480</t>
  </si>
  <si>
    <t>NODE2482</t>
  </si>
  <si>
    <t>NODE2484</t>
  </si>
  <si>
    <t>NODE2487</t>
  </si>
  <si>
    <t>NODE2489</t>
  </si>
  <si>
    <t>NODE2491</t>
  </si>
  <si>
    <t>NODE2496</t>
  </si>
  <si>
    <t>NODE2498</t>
  </si>
  <si>
    <t>NODE250</t>
  </si>
  <si>
    <t>NODE2500</t>
  </si>
  <si>
    <t>NODE2502</t>
  </si>
  <si>
    <t>NODE2507</t>
  </si>
  <si>
    <t>NODE2509</t>
  </si>
  <si>
    <t>NODE251</t>
  </si>
  <si>
    <t>NODE2511</t>
  </si>
  <si>
    <t>NODE2513</t>
  </si>
  <si>
    <t>NODE2515</t>
  </si>
  <si>
    <t>NODE2518</t>
  </si>
  <si>
    <t>NODE252</t>
  </si>
  <si>
    <t>NODE2520</t>
  </si>
  <si>
    <t>NODE2524</t>
  </si>
  <si>
    <t>NODE2526</t>
  </si>
  <si>
    <t>NODE2528</t>
  </si>
  <si>
    <t>NODE253</t>
  </si>
  <si>
    <t>NODE2532</t>
  </si>
  <si>
    <t>NODE2536</t>
  </si>
  <si>
    <t>NODE2539</t>
  </si>
  <si>
    <t>NODE254</t>
  </si>
  <si>
    <t>NODE2541</t>
  </si>
  <si>
    <t>NODE2543</t>
  </si>
  <si>
    <t>NODE2545</t>
  </si>
  <si>
    <t>NODE2547</t>
  </si>
  <si>
    <t>NODE2549</t>
  </si>
  <si>
    <t>NODE255</t>
  </si>
  <si>
    <t>NODE2552</t>
  </si>
  <si>
    <t>NODE2554</t>
  </si>
  <si>
    <t>NODE2556</t>
  </si>
  <si>
    <t>NODE2558</t>
  </si>
  <si>
    <t>NODE256</t>
  </si>
  <si>
    <t>NODE2560</t>
  </si>
  <si>
    <t>NODE2562</t>
  </si>
  <si>
    <t>NODE2564</t>
  </si>
  <si>
    <t>NODE2566</t>
  </si>
  <si>
    <t>NODE2569</t>
  </si>
  <si>
    <t>NODE2572</t>
  </si>
  <si>
    <t>NODE2575</t>
  </si>
  <si>
    <t>NODE2582</t>
  </si>
  <si>
    <t>NODE2584</t>
  </si>
  <si>
    <t>NODE2586</t>
  </si>
  <si>
    <t>NODE2588</t>
  </si>
  <si>
    <t>NODE259</t>
  </si>
  <si>
    <t>NODE2590</t>
  </si>
  <si>
    <t>NODE2595</t>
  </si>
  <si>
    <t>NODE2597</t>
  </si>
  <si>
    <t>NODE2599</t>
  </si>
  <si>
    <t>NODE260</t>
  </si>
  <si>
    <t>NODE2601</t>
  </si>
  <si>
    <t>NODE2603</t>
  </si>
  <si>
    <t>NODE2605</t>
  </si>
  <si>
    <t>NODE2607</t>
  </si>
  <si>
    <t>NODE261</t>
  </si>
  <si>
    <t>NODE2612</t>
  </si>
  <si>
    <t>NODE2614</t>
  </si>
  <si>
    <t>NODE2616</t>
  </si>
  <si>
    <t>NODE262</t>
  </si>
  <si>
    <t>NODE2620</t>
  </si>
  <si>
    <t>NODE2626</t>
  </si>
  <si>
    <t>NODE2628</t>
  </si>
  <si>
    <t>NODE263</t>
  </si>
  <si>
    <t>NODE2630</t>
  </si>
  <si>
    <t>NODE2635</t>
  </si>
  <si>
    <t>NODE2637</t>
  </si>
  <si>
    <t>NODE2639</t>
  </si>
  <si>
    <t>NODE264</t>
  </si>
  <si>
    <t>NODE2642</t>
  </si>
  <si>
    <t>NODE2644</t>
  </si>
  <si>
    <t>NODE2647</t>
  </si>
  <si>
    <t>NODE265</t>
  </si>
  <si>
    <t>NODE2652</t>
  </si>
  <si>
    <t>NODE2655</t>
  </si>
  <si>
    <t>NODE2657</t>
  </si>
  <si>
    <t>NODE2659</t>
  </si>
  <si>
    <t>NODE266</t>
  </si>
  <si>
    <t>NODE2661</t>
  </si>
  <si>
    <t>NODE2664</t>
  </si>
  <si>
    <t>NODE2666</t>
  </si>
  <si>
    <t>NODE2669</t>
  </si>
  <si>
    <t>NODE267</t>
  </si>
  <si>
    <t>NODE2674</t>
  </si>
  <si>
    <t>NODE2676</t>
  </si>
  <si>
    <t>NODE2678</t>
  </si>
  <si>
    <t>NODE268</t>
  </si>
  <si>
    <t>NODE2680</t>
  </si>
  <si>
    <t>NODE2682</t>
  </si>
  <si>
    <t>NODE2684</t>
  </si>
  <si>
    <t>NODE2687</t>
  </si>
  <si>
    <t>NODE2689</t>
  </si>
  <si>
    <t>NODE269</t>
  </si>
  <si>
    <t>NODE2691</t>
  </si>
  <si>
    <t>NODE2693</t>
  </si>
  <si>
    <t>NODE2695</t>
  </si>
  <si>
    <t>NODE2697</t>
  </si>
  <si>
    <t>NODE2699</t>
  </si>
  <si>
    <t>NODE27</t>
  </si>
  <si>
    <t>NODE270</t>
  </si>
  <si>
    <t>NODE2701</t>
  </si>
  <si>
    <t>NODE2703</t>
  </si>
  <si>
    <t>NODE2705</t>
  </si>
  <si>
    <t>NODE271</t>
  </si>
  <si>
    <t>NODE2712</t>
  </si>
  <si>
    <t>NODE2715</t>
  </si>
  <si>
    <t>NODE2718</t>
  </si>
  <si>
    <t>NODE2720</t>
  </si>
  <si>
    <t>NODE2722</t>
  </si>
  <si>
    <t>NODE2724</t>
  </si>
  <si>
    <t>NODE273</t>
  </si>
  <si>
    <t>NODE2734</t>
  </si>
  <si>
    <t>NODE2738</t>
  </si>
  <si>
    <t>NODE2739</t>
  </si>
  <si>
    <t>NODE274</t>
  </si>
  <si>
    <t>NODE2740</t>
  </si>
  <si>
    <t>NODE2742</t>
  </si>
  <si>
    <t>NODE2744</t>
  </si>
  <si>
    <t>NODE2748</t>
  </si>
  <si>
    <t>NODE275</t>
  </si>
  <si>
    <t>NODE2751</t>
  </si>
  <si>
    <t>NODE2754</t>
  </si>
  <si>
    <t>NODE2757</t>
  </si>
  <si>
    <t>NODE2759</t>
  </si>
  <si>
    <t>NODE276</t>
  </si>
  <si>
    <t>NODE2764</t>
  </si>
  <si>
    <t>NODE2767</t>
  </si>
  <si>
    <t>NODE277</t>
  </si>
  <si>
    <t>NODE2775</t>
  </si>
  <si>
    <t>NODE2777</t>
  </si>
  <si>
    <t>NODE278</t>
  </si>
  <si>
    <t>NODE2780</t>
  </si>
  <si>
    <t>NODE2782</t>
  </si>
  <si>
    <t>NODE2784</t>
  </si>
  <si>
    <t>NODE2786</t>
  </si>
  <si>
    <t>NODE2788</t>
  </si>
  <si>
    <t>NODE279</t>
  </si>
  <si>
    <t>NODE2790</t>
  </si>
  <si>
    <t>NODE2793</t>
  </si>
  <si>
    <t>NODE2796</t>
  </si>
  <si>
    <t>NODE28</t>
  </si>
  <si>
    <t>NODE280</t>
  </si>
  <si>
    <t>NODE2800</t>
  </si>
  <si>
    <t>NODE2802</t>
  </si>
  <si>
    <t>NODE2804</t>
  </si>
  <si>
    <t>NODE281</t>
  </si>
  <si>
    <t>NODE2810</t>
  </si>
  <si>
    <t>NODE2812</t>
  </si>
  <si>
    <t>NODE2814</t>
  </si>
  <si>
    <t>NODE2817</t>
  </si>
  <si>
    <t>NODE2819</t>
  </si>
  <si>
    <t>NODE282</t>
  </si>
  <si>
    <t>NODE2821</t>
  </si>
  <si>
    <t>NODE2824</t>
  </si>
  <si>
    <t>NODE2826</t>
  </si>
  <si>
    <t>NODE2828</t>
  </si>
  <si>
    <t>NODE283</t>
  </si>
  <si>
    <t>NODE2831</t>
  </si>
  <si>
    <t>NODE2833</t>
  </si>
  <si>
    <t>NODE2835</t>
  </si>
  <si>
    <t>NODE284</t>
  </si>
  <si>
    <t>NODE2840</t>
  </si>
  <si>
    <t>NODE2842</t>
  </si>
  <si>
    <t>NODE2844</t>
  </si>
  <si>
    <t>NODE2847</t>
  </si>
  <si>
    <t>NODE2849</t>
  </si>
  <si>
    <t>NODE285</t>
  </si>
  <si>
    <t>NODE2851</t>
  </si>
  <si>
    <t>NODE2856</t>
  </si>
  <si>
    <t>NODE2858</t>
  </si>
  <si>
    <t>NODE286</t>
  </si>
  <si>
    <t>NODE2860</t>
  </si>
  <si>
    <t>NODE2862</t>
  </si>
  <si>
    <t>NODE2864</t>
  </si>
  <si>
    <t>NODE2867</t>
  </si>
  <si>
    <t>NODE2869</t>
  </si>
  <si>
    <t>NODE287</t>
  </si>
  <si>
    <t>NODE2870</t>
  </si>
  <si>
    <t>NODE2871</t>
  </si>
  <si>
    <t>NODE2872</t>
  </si>
  <si>
    <t>NODE2873</t>
  </si>
  <si>
    <t>NODE2874</t>
  </si>
  <si>
    <t>NODE2875</t>
  </si>
  <si>
    <t>NODE2878</t>
  </si>
  <si>
    <t>NODE2879</t>
  </si>
  <si>
    <t>NODE288</t>
  </si>
  <si>
    <t>NODE2882</t>
  </si>
  <si>
    <t>NODE2883</t>
  </si>
  <si>
    <t>NODE2884</t>
  </si>
  <si>
    <t>NODE289</t>
  </si>
  <si>
    <t>NODE2894</t>
  </si>
  <si>
    <t>NODE2896</t>
  </si>
  <si>
    <t>NODE2898</t>
  </si>
  <si>
    <t>NODE29</t>
  </si>
  <si>
    <t>NODE290</t>
  </si>
  <si>
    <t>NODE2900</t>
  </si>
  <si>
    <t>NODE2903</t>
  </si>
  <si>
    <t>NODE2905</t>
  </si>
  <si>
    <t>NODE2906</t>
  </si>
  <si>
    <t>NODE2908</t>
  </si>
  <si>
    <t>NODE291</t>
  </si>
  <si>
    <t>NODE2910</t>
  </si>
  <si>
    <t>NODE2912</t>
  </si>
  <si>
    <t>NODE2915</t>
  </si>
  <si>
    <t>NODE2917</t>
  </si>
  <si>
    <t>NODE292</t>
  </si>
  <si>
    <t>NODE2920</t>
  </si>
  <si>
    <t>NODE2922</t>
  </si>
  <si>
    <t>NODE2925</t>
  </si>
  <si>
    <t>NODE2928</t>
  </si>
  <si>
    <t>NODE293</t>
  </si>
  <si>
    <t>NODE2930</t>
  </si>
  <si>
    <t>NODE2932</t>
  </si>
  <si>
    <t>NODE2936</t>
  </si>
  <si>
    <t>NODE2938</t>
  </si>
  <si>
    <t>NODE294</t>
  </si>
  <si>
    <t>NODE2940</t>
  </si>
  <si>
    <t>NODE2942</t>
  </si>
  <si>
    <t>NODE2944</t>
  </si>
  <si>
    <t>NODE2946</t>
  </si>
  <si>
    <t>NODE2948</t>
  </si>
  <si>
    <t>NODE295</t>
  </si>
  <si>
    <t>NODE2950</t>
  </si>
  <si>
    <t>NODE2953</t>
  </si>
  <si>
    <t>NODE2955</t>
  </si>
  <si>
    <t>NODE296</t>
  </si>
  <si>
    <t>NODE297</t>
  </si>
  <si>
    <t>NODE298</t>
  </si>
  <si>
    <t>NODE2981</t>
  </si>
  <si>
    <t>NODE2983</t>
  </si>
  <si>
    <t>NODE2985</t>
  </si>
  <si>
    <t>NODE2987</t>
  </si>
  <si>
    <t>NODE299</t>
  </si>
  <si>
    <t>NODE2992</t>
  </si>
  <si>
    <t>NODE2993</t>
  </si>
  <si>
    <t>NODE2997</t>
  </si>
  <si>
    <t>NODE2999</t>
  </si>
  <si>
    <t>NODE3</t>
  </si>
  <si>
    <t>NODE30</t>
  </si>
  <si>
    <t>NODE300</t>
  </si>
  <si>
    <t>NODE3003</t>
  </si>
  <si>
    <t>NODE3005</t>
  </si>
  <si>
    <t>NODE3007</t>
  </si>
  <si>
    <t>NODE301</t>
  </si>
  <si>
    <t>NODE3010</t>
  </si>
  <si>
    <t>NODE3013</t>
  </si>
  <si>
    <t>NODE3015</t>
  </si>
  <si>
    <t>NODE3017</t>
  </si>
  <si>
    <t>NODE3019</t>
  </si>
  <si>
    <t>NODE302</t>
  </si>
  <si>
    <t>NODE3021</t>
  </si>
  <si>
    <t>NODE3023</t>
  </si>
  <si>
    <t>NODE3025</t>
  </si>
  <si>
    <t>NODE3027</t>
  </si>
  <si>
    <t>NODE3029</t>
  </si>
  <si>
    <t>NODE303</t>
  </si>
  <si>
    <t>NODE3037</t>
  </si>
  <si>
    <t>NODE304</t>
  </si>
  <si>
    <t>NODE3040</t>
  </si>
  <si>
    <t>NODE3043</t>
  </si>
  <si>
    <t>NODE3045</t>
  </si>
  <si>
    <t>NODE3049</t>
  </si>
  <si>
    <t>NODE305</t>
  </si>
  <si>
    <t>NODE3052</t>
  </si>
  <si>
    <t>NODE3056</t>
  </si>
  <si>
    <t>NODE3059</t>
  </si>
  <si>
    <t>NODE306</t>
  </si>
  <si>
    <t>NODE3061</t>
  </si>
  <si>
    <t>NODE3063</t>
  </si>
  <si>
    <t>NODE3066</t>
  </si>
  <si>
    <t>NODE3069</t>
  </si>
  <si>
    <t>NODE307</t>
  </si>
  <si>
    <t>NODE3071</t>
  </si>
  <si>
    <t>NODE3073</t>
  </si>
  <si>
    <t>NODE3075</t>
  </si>
  <si>
    <t>NODE3077</t>
  </si>
  <si>
    <t>NODE3079</t>
  </si>
  <si>
    <t>NODE308</t>
  </si>
  <si>
    <t>NODE3082</t>
  </si>
  <si>
    <t>NODE3084</t>
  </si>
  <si>
    <t>NODE3087</t>
  </si>
  <si>
    <t>NODE309</t>
  </si>
  <si>
    <t>NODE3090</t>
  </si>
  <si>
    <t>NODE3092</t>
  </si>
  <si>
    <t>NODE3095</t>
  </si>
  <si>
    <t>NODE3097</t>
  </si>
  <si>
    <t>NODE3099</t>
  </si>
  <si>
    <t>NODE310</t>
  </si>
  <si>
    <t>NODE3102</t>
  </si>
  <si>
    <t>NODE3105</t>
  </si>
  <si>
    <t>NODE3107</t>
  </si>
  <si>
    <t>NODE3109</t>
  </si>
  <si>
    <t>NODE311</t>
  </si>
  <si>
    <t>NODE3111</t>
  </si>
  <si>
    <t>NODE3113</t>
  </si>
  <si>
    <t>NODE3115</t>
  </si>
  <si>
    <t>NODE3119</t>
  </si>
  <si>
    <t>NODE312</t>
  </si>
  <si>
    <t>NODE3121</t>
  </si>
  <si>
    <t>NODE313</t>
  </si>
  <si>
    <t>NODE314</t>
  </si>
  <si>
    <t>NODE315</t>
  </si>
  <si>
    <t>NODE3157</t>
  </si>
  <si>
    <t>NODE316</t>
  </si>
  <si>
    <t>NODE3163</t>
  </si>
  <si>
    <t>NODE3166</t>
  </si>
  <si>
    <t>NODE3168</t>
  </si>
  <si>
    <t>NODE317</t>
  </si>
  <si>
    <t>NODE3170</t>
  </si>
  <si>
    <t>NODE3171</t>
  </si>
  <si>
    <t>NODE3174</t>
  </si>
  <si>
    <t>NODE3176</t>
  </si>
  <si>
    <t>NODE3178</t>
  </si>
  <si>
    <t>NODE318</t>
  </si>
  <si>
    <t>NODE3180</t>
  </si>
  <si>
    <t>NODE3182</t>
  </si>
  <si>
    <t>NODE3184</t>
  </si>
  <si>
    <t>NODE3186</t>
  </si>
  <si>
    <t>NODE3188</t>
  </si>
  <si>
    <t>NODE319</t>
  </si>
  <si>
    <t>NODE3190</t>
  </si>
  <si>
    <t>NODE3192</t>
  </si>
  <si>
    <t>NODE3194</t>
  </si>
  <si>
    <t>NODE3196</t>
  </si>
  <si>
    <t>NODE3198</t>
  </si>
  <si>
    <t>NODE320</t>
  </si>
  <si>
    <t>NODE3200</t>
  </si>
  <si>
    <t>NODE3202</t>
  </si>
  <si>
    <t>NODE3204</t>
  </si>
  <si>
    <t>NODE3206</t>
  </si>
  <si>
    <t>NODE3208</t>
  </si>
  <si>
    <t>NODE321</t>
  </si>
  <si>
    <t>NODE3212</t>
  </si>
  <si>
    <t>NODE3214</t>
  </si>
  <si>
    <t>NODE3216</t>
  </si>
  <si>
    <t>NODE3218</t>
  </si>
  <si>
    <t>NODE322</t>
  </si>
  <si>
    <t>NODE3220</t>
  </si>
  <si>
    <t>NODE3222</t>
  </si>
  <si>
    <t>NODE3224</t>
  </si>
  <si>
    <t>NODE3226</t>
  </si>
  <si>
    <t>NODE3229</t>
  </si>
  <si>
    <t>NODE323</t>
  </si>
  <si>
    <t>NODE3233</t>
  </si>
  <si>
    <t>NODE3235</t>
  </si>
  <si>
    <t>NODE3237</t>
  </si>
  <si>
    <t>NODE3239</t>
  </si>
  <si>
    <t>NODE324</t>
  </si>
  <si>
    <t>NODE3243</t>
  </si>
  <si>
    <t>NODE3245</t>
  </si>
  <si>
    <t>NODE3249</t>
  </si>
  <si>
    <t>NODE325</t>
  </si>
  <si>
    <t>NODE3254</t>
  </si>
  <si>
    <t>NODE3256</t>
  </si>
  <si>
    <t>NODE3258</t>
  </si>
  <si>
    <t>NODE326</t>
  </si>
  <si>
    <t>NODE3260</t>
  </si>
  <si>
    <t>NODE3262</t>
  </si>
  <si>
    <t>NODE3264</t>
  </si>
  <si>
    <t>NODE3266</t>
  </si>
  <si>
    <t>NODE327</t>
  </si>
  <si>
    <t>NODE3270</t>
  </si>
  <si>
    <t>NODE3271</t>
  </si>
  <si>
    <t>NODE3274</t>
  </si>
  <si>
    <t>NODE3279</t>
  </si>
  <si>
    <t>NODE3281</t>
  </si>
  <si>
    <t>NODE3284</t>
  </si>
  <si>
    <t>NODE3286</t>
  </si>
  <si>
    <t>NODE3288</t>
  </si>
  <si>
    <t>NODE3290</t>
  </si>
  <si>
    <t>NODE3292</t>
  </si>
  <si>
    <t>NODE3295</t>
  </si>
  <si>
    <t>NODE3299</t>
  </si>
  <si>
    <t>NODE330</t>
  </si>
  <si>
    <t>NODE331</t>
  </si>
  <si>
    <t>NODE3310</t>
  </si>
  <si>
    <t>NODE3312</t>
  </si>
  <si>
    <t>NODE3314</t>
  </si>
  <si>
    <t>NODE3316</t>
  </si>
  <si>
    <t>NODE3318</t>
  </si>
  <si>
    <t>NODE332</t>
  </si>
  <si>
    <t>NODE3320</t>
  </si>
  <si>
    <t>NODE3322</t>
  </si>
  <si>
    <t>NODE3324</t>
  </si>
  <si>
    <t>NODE3327</t>
  </si>
  <si>
    <t>NODE3329</t>
  </si>
  <si>
    <t>NODE3331</t>
  </si>
  <si>
    <t>NODE3333</t>
  </si>
  <si>
    <t>NODE3335</t>
  </si>
  <si>
    <t>NODE3337</t>
  </si>
  <si>
    <t>NODE3339</t>
  </si>
  <si>
    <t>NODE334</t>
  </si>
  <si>
    <t>NODE3342</t>
  </si>
  <si>
    <t>NODE3346</t>
  </si>
  <si>
    <t>NODE3349</t>
  </si>
  <si>
    <t>NODE335</t>
  </si>
  <si>
    <t>NODE3352</t>
  </si>
  <si>
    <t>NODE3355</t>
  </si>
  <si>
    <t>NODE3357</t>
  </si>
  <si>
    <t>NODE336</t>
  </si>
  <si>
    <t>NODE3363</t>
  </si>
  <si>
    <t>NODE3365</t>
  </si>
  <si>
    <t>NODE3367</t>
  </si>
  <si>
    <t>NODE3369</t>
  </si>
  <si>
    <t>NODE337</t>
  </si>
  <si>
    <t>NODE3372</t>
  </si>
  <si>
    <t>NODE3374</t>
  </si>
  <si>
    <t>NODE3376</t>
  </si>
  <si>
    <t>NODE3379</t>
  </si>
  <si>
    <t>NODE338</t>
  </si>
  <si>
    <t>NODE3381</t>
  </si>
  <si>
    <t>NODE3382</t>
  </si>
  <si>
    <t>NODE3388</t>
  </si>
  <si>
    <t>NODE339</t>
  </si>
  <si>
    <t>NODE3390</t>
  </si>
  <si>
    <t>NODE3395</t>
  </si>
  <si>
    <t>NODE3399</t>
  </si>
  <si>
    <t>NODE340</t>
  </si>
  <si>
    <t>NODE3401</t>
  </si>
  <si>
    <t>NODE3404</t>
  </si>
  <si>
    <t>NODE3407</t>
  </si>
  <si>
    <t>NODE3409</t>
  </si>
  <si>
    <t>NODE341</t>
  </si>
  <si>
    <t>NODE3412</t>
  </si>
  <si>
    <t>NODE3416</t>
  </si>
  <si>
    <t>NODE3418</t>
  </si>
  <si>
    <t>NODE342</t>
  </si>
  <si>
    <t>NODE3420</t>
  </si>
  <si>
    <t>NODE3425</t>
  </si>
  <si>
    <t>NODE3427</t>
  </si>
  <si>
    <t>NODE343</t>
  </si>
  <si>
    <t>NODE3433</t>
  </si>
  <si>
    <t>NODE3436</t>
  </si>
  <si>
    <t>NODE3439</t>
  </si>
  <si>
    <t>NODE344</t>
  </si>
  <si>
    <t>NODE3444</t>
  </si>
  <si>
    <t>NODE345</t>
  </si>
  <si>
    <t>NODE3451</t>
  </si>
  <si>
    <t>NODE3453</t>
  </si>
  <si>
    <t>NODE3456</t>
  </si>
  <si>
    <t>NODE346</t>
  </si>
  <si>
    <t>NODE3460</t>
  </si>
  <si>
    <t>NODE347</t>
  </si>
  <si>
    <t>NODE348</t>
  </si>
  <si>
    <t>NODE3485</t>
  </si>
  <si>
    <t>NODE3487</t>
  </si>
  <si>
    <t>NODE349</t>
  </si>
  <si>
    <t>NODE3490</t>
  </si>
  <si>
    <t>NODE3492</t>
  </si>
  <si>
    <t>NODE3496</t>
  </si>
  <si>
    <t>NODE3499</t>
  </si>
  <si>
    <t>NODE350</t>
  </si>
  <si>
    <t>NODE3501</t>
  </si>
  <si>
    <t>NODE3503</t>
  </si>
  <si>
    <t>NODE3505</t>
  </si>
  <si>
    <t>NODE3507</t>
  </si>
  <si>
    <t>NODE351</t>
  </si>
  <si>
    <t>NODE3510</t>
  </si>
  <si>
    <t>NODE3514</t>
  </si>
  <si>
    <t>NODE3516</t>
  </si>
  <si>
    <t>NODE3518</t>
  </si>
  <si>
    <t>NODE352</t>
  </si>
  <si>
    <t>NODE3520</t>
  </si>
  <si>
    <t>NODE3522</t>
  </si>
  <si>
    <t>NODE3526</t>
  </si>
  <si>
    <t>NODE3528</t>
  </si>
  <si>
    <t>NODE353</t>
  </si>
  <si>
    <t>NODE3530</t>
  </si>
  <si>
    <t>NODE3533</t>
  </si>
  <si>
    <t>NODE3536</t>
  </si>
  <si>
    <t>NODE3538</t>
  </si>
  <si>
    <t>NODE354</t>
  </si>
  <si>
    <t>NODE3540</t>
  </si>
  <si>
    <t>NODE3542</t>
  </si>
  <si>
    <t>NODE3544</t>
  </si>
  <si>
    <t>NODE3547</t>
  </si>
  <si>
    <t>NODE355</t>
  </si>
  <si>
    <t>NODE3550</t>
  </si>
  <si>
    <t>NODE3552</t>
  </si>
  <si>
    <t>NODE3554</t>
  </si>
  <si>
    <t>NODE3557</t>
  </si>
  <si>
    <t>NODE356</t>
  </si>
  <si>
    <t>NODE3562</t>
  </si>
  <si>
    <t>NODE3564</t>
  </si>
  <si>
    <t>NODE3566</t>
  </si>
  <si>
    <t>NODE3568</t>
  </si>
  <si>
    <t>NODE357</t>
  </si>
  <si>
    <t>NODE3572</t>
  </si>
  <si>
    <t>NODE3574</t>
  </si>
  <si>
    <t>NODE3576</t>
  </si>
  <si>
    <t>NODE3578</t>
  </si>
  <si>
    <t>NODE358</t>
  </si>
  <si>
    <t>NODE3580</t>
  </si>
  <si>
    <t>NODE3584</t>
  </si>
  <si>
    <t>NODE3586</t>
  </si>
  <si>
    <t>NODE3589</t>
  </si>
  <si>
    <t>NODE359</t>
  </si>
  <si>
    <t>NODE3592</t>
  </si>
  <si>
    <t>NODE3594</t>
  </si>
  <si>
    <t>NODE360</t>
  </si>
  <si>
    <t>NODE3600</t>
  </si>
  <si>
    <t>NODE3601</t>
  </si>
  <si>
    <t>NODE361</t>
  </si>
  <si>
    <t>NODE362</t>
  </si>
  <si>
    <t>NODE3620</t>
  </si>
  <si>
    <t>NODE3624</t>
  </si>
  <si>
    <t>NODE3627</t>
  </si>
  <si>
    <t>NODE3629</t>
  </si>
  <si>
    <t>NODE363</t>
  </si>
  <si>
    <t>NODE3632</t>
  </si>
  <si>
    <t>NODE3634</t>
  </si>
  <si>
    <t>NODE3637</t>
  </si>
  <si>
    <t>NODE3639</t>
  </si>
  <si>
    <t>NODE364</t>
  </si>
  <si>
    <t>NODE3641</t>
  </si>
  <si>
    <t>NODE3643</t>
  </si>
  <si>
    <t>NODE3645</t>
  </si>
  <si>
    <t>NODE3647</t>
  </si>
  <si>
    <t>NODE365</t>
  </si>
  <si>
    <t>NODE3650</t>
  </si>
  <si>
    <t>NODE3653</t>
  </si>
  <si>
    <t>NODE3655</t>
  </si>
  <si>
    <t>NODE3657</t>
  </si>
  <si>
    <t>NODE366</t>
  </si>
  <si>
    <t>NODE3660</t>
  </si>
  <si>
    <t>NODE3661</t>
  </si>
  <si>
    <t>NODE3663</t>
  </si>
  <si>
    <t>NODE3665</t>
  </si>
  <si>
    <t>NODE3667</t>
  </si>
  <si>
    <t>NODE3669</t>
  </si>
  <si>
    <t>NODE367</t>
  </si>
  <si>
    <t>NODE3672</t>
  </si>
  <si>
    <t>NODE3676</t>
  </si>
  <si>
    <t>NODE3678</t>
  </si>
  <si>
    <t>NODE368</t>
  </si>
  <si>
    <t>NODE3680</t>
  </si>
  <si>
    <t>NODE3683</t>
  </si>
  <si>
    <t>NODE3685</t>
  </si>
  <si>
    <t>NODE3687</t>
  </si>
  <si>
    <t>NODE369</t>
  </si>
  <si>
    <t>NODE3690</t>
  </si>
  <si>
    <t>NODE3694</t>
  </si>
  <si>
    <t>NODE3696</t>
  </si>
  <si>
    <t>NODE3698</t>
  </si>
  <si>
    <t>NODE370</t>
  </si>
  <si>
    <t>NODE3702</t>
  </si>
  <si>
    <t>NODE3706</t>
  </si>
  <si>
    <t>NODE3708</t>
  </si>
  <si>
    <t>NODE371</t>
  </si>
  <si>
    <t>NODE3710</t>
  </si>
  <si>
    <t>NODE3712</t>
  </si>
  <si>
    <t>NODE3714</t>
  </si>
  <si>
    <t>NODE3716</t>
  </si>
  <si>
    <t>NODE3718</t>
  </si>
  <si>
    <t>NODE372</t>
  </si>
  <si>
    <t>NODE3720</t>
  </si>
  <si>
    <t>NODE3723</t>
  </si>
  <si>
    <t>NODE373</t>
  </si>
  <si>
    <t>NODE374</t>
  </si>
  <si>
    <t>NODE3747</t>
  </si>
  <si>
    <t>NODE3748</t>
  </si>
  <si>
    <t>NODE375</t>
  </si>
  <si>
    <t>NODE3750</t>
  </si>
  <si>
    <t>NODE3753</t>
  </si>
  <si>
    <t>NODE3755</t>
  </si>
  <si>
    <t>NODE3758</t>
  </si>
  <si>
    <t>NODE376</t>
  </si>
  <si>
    <t>NODE3760</t>
  </si>
  <si>
    <t>NODE3763</t>
  </si>
  <si>
    <t>NODE3766</t>
  </si>
  <si>
    <t>NODE3768</t>
  </si>
  <si>
    <t>NODE377</t>
  </si>
  <si>
    <t>NODE3771</t>
  </si>
  <si>
    <t>NODE3775</t>
  </si>
  <si>
    <t>NODE3777</t>
  </si>
  <si>
    <t>NODE378</t>
  </si>
  <si>
    <t>NODE3780</t>
  </si>
  <si>
    <t>NODE3782</t>
  </si>
  <si>
    <t>NODE3784</t>
  </si>
  <si>
    <t>NODE3788</t>
  </si>
  <si>
    <t>NODE379</t>
  </si>
  <si>
    <t>NODE3791</t>
  </si>
  <si>
    <t>NODE3793</t>
  </si>
  <si>
    <t>NODE3795</t>
  </si>
  <si>
    <t>NODE3797</t>
  </si>
  <si>
    <t>NODE3799</t>
  </si>
  <si>
    <t>NODE380</t>
  </si>
  <si>
    <t>NODE3801</t>
  </si>
  <si>
    <t>NODE3804</t>
  </si>
  <si>
    <t>NODE3806</t>
  </si>
  <si>
    <t>NODE3808</t>
  </si>
  <si>
    <t>NODE381</t>
  </si>
  <si>
    <t>NODE3812</t>
  </si>
  <si>
    <t>NODE3814</t>
  </si>
  <si>
    <t>NODE382</t>
  </si>
  <si>
    <t>NODE3822</t>
  </si>
  <si>
    <t>NODE3824</t>
  </si>
  <si>
    <t>NODE3827</t>
  </si>
  <si>
    <t>NODE3829</t>
  </si>
  <si>
    <t>NODE383</t>
  </si>
  <si>
    <t>NODE3830</t>
  </si>
  <si>
    <t>NODE3833</t>
  </si>
  <si>
    <t>NODE3834</t>
  </si>
  <si>
    <t>NODE3836</t>
  </si>
  <si>
    <t>NODE3840</t>
  </si>
  <si>
    <t>NODE3843</t>
  </si>
  <si>
    <t>NODE3845</t>
  </si>
  <si>
    <t>NODE3847</t>
  </si>
  <si>
    <t>NODE3849</t>
  </si>
  <si>
    <t>NODE3851</t>
  </si>
  <si>
    <t>NODE3857</t>
  </si>
  <si>
    <t>NODE3859</t>
  </si>
  <si>
    <t>NODE3860</t>
  </si>
  <si>
    <t>NODE3861</t>
  </si>
  <si>
    <t>NODE3863</t>
  </si>
  <si>
    <t>NODE3864</t>
  </si>
  <si>
    <t>NODE3866</t>
  </si>
  <si>
    <t>NODE3867</t>
  </si>
  <si>
    <t>NODE3868</t>
  </si>
  <si>
    <t>NODE3869</t>
  </si>
  <si>
    <t>NODE3870</t>
  </si>
  <si>
    <t>NODE3871</t>
  </si>
  <si>
    <t>NODE3872</t>
  </si>
  <si>
    <t>NODE3873</t>
  </si>
  <si>
    <t>NODE3874</t>
  </si>
  <si>
    <t>NODE3875</t>
  </si>
  <si>
    <t>NODE3876</t>
  </si>
  <si>
    <t>NODE3877</t>
  </si>
  <si>
    <t>NODE3878</t>
  </si>
  <si>
    <t>NODE3879</t>
  </si>
  <si>
    <t>NODE3880</t>
  </si>
  <si>
    <t>NODE3882</t>
  </si>
  <si>
    <t>NODE3886</t>
  </si>
  <si>
    <t>NODE3887</t>
  </si>
  <si>
    <t>NODE3888</t>
  </si>
  <si>
    <t>NODE3890</t>
  </si>
  <si>
    <t>NODE3891</t>
  </si>
  <si>
    <t>NODE3894</t>
  </si>
  <si>
    <t>NODE3895</t>
  </si>
  <si>
    <t>NODE3896</t>
  </si>
  <si>
    <t>NODE3897</t>
  </si>
  <si>
    <t>NODE3898</t>
  </si>
  <si>
    <t>NODE390</t>
  </si>
  <si>
    <t>NODE3900</t>
  </si>
  <si>
    <t>NODE3902</t>
  </si>
  <si>
    <t>NODE3904</t>
  </si>
  <si>
    <t>NODE3905</t>
  </si>
  <si>
    <t>NODE3907</t>
  </si>
  <si>
    <t>NODE391</t>
  </si>
  <si>
    <t>NODE3910</t>
  </si>
  <si>
    <t>NODE3915</t>
  </si>
  <si>
    <t>NODE3917</t>
  </si>
  <si>
    <t>NODE3919</t>
  </si>
  <si>
    <t>NODE392</t>
  </si>
  <si>
    <t>NODE3921</t>
  </si>
  <si>
    <t>NODE3923</t>
  </si>
  <si>
    <t>NODE3926</t>
  </si>
  <si>
    <t>NODE393</t>
  </si>
  <si>
    <t>NODE3931</t>
  </si>
  <si>
    <t>NODE3939</t>
  </si>
  <si>
    <t>NODE394</t>
  </si>
  <si>
    <t>NODE3943</t>
  </si>
  <si>
    <t>NODE3945</t>
  </si>
  <si>
    <t>NODE3946</t>
  </si>
  <si>
    <t>NODE3947</t>
  </si>
  <si>
    <t>NODE3948</t>
  </si>
  <si>
    <t>NODE3949</t>
  </si>
  <si>
    <t>NODE395</t>
  </si>
  <si>
    <t>NODE3950</t>
  </si>
  <si>
    <t>NODE3951</t>
  </si>
  <si>
    <t>NODE3952</t>
  </si>
  <si>
    <t>NODE3953</t>
  </si>
  <si>
    <t>NODE3954</t>
  </si>
  <si>
    <t>NODE3955</t>
  </si>
  <si>
    <t>NODE3956</t>
  </si>
  <si>
    <t>NODE396</t>
  </si>
  <si>
    <t>NODE3961</t>
  </si>
  <si>
    <t>NODE3968</t>
  </si>
  <si>
    <t>NODE397</t>
  </si>
  <si>
    <t>NODE3970</t>
  </si>
  <si>
    <t>NODE3972</t>
  </si>
  <si>
    <t>NODE3974</t>
  </si>
  <si>
    <t>NODE3977</t>
  </si>
  <si>
    <t>NODE3979</t>
  </si>
  <si>
    <t>NODE398</t>
  </si>
  <si>
    <t>NODE3982</t>
  </si>
  <si>
    <t>NODE3988</t>
  </si>
  <si>
    <t>NODE399</t>
  </si>
  <si>
    <t>NODE3990</t>
  </si>
  <si>
    <t>NODE3992</t>
  </si>
  <si>
    <t>NODE3996</t>
  </si>
  <si>
    <t>NODE3998</t>
  </si>
  <si>
    <t>NODE4</t>
  </si>
  <si>
    <t>NODE40</t>
  </si>
  <si>
    <t>NODE400</t>
  </si>
  <si>
    <t>NODE4001</t>
  </si>
  <si>
    <t>NODE4004</t>
  </si>
  <si>
    <t>NODE4006</t>
  </si>
  <si>
    <t>NODE4008</t>
  </si>
  <si>
    <t>NODE401</t>
  </si>
  <si>
    <t>NODE4017</t>
  </si>
  <si>
    <t>NODE402</t>
  </si>
  <si>
    <t>NODE4020</t>
  </si>
  <si>
    <t>NODE4022</t>
  </si>
  <si>
    <t>NODE4023</t>
  </si>
  <si>
    <t>NODE4024</t>
  </si>
  <si>
    <t>NODE4027</t>
  </si>
  <si>
    <t>NODE4029</t>
  </si>
  <si>
    <t>NODE403</t>
  </si>
  <si>
    <t>NODE4032</t>
  </si>
  <si>
    <t>NODE4034</t>
  </si>
  <si>
    <t>NODE4038</t>
  </si>
  <si>
    <t>NODE404</t>
  </si>
  <si>
    <t>NODE4042</t>
  </si>
  <si>
    <t>NODE4044</t>
  </si>
  <si>
    <t>NODE4047</t>
  </si>
  <si>
    <t>NODE4049</t>
  </si>
  <si>
    <t>NODE4051</t>
  </si>
  <si>
    <t>NODE4055</t>
  </si>
  <si>
    <t>NODE4057</t>
  </si>
  <si>
    <t>NODE4059</t>
  </si>
  <si>
    <t>NODE4064</t>
  </si>
  <si>
    <t>NODE4068</t>
  </si>
  <si>
    <t>NODE4071</t>
  </si>
  <si>
    <t>NODE4073</t>
  </si>
  <si>
    <t>NODE4077</t>
  </si>
  <si>
    <t>NODE4079</t>
  </si>
  <si>
    <t>NODE4081</t>
  </si>
  <si>
    <t>NODE4084</t>
  </si>
  <si>
    <t>NODE4089</t>
  </si>
  <si>
    <t>NODE4091</t>
  </si>
  <si>
    <t>NODE4094</t>
  </si>
  <si>
    <t>NODE41</t>
  </si>
  <si>
    <t>NODE4100</t>
  </si>
  <si>
    <t>NODE4104</t>
  </si>
  <si>
    <t>NODE4106</t>
  </si>
  <si>
    <t>NODE4109</t>
  </si>
  <si>
    <t>NODE4113</t>
  </si>
  <si>
    <t>NODE4116</t>
  </si>
  <si>
    <t>NODE4118</t>
  </si>
  <si>
    <t>NODE4120</t>
  </si>
  <si>
    <t>NODE4125</t>
  </si>
  <si>
    <t>NODE4127</t>
  </si>
  <si>
    <t>NODE4129</t>
  </si>
  <si>
    <t>NODE4131</t>
  </si>
  <si>
    <t>NODE4134</t>
  </si>
  <si>
    <t>NODE4138</t>
  </si>
  <si>
    <t>NODE4140</t>
  </si>
  <si>
    <t>NODE4142</t>
  </si>
  <si>
    <t>NODE4144</t>
  </si>
  <si>
    <t>NODE4147</t>
  </si>
  <si>
    <t>NODE4154</t>
  </si>
  <si>
    <t>NODE4159</t>
  </si>
  <si>
    <t>NODE416</t>
  </si>
  <si>
    <t>NODE4161</t>
  </si>
  <si>
    <t>NODE4163</t>
  </si>
  <si>
    <t>NODE4168</t>
  </si>
  <si>
    <t>NODE417</t>
  </si>
  <si>
    <t>NODE4170</t>
  </si>
  <si>
    <t>NODE4175</t>
  </si>
  <si>
    <t>NODE4177</t>
  </si>
  <si>
    <t>NODE418</t>
  </si>
  <si>
    <t>NODE4180</t>
  </si>
  <si>
    <t>NODE4182</t>
  </si>
  <si>
    <t>NODE4185</t>
  </si>
  <si>
    <t>NODE4194</t>
  </si>
  <si>
    <t>NODE4198</t>
  </si>
  <si>
    <t>NODE42</t>
  </si>
  <si>
    <t>NODE4200</t>
  </si>
  <si>
    <t>NODE4203</t>
  </si>
  <si>
    <t>NODE4205</t>
  </si>
  <si>
    <t>NODE4207</t>
  </si>
  <si>
    <t>NODE4209</t>
  </si>
  <si>
    <t>NODE421</t>
  </si>
  <si>
    <t>NODE4211</t>
  </si>
  <si>
    <t>NODE4231</t>
  </si>
  <si>
    <t>NODE4234</t>
  </si>
  <si>
    <t>NODE4237</t>
  </si>
  <si>
    <t>NODE4240</t>
  </si>
  <si>
    <t>NODE4245</t>
  </si>
  <si>
    <t>NODE4247</t>
  </si>
  <si>
    <t>NODE4260</t>
  </si>
  <si>
    <t>NODE4262</t>
  </si>
  <si>
    <t>NODE4264</t>
  </si>
  <si>
    <t>NODE4266</t>
  </si>
  <si>
    <t>NODE4269</t>
  </si>
  <si>
    <t>NODE4274</t>
  </si>
  <si>
    <t>NODE4280</t>
  </si>
  <si>
    <t>NODE4282</t>
  </si>
  <si>
    <t>NODE4284</t>
  </si>
  <si>
    <t>NODE4286</t>
  </si>
  <si>
    <t>NODE4288</t>
  </si>
  <si>
    <t>NODE4290</t>
  </si>
  <si>
    <t>NODE4293</t>
  </si>
  <si>
    <t>NODE4295</t>
  </si>
  <si>
    <t>NODE4297</t>
  </si>
  <si>
    <t>NODE4299</t>
  </si>
  <si>
    <t>NODE43</t>
  </si>
  <si>
    <t>NODE4303</t>
  </si>
  <si>
    <t>NODE4305</t>
  </si>
  <si>
    <t>NODE4307</t>
  </si>
  <si>
    <t>NODE4309</t>
  </si>
  <si>
    <t>NODE4311</t>
  </si>
  <si>
    <t>NODE4315</t>
  </si>
  <si>
    <t>NODE4317</t>
  </si>
  <si>
    <t>NODE4320</t>
  </si>
  <si>
    <t>NODE4322</t>
  </si>
  <si>
    <t>NODE44</t>
  </si>
  <si>
    <t>NODE4402</t>
  </si>
  <si>
    <t>NODE4404</t>
  </si>
  <si>
    <t>NODE4406</t>
  </si>
  <si>
    <t>NODE4408</t>
  </si>
  <si>
    <t>NODE4416</t>
  </si>
  <si>
    <t>NODE4419</t>
  </si>
  <si>
    <t>NODE4424</t>
  </si>
  <si>
    <t>NODE443</t>
  </si>
  <si>
    <t>NODE4430</t>
  </si>
  <si>
    <t>NODE4432</t>
  </si>
  <si>
    <t>NODE444</t>
  </si>
  <si>
    <t>NODE4441</t>
  </si>
  <si>
    <t>NODE4444</t>
  </si>
  <si>
    <t>NODE4446</t>
  </si>
  <si>
    <t>NODE4448</t>
  </si>
  <si>
    <t>NODE445</t>
  </si>
  <si>
    <t>NODE4452</t>
  </si>
  <si>
    <t>NODE4457</t>
  </si>
  <si>
    <t>NODE4459</t>
  </si>
  <si>
    <t>NODE446</t>
  </si>
  <si>
    <t>NODE4461</t>
  </si>
  <si>
    <t>NODE4463</t>
  </si>
  <si>
    <t>NODE4467</t>
  </si>
  <si>
    <t>NODE447</t>
  </si>
  <si>
    <t>NODE4471</t>
  </si>
  <si>
    <t>NODE4473</t>
  </si>
  <si>
    <t>NODE4478</t>
  </si>
  <si>
    <t>NODE448</t>
  </si>
  <si>
    <t>NODE4484</t>
  </si>
  <si>
    <t>NODE4486</t>
  </si>
  <si>
    <t>NODE4488</t>
  </si>
  <si>
    <t>NODE449</t>
  </si>
  <si>
    <t>NODE4491</t>
  </si>
  <si>
    <t>NODE4493</t>
  </si>
  <si>
    <t>NODE4497</t>
  </si>
  <si>
    <t>NODE4499</t>
  </si>
  <si>
    <t>NODE45</t>
  </si>
  <si>
    <t>NODE450</t>
  </si>
  <si>
    <t>NODE4501</t>
  </si>
  <si>
    <t>NODE4503</t>
  </si>
  <si>
    <t>NODE4506</t>
  </si>
  <si>
    <t>NODE4509</t>
  </si>
  <si>
    <t>NODE451</t>
  </si>
  <si>
    <t>NODE4513</t>
  </si>
  <si>
    <t>NODE4517</t>
  </si>
  <si>
    <t>NODE452</t>
  </si>
  <si>
    <t>NODE4520</t>
  </si>
  <si>
    <t>NODE4524</t>
  </si>
  <si>
    <t>NODE453</t>
  </si>
  <si>
    <t>NODE4530</t>
  </si>
  <si>
    <t>NODE4533</t>
  </si>
  <si>
    <t>NODE4535</t>
  </si>
  <si>
    <t>NODE4538</t>
  </si>
  <si>
    <t>NODE454</t>
  </si>
  <si>
    <t>NODE4542</t>
  </si>
  <si>
    <t>NODE4544</t>
  </si>
  <si>
    <t>NODE4547</t>
  </si>
  <si>
    <t>NODE4550</t>
  </si>
  <si>
    <t>NODE4558</t>
  </si>
  <si>
    <t>NODE4561</t>
  </si>
  <si>
    <t>NODE4563</t>
  </si>
  <si>
    <t>NODE4567</t>
  </si>
  <si>
    <t>NODE4569</t>
  </si>
  <si>
    <t>NODE457</t>
  </si>
  <si>
    <t>NODE4571</t>
  </si>
  <si>
    <t>NODE4574</t>
  </si>
  <si>
    <t>NODE4576</t>
  </si>
  <si>
    <t>NODE458</t>
  </si>
  <si>
    <t>NODE4581</t>
  </si>
  <si>
    <t>NODE4583</t>
  </si>
  <si>
    <t>NODE4585</t>
  </si>
  <si>
    <t>NODE459</t>
  </si>
  <si>
    <t>NODE4590</t>
  </si>
  <si>
    <t>NODE4592</t>
  </si>
  <si>
    <t>NODE4594</t>
  </si>
  <si>
    <t>NODE4598</t>
  </si>
  <si>
    <t>NODE46</t>
  </si>
  <si>
    <t>NODE460</t>
  </si>
  <si>
    <t>NODE4600</t>
  </si>
  <si>
    <t>NODE4602</t>
  </si>
  <si>
    <t>NODE4604</t>
  </si>
  <si>
    <t>NODE4607</t>
  </si>
  <si>
    <t>NODE4609</t>
  </si>
  <si>
    <t>NODE4614</t>
  </si>
  <si>
    <t>NODE4616</t>
  </si>
  <si>
    <t>NODE4618</t>
  </si>
  <si>
    <t>NODE4622</t>
  </si>
  <si>
    <t>NODE4624</t>
  </si>
  <si>
    <t>NODE4627</t>
  </si>
  <si>
    <t>NODE4629</t>
  </si>
  <si>
    <t>NODE4632</t>
  </si>
  <si>
    <t>NODE4635</t>
  </si>
  <si>
    <t>NODE4638</t>
  </si>
  <si>
    <t>NODE4641</t>
  </si>
  <si>
    <t>NODE4644</t>
  </si>
  <si>
    <t>NODE4646</t>
  </si>
  <si>
    <t>NODE4648</t>
  </si>
  <si>
    <t>NODE4650</t>
  </si>
  <si>
    <t>NODE4652</t>
  </si>
  <si>
    <t>NODE4654</t>
  </si>
  <si>
    <t>NODE4656</t>
  </si>
  <si>
    <t>NODE4658</t>
  </si>
  <si>
    <t>NODE4660</t>
  </si>
  <si>
    <t>NODE4663</t>
  </si>
  <si>
    <t>NODE4665</t>
  </si>
  <si>
    <t>NODE4668</t>
  </si>
  <si>
    <t>NODE467</t>
  </si>
  <si>
    <t>NODE4670</t>
  </si>
  <si>
    <t>NODE4672</t>
  </si>
  <si>
    <t>NODE4674</t>
  </si>
  <si>
    <t>NODE4676</t>
  </si>
  <si>
    <t>NODE468</t>
  </si>
  <si>
    <t>NODE4680</t>
  </si>
  <si>
    <t>NODE4681</t>
  </si>
  <si>
    <t>NODE4685</t>
  </si>
  <si>
    <t>NODE4688</t>
  </si>
  <si>
    <t>NODE469</t>
  </si>
  <si>
    <t>NODE4690</t>
  </si>
  <si>
    <t>NODE4692</t>
  </si>
  <si>
    <t>NODE4695</t>
  </si>
  <si>
    <t>NODE4698</t>
  </si>
  <si>
    <t>NODE47</t>
  </si>
  <si>
    <t>NODE470</t>
  </si>
  <si>
    <t>NODE4700</t>
  </si>
  <si>
    <t>NODE4702</t>
  </si>
  <si>
    <t>NODE4704</t>
  </si>
  <si>
    <t>NODE4709</t>
  </si>
  <si>
    <t>NODE471</t>
  </si>
  <si>
    <t>NODE4717</t>
  </si>
  <si>
    <t>NODE4719</t>
  </si>
  <si>
    <t>NODE472</t>
  </si>
  <si>
    <t>NODE4726</t>
  </si>
  <si>
    <t>NODE4728</t>
  </si>
  <si>
    <t>NODE4729</t>
  </si>
  <si>
    <t>NODE473</t>
  </si>
  <si>
    <t>NODE4730</t>
  </si>
  <si>
    <t>NODE4731</t>
  </si>
  <si>
    <t>NODE4732</t>
  </si>
  <si>
    <t>NODE4733</t>
  </si>
  <si>
    <t>NODE4734</t>
  </si>
  <si>
    <t>NODE4735</t>
  </si>
  <si>
    <t>NODE4736</t>
  </si>
  <si>
    <t>NODE4737</t>
  </si>
  <si>
    <t>NODE4738</t>
  </si>
  <si>
    <t>NODE4739</t>
  </si>
  <si>
    <t>NODE474</t>
  </si>
  <si>
    <t>NODE4740</t>
  </si>
  <si>
    <t>NODE4741</t>
  </si>
  <si>
    <t>NODE4742</t>
  </si>
  <si>
    <t>NODE4743</t>
  </si>
  <si>
    <t>NODE4744</t>
  </si>
  <si>
    <t>NODE4745</t>
  </si>
  <si>
    <t>NODE4746</t>
  </si>
  <si>
    <t>NODE4747</t>
  </si>
  <si>
    <t>NODE4748</t>
  </si>
  <si>
    <t>NODE4749</t>
  </si>
  <si>
    <t>NODE475</t>
  </si>
  <si>
    <t>NODE4751</t>
  </si>
  <si>
    <t>NODE4752</t>
  </si>
  <si>
    <t>NODE4753</t>
  </si>
  <si>
    <t>NODE4754</t>
  </si>
  <si>
    <t>NODE4755</t>
  </si>
  <si>
    <t>NODE4756</t>
  </si>
  <si>
    <t>NODE4757</t>
  </si>
  <si>
    <t>NODE4758</t>
  </si>
  <si>
    <t>NODE4759</t>
  </si>
  <si>
    <t>NODE476</t>
  </si>
  <si>
    <t>NODE4760</t>
  </si>
  <si>
    <t>NODE4761</t>
  </si>
  <si>
    <t>NODE4762</t>
  </si>
  <si>
    <t>NODE4763</t>
  </si>
  <si>
    <t>NODE4764</t>
  </si>
  <si>
    <t>NODE4765</t>
  </si>
  <si>
    <t>NODE4766</t>
  </si>
  <si>
    <t>NODE4767</t>
  </si>
  <si>
    <t>NODE4768</t>
  </si>
  <si>
    <t>NODE4769</t>
  </si>
  <si>
    <t>NODE477</t>
  </si>
  <si>
    <t>NODE4770</t>
  </si>
  <si>
    <t>NODE4771</t>
  </si>
  <si>
    <t>NODE4772</t>
  </si>
  <si>
    <t>NODE4773</t>
  </si>
  <si>
    <t>NODE4774</t>
  </si>
  <si>
    <t>NODE4775</t>
  </si>
  <si>
    <t>NODE4776</t>
  </si>
  <si>
    <t>NODE4777</t>
  </si>
  <si>
    <t>NODE4778</t>
  </si>
  <si>
    <t>NODE4779</t>
  </si>
  <si>
    <t>NODE478</t>
  </si>
  <si>
    <t>NODE4780</t>
  </si>
  <si>
    <t>NODE4781</t>
  </si>
  <si>
    <t>NODE4782</t>
  </si>
  <si>
    <t>NODE4783</t>
  </si>
  <si>
    <t>NODE4784</t>
  </si>
  <si>
    <t>NODE4785</t>
  </si>
  <si>
    <t>NODE4786</t>
  </si>
  <si>
    <t>NODE4787</t>
  </si>
  <si>
    <t>NODE4788</t>
  </si>
  <si>
    <t>NODE4789</t>
  </si>
  <si>
    <t>NODE479</t>
  </si>
  <si>
    <t>NODE4790</t>
  </si>
  <si>
    <t>NODE4791</t>
  </si>
  <si>
    <t>NODE4792</t>
  </si>
  <si>
    <t>NODE4793</t>
  </si>
  <si>
    <t>NODE4794</t>
  </si>
  <si>
    <t>NODE4795</t>
  </si>
  <si>
    <t>NODE4796</t>
  </si>
  <si>
    <t>NODE4797</t>
  </si>
  <si>
    <t>NODE4798</t>
  </si>
  <si>
    <t>NODE4799</t>
  </si>
  <si>
    <t>NODE48</t>
  </si>
  <si>
    <t>NODE480</t>
  </si>
  <si>
    <t>NODE4800</t>
  </si>
  <si>
    <t>NODE4802</t>
  </si>
  <si>
    <t>NODE4803</t>
  </si>
  <si>
    <t>NODE4804</t>
  </si>
  <si>
    <t>NODE4806</t>
  </si>
  <si>
    <t>NODE4808</t>
  </si>
  <si>
    <t>NODE4809</t>
  </si>
  <si>
    <t>NODE481</t>
  </si>
  <si>
    <t>NODE4810</t>
  </si>
  <si>
    <t>NODE4811</t>
  </si>
  <si>
    <t>NODE4812</t>
  </si>
  <si>
    <t>NODE4813</t>
  </si>
  <si>
    <t>NODE4814</t>
  </si>
  <si>
    <t>NODE4815</t>
  </si>
  <si>
    <t>NODE4816</t>
  </si>
  <si>
    <t>NODE4819</t>
  </si>
  <si>
    <t>NODE482</t>
  </si>
  <si>
    <t>NODE4820</t>
  </si>
  <si>
    <t>NODE4821</t>
  </si>
  <si>
    <t>NODE4823</t>
  </si>
  <si>
    <t>NODE4824</t>
  </si>
  <si>
    <t>NODE4825</t>
  </si>
  <si>
    <t>NODE4826</t>
  </si>
  <si>
    <t>NODE4827</t>
  </si>
  <si>
    <t>NODE4828</t>
  </si>
  <si>
    <t>NODE4829</t>
  </si>
  <si>
    <t>NODE483</t>
  </si>
  <si>
    <t>NODE4832</t>
  </si>
  <si>
    <t>NODE4833</t>
  </si>
  <si>
    <t>NODE4834</t>
  </si>
  <si>
    <t>NODE4835</t>
  </si>
  <si>
    <t>NODE4836</t>
  </si>
  <si>
    <t>NODE4837</t>
  </si>
  <si>
    <t>NODE4838</t>
  </si>
  <si>
    <t>NODE4839</t>
  </si>
  <si>
    <t>NODE484</t>
  </si>
  <si>
    <t>NODE4840</t>
  </si>
  <si>
    <t>NODE4842</t>
  </si>
  <si>
    <t>NODE4843</t>
  </si>
  <si>
    <t>NODE4844</t>
  </si>
  <si>
    <t>NODE4848</t>
  </si>
  <si>
    <t>NODE4849</t>
  </si>
  <si>
    <t>NODE485</t>
  </si>
  <si>
    <t>NODE4851</t>
  </si>
  <si>
    <t>NODE4852</t>
  </si>
  <si>
    <t>NODE4853</t>
  </si>
  <si>
    <t>NODE4854</t>
  </si>
  <si>
    <t>NODE4855</t>
  </si>
  <si>
    <t>NODE4856</t>
  </si>
  <si>
    <t>NODE4857</t>
  </si>
  <si>
    <t>NODE4858</t>
  </si>
  <si>
    <t>NODE4859</t>
  </si>
  <si>
    <t>NODE486</t>
  </si>
  <si>
    <t>NODE4860</t>
  </si>
  <si>
    <t>NODE4862</t>
  </si>
  <si>
    <t>NODE4863</t>
  </si>
  <si>
    <t>NODE4864</t>
  </si>
  <si>
    <t>NODE4865</t>
  </si>
  <si>
    <t>NODE4866</t>
  </si>
  <si>
    <t>NODE4867</t>
  </si>
  <si>
    <t>NODE4868</t>
  </si>
  <si>
    <t>NODE4869</t>
  </si>
  <si>
    <t>NODE487</t>
  </si>
  <si>
    <t>NODE4879</t>
  </si>
  <si>
    <t>NODE488</t>
  </si>
  <si>
    <t>NODE4880</t>
  </si>
  <si>
    <t>NODE4881</t>
  </si>
  <si>
    <t>NODE4885</t>
  </si>
  <si>
    <t>NODE4886</t>
  </si>
  <si>
    <t>NODE4887</t>
  </si>
  <si>
    <t>NODE4888</t>
  </si>
  <si>
    <t>NODE4889</t>
  </si>
  <si>
    <t>NODE489</t>
  </si>
  <si>
    <t>NODE4894</t>
  </si>
  <si>
    <t>NODE4895</t>
  </si>
  <si>
    <t>NODE4896</t>
  </si>
  <si>
    <t>NODE4897</t>
  </si>
  <si>
    <t>NODE4898</t>
  </si>
  <si>
    <t>NODE4899</t>
  </si>
  <si>
    <t>NODE49</t>
  </si>
  <si>
    <t>NODE490</t>
  </si>
  <si>
    <t>NODE4900</t>
  </si>
  <si>
    <t>NODE4902</t>
  </si>
  <si>
    <t>NODE4903</t>
  </si>
  <si>
    <t>NODE4904</t>
  </si>
  <si>
    <t>NODE4905</t>
  </si>
  <si>
    <t>NODE4907</t>
  </si>
  <si>
    <t>NODE491</t>
  </si>
  <si>
    <t>NODE4913</t>
  </si>
  <si>
    <t>NODE4914</t>
  </si>
  <si>
    <t>NODE4915</t>
  </si>
  <si>
    <t>NODE4916</t>
  </si>
  <si>
    <t>NODE4917</t>
  </si>
  <si>
    <t>NODE4918</t>
  </si>
  <si>
    <t>NODE4919</t>
  </si>
  <si>
    <t>NODE492</t>
  </si>
  <si>
    <t>NODE4920</t>
  </si>
  <si>
    <t>NODE4922</t>
  </si>
  <si>
    <t>NODE4923</t>
  </si>
  <si>
    <t>NODE4924</t>
  </si>
  <si>
    <t>NODE4925</t>
  </si>
  <si>
    <t>NODE4926</t>
  </si>
  <si>
    <t>NODE4927</t>
  </si>
  <si>
    <t>NODE4928</t>
  </si>
  <si>
    <t>NODE493</t>
  </si>
  <si>
    <t>NODE4930</t>
  </si>
  <si>
    <t>NODE4931</t>
  </si>
  <si>
    <t>NODE4932</t>
  </si>
  <si>
    <t>NODE4933</t>
  </si>
  <si>
    <t>NODE4934</t>
  </si>
  <si>
    <t>NODE4935</t>
  </si>
  <si>
    <t>NODE4936</t>
  </si>
  <si>
    <t>NODE4937</t>
  </si>
  <si>
    <t>NODE4938</t>
  </si>
  <si>
    <t>NODE4939</t>
  </si>
  <si>
    <t>NODE494</t>
  </si>
  <si>
    <t>NODE4941</t>
  </si>
  <si>
    <t>NODE4942</t>
  </si>
  <si>
    <t>NODE4943</t>
  </si>
  <si>
    <t>NODE4944</t>
  </si>
  <si>
    <t>NODE4945</t>
  </si>
  <si>
    <t>NODE4946</t>
  </si>
  <si>
    <t>NODE4947</t>
  </si>
  <si>
    <t>NODE4948</t>
  </si>
  <si>
    <t>NODE4949</t>
  </si>
  <si>
    <t>NODE495</t>
  </si>
  <si>
    <t>NODE4950</t>
  </si>
  <si>
    <t>NODE4951</t>
  </si>
  <si>
    <t>NODE4952</t>
  </si>
  <si>
    <t>NODE4953</t>
  </si>
  <si>
    <t>NODE4954</t>
  </si>
  <si>
    <t>NODE4955</t>
  </si>
  <si>
    <t>NODE4956</t>
  </si>
  <si>
    <t>NODE4957</t>
  </si>
  <si>
    <t>NODE4958</t>
  </si>
  <si>
    <t>NODE4959</t>
  </si>
  <si>
    <t>NODE496</t>
  </si>
  <si>
    <t>NODE4960</t>
  </si>
  <si>
    <t>NODE4961</t>
  </si>
  <si>
    <t>NODE4962</t>
  </si>
  <si>
    <t>NODE4963</t>
  </si>
  <si>
    <t>NODE4964</t>
  </si>
  <si>
    <t>NODE4965</t>
  </si>
  <si>
    <t>NODE4966</t>
  </si>
  <si>
    <t>NODE4967</t>
  </si>
  <si>
    <t>NODE4968</t>
  </si>
  <si>
    <t>NODE4969</t>
  </si>
  <si>
    <t>NODE497</t>
  </si>
  <si>
    <t>NODE4970</t>
  </si>
  <si>
    <t>NODE4971</t>
  </si>
  <si>
    <t>NODE4972</t>
  </si>
  <si>
    <t>NODE4973</t>
  </si>
  <si>
    <t>NODE4974</t>
  </si>
  <si>
    <t>NODE4975</t>
  </si>
  <si>
    <t>NODE4976</t>
  </si>
  <si>
    <t>NODE4977</t>
  </si>
  <si>
    <t>NODE4978</t>
  </si>
  <si>
    <t>NODE4979</t>
  </si>
  <si>
    <t>NODE498</t>
  </si>
  <si>
    <t>NODE4980</t>
  </si>
  <si>
    <t>NODE4981</t>
  </si>
  <si>
    <t>NODE4982</t>
  </si>
  <si>
    <t>NODE4983</t>
  </si>
  <si>
    <t>NODE4984</t>
  </si>
  <si>
    <t>NODE4985</t>
  </si>
  <si>
    <t>NODE4986</t>
  </si>
  <si>
    <t>NODE4987</t>
  </si>
  <si>
    <t>NODE4988</t>
  </si>
  <si>
    <t>NODE4989</t>
  </si>
  <si>
    <t>NODE499</t>
  </si>
  <si>
    <t>NODE4990</t>
  </si>
  <si>
    <t>NODE4991</t>
  </si>
  <si>
    <t>NODE4992</t>
  </si>
  <si>
    <t>NODE4994</t>
  </si>
  <si>
    <t>NODE4995</t>
  </si>
  <si>
    <t>NODE4996</t>
  </si>
  <si>
    <t>NODE4997</t>
  </si>
  <si>
    <t>NODE4998</t>
  </si>
  <si>
    <t>NODE4999</t>
  </si>
  <si>
    <t>NODE5</t>
  </si>
  <si>
    <t>NODE50</t>
  </si>
  <si>
    <t>NODE500</t>
  </si>
  <si>
    <t>NODE5000</t>
  </si>
  <si>
    <t>NODE5001</t>
  </si>
  <si>
    <t>NODE5002</t>
  </si>
  <si>
    <t>NODE5003</t>
  </si>
  <si>
    <t>NODE5004</t>
  </si>
  <si>
    <t>NODE5005</t>
  </si>
  <si>
    <t>NODE5006</t>
  </si>
  <si>
    <t>NODE5007</t>
  </si>
  <si>
    <t>NODE5008</t>
  </si>
  <si>
    <t>NODE5009</t>
  </si>
  <si>
    <t>NODE501</t>
  </si>
  <si>
    <t>NODE5010</t>
  </si>
  <si>
    <t>NODE5011</t>
  </si>
  <si>
    <t>NODE5012</t>
  </si>
  <si>
    <t>NODE5013</t>
  </si>
  <si>
    <t>NODE5014</t>
  </si>
  <si>
    <t>NODE5015</t>
  </si>
  <si>
    <t>NODE5016</t>
  </si>
  <si>
    <t>NODE5017</t>
  </si>
  <si>
    <t>NODE5018</t>
  </si>
  <si>
    <t>NODE5019</t>
  </si>
  <si>
    <t>NODE502</t>
  </si>
  <si>
    <t>NODE5020</t>
  </si>
  <si>
    <t>NODE5021</t>
  </si>
  <si>
    <t>NODE5022</t>
  </si>
  <si>
    <t>NODE5023</t>
  </si>
  <si>
    <t>NODE5024</t>
  </si>
  <si>
    <t>NODE5025</t>
  </si>
  <si>
    <t>NODE5027</t>
  </si>
  <si>
    <t>NODE5028</t>
  </si>
  <si>
    <t>NODE5029</t>
  </si>
  <si>
    <t>NODE503</t>
  </si>
  <si>
    <t>NODE5030</t>
  </si>
  <si>
    <t>NODE5031</t>
  </si>
  <si>
    <t>NODE5032</t>
  </si>
  <si>
    <t>NODE5033</t>
  </si>
  <si>
    <t>NODE5034</t>
  </si>
  <si>
    <t>NODE5036</t>
  </si>
  <si>
    <t>NODE5037</t>
  </si>
  <si>
    <t>NODE5038</t>
  </si>
  <si>
    <t>NODE5039</t>
  </si>
  <si>
    <t>NODE504</t>
  </si>
  <si>
    <t>NODE5040</t>
  </si>
  <si>
    <t>NODE5041</t>
  </si>
  <si>
    <t>NODE5042</t>
  </si>
  <si>
    <t>NODE5043</t>
  </si>
  <si>
    <t>NODE5044</t>
  </si>
  <si>
    <t>NODE5045</t>
  </si>
  <si>
    <t>NODE5046</t>
  </si>
  <si>
    <t>NODE5047</t>
  </si>
  <si>
    <t>NODE5048</t>
  </si>
  <si>
    <t>NODE5049</t>
  </si>
  <si>
    <t>NODE505</t>
  </si>
  <si>
    <t>NODE5050</t>
  </si>
  <si>
    <t>NODE5051</t>
  </si>
  <si>
    <t>NODE5052</t>
  </si>
  <si>
    <t>NODE5053</t>
  </si>
  <si>
    <t>NODE5054</t>
  </si>
  <si>
    <t>NODE5055</t>
  </si>
  <si>
    <t>NODE5056</t>
  </si>
  <si>
    <t>NODE5057</t>
  </si>
  <si>
    <t>NODE5058</t>
  </si>
  <si>
    <t>NODE5059</t>
  </si>
  <si>
    <t>NODE506</t>
  </si>
  <si>
    <t>NODE5060</t>
  </si>
  <si>
    <t>NODE5061</t>
  </si>
  <si>
    <t>NODE5062</t>
  </si>
  <si>
    <t>NODE5063</t>
  </si>
  <si>
    <t>NODE5064</t>
  </si>
  <si>
    <t>NODE5065</t>
  </si>
  <si>
    <t>NODE5066</t>
  </si>
  <si>
    <t>NODE5067</t>
  </si>
  <si>
    <t>NODE5068</t>
  </si>
  <si>
    <t>NODE5069</t>
  </si>
  <si>
    <t>NODE507</t>
  </si>
  <si>
    <t>NODE5070</t>
  </si>
  <si>
    <t>NODE5071</t>
  </si>
  <si>
    <t>NODE5072</t>
  </si>
  <si>
    <t>NODE5073</t>
  </si>
  <si>
    <t>NODE5074</t>
  </si>
  <si>
    <t>NODE5075</t>
  </si>
  <si>
    <t>NODE5076</t>
  </si>
  <si>
    <t>NODE5077</t>
  </si>
  <si>
    <t>NODE5078</t>
  </si>
  <si>
    <t>NODE5079</t>
  </si>
  <si>
    <t>NODE508</t>
  </si>
  <si>
    <t>NODE5080</t>
  </si>
  <si>
    <t>NODE5081</t>
  </si>
  <si>
    <t>NODE5082</t>
  </si>
  <si>
    <t>NODE5083</t>
  </si>
  <si>
    <t>NODE5084</t>
  </si>
  <si>
    <t>NODE5085</t>
  </si>
  <si>
    <t>NODE5086</t>
  </si>
  <si>
    <t>NODE5087</t>
  </si>
  <si>
    <t>NODE5088</t>
  </si>
  <si>
    <t>NODE5089</t>
  </si>
  <si>
    <t>NODE509</t>
  </si>
  <si>
    <t>NODE5090</t>
  </si>
  <si>
    <t>NODE5091</t>
  </si>
  <si>
    <t>NODE5092</t>
  </si>
  <si>
    <t>NODE5093</t>
  </si>
  <si>
    <t>NODE5094</t>
  </si>
  <si>
    <t>NODE5095</t>
  </si>
  <si>
    <t>NODE5096</t>
  </si>
  <si>
    <t>NODE5097</t>
  </si>
  <si>
    <t>NODE5098</t>
  </si>
  <si>
    <t>NODE5099</t>
  </si>
  <si>
    <t>NODE51</t>
  </si>
  <si>
    <t>NODE510</t>
  </si>
  <si>
    <t>NODE5100</t>
  </si>
  <si>
    <t>NODE5101</t>
  </si>
  <si>
    <t>NODE5102</t>
  </si>
  <si>
    <t>NODE5103</t>
  </si>
  <si>
    <t>NODE5104</t>
  </si>
  <si>
    <t>NODE5106</t>
  </si>
  <si>
    <t>NODE5107</t>
  </si>
  <si>
    <t>NODE5108</t>
  </si>
  <si>
    <t>NODE5109</t>
  </si>
  <si>
    <t>NODE511</t>
  </si>
  <si>
    <t>NODE5110</t>
  </si>
  <si>
    <t>NODE5111</t>
  </si>
  <si>
    <t>NODE5112</t>
  </si>
  <si>
    <t>NODE5113</t>
  </si>
  <si>
    <t>NODE5114</t>
  </si>
  <si>
    <t>NODE5115</t>
  </si>
  <si>
    <t>NODE5116</t>
  </si>
  <si>
    <t>NODE5117</t>
  </si>
  <si>
    <t>NODE5118</t>
  </si>
  <si>
    <t>NODE5119</t>
  </si>
  <si>
    <t>NODE512</t>
  </si>
  <si>
    <t>NODE5120</t>
  </si>
  <si>
    <t>NODE5121</t>
  </si>
  <si>
    <t>NODE5122</t>
  </si>
  <si>
    <t>NODE5123</t>
  </si>
  <si>
    <t>NODE5124</t>
  </si>
  <si>
    <t>NODE5125</t>
  </si>
  <si>
    <t>NODE5126</t>
  </si>
  <si>
    <t>NODE5127</t>
  </si>
  <si>
    <t>NODE5128</t>
  </si>
  <si>
    <t>NODE5129</t>
  </si>
  <si>
    <t>NODE513</t>
  </si>
  <si>
    <t>NODE5130</t>
  </si>
  <si>
    <t>NODE5131</t>
  </si>
  <si>
    <t>NODE5132</t>
  </si>
  <si>
    <t>NODE5135</t>
  </si>
  <si>
    <t>NODE5136</t>
  </si>
  <si>
    <t>NODE5137</t>
  </si>
  <si>
    <t>NODE5138</t>
  </si>
  <si>
    <t>NODE5139</t>
  </si>
  <si>
    <t>NODE5140</t>
  </si>
  <si>
    <t>NODE5141</t>
  </si>
  <si>
    <t>NODE5142</t>
  </si>
  <si>
    <t>NODE5143</t>
  </si>
  <si>
    <t>NODE5144</t>
  </si>
  <si>
    <t>NODE5145</t>
  </si>
  <si>
    <t>NODE5146</t>
  </si>
  <si>
    <t>NODE5147</t>
  </si>
  <si>
    <t>NODE5148</t>
  </si>
  <si>
    <t>NODE5149</t>
  </si>
  <si>
    <t>NODE5150</t>
  </si>
  <si>
    <t>NODE5151</t>
  </si>
  <si>
    <t>NODE5152</t>
  </si>
  <si>
    <t>NODE5153</t>
  </si>
  <si>
    <t>NODE5154</t>
  </si>
  <si>
    <t>NODE5155</t>
  </si>
  <si>
    <t>NODE5156</t>
  </si>
  <si>
    <t>NODE5157</t>
  </si>
  <si>
    <t>NODE5158</t>
  </si>
  <si>
    <t>NODE5159</t>
  </si>
  <si>
    <t>NODE516</t>
  </si>
  <si>
    <t>NODE5160</t>
  </si>
  <si>
    <t>NODE5161</t>
  </si>
  <si>
    <t>NODE5162</t>
  </si>
  <si>
    <t>NODE5163</t>
  </si>
  <si>
    <t>NODE5164</t>
  </si>
  <si>
    <t>NODE5165</t>
  </si>
  <si>
    <t>NODE5166</t>
  </si>
  <si>
    <t>NODE5167</t>
  </si>
  <si>
    <t>NODE5168</t>
  </si>
  <si>
    <t>NODE5169</t>
  </si>
  <si>
    <t>NODE517</t>
  </si>
  <si>
    <t>NODE5170</t>
  </si>
  <si>
    <t>NODE5171</t>
  </si>
  <si>
    <t>NODE5172</t>
  </si>
  <si>
    <t>NODE5173</t>
  </si>
  <si>
    <t>NODE5174</t>
  </si>
  <si>
    <t>NODE5175</t>
  </si>
  <si>
    <t>NODE5176</t>
  </si>
  <si>
    <t>NODE5177</t>
  </si>
  <si>
    <t>NODE5178</t>
  </si>
  <si>
    <t>NODE5179</t>
  </si>
  <si>
    <t>NODE518</t>
  </si>
  <si>
    <t>NODE5180</t>
  </si>
  <si>
    <t>NODE5181</t>
  </si>
  <si>
    <t>NODE5182</t>
  </si>
  <si>
    <t>NODE5184</t>
  </si>
  <si>
    <t>NODE5185</t>
  </si>
  <si>
    <t>NODE5186</t>
  </si>
  <si>
    <t>NODE5187</t>
  </si>
  <si>
    <t>NODE5188</t>
  </si>
  <si>
    <t>NODE5189</t>
  </si>
  <si>
    <t>NODE519</t>
  </si>
  <si>
    <t>NODE5190</t>
  </si>
  <si>
    <t>NODE52</t>
  </si>
  <si>
    <t>NODE520</t>
  </si>
  <si>
    <t>NODE523</t>
  </si>
  <si>
    <t>NODE524</t>
  </si>
  <si>
    <t>NODE525</t>
  </si>
  <si>
    <t>NODE526</t>
  </si>
  <si>
    <t>NODE527</t>
  </si>
  <si>
    <t>NODE528</t>
  </si>
  <si>
    <t>NODE529</t>
  </si>
  <si>
    <t>NODE53</t>
  </si>
  <si>
    <t>NODE530</t>
  </si>
  <si>
    <t>NODE531</t>
  </si>
  <si>
    <t>NODE532</t>
  </si>
  <si>
    <t>NODE533</t>
  </si>
  <si>
    <t>NODE534</t>
  </si>
  <si>
    <t>NODE535</t>
  </si>
  <si>
    <t>NODE536</t>
  </si>
  <si>
    <t>NODE537</t>
  </si>
  <si>
    <t>NODE538</t>
  </si>
  <si>
    <t>NODE539</t>
  </si>
  <si>
    <t>NODE540</t>
  </si>
  <si>
    <t>NODE541</t>
  </si>
  <si>
    <t>NODE542</t>
  </si>
  <si>
    <t>NODE543</t>
  </si>
  <si>
    <t>NODE544</t>
  </si>
  <si>
    <t>NODE545</t>
  </si>
  <si>
    <t>NODE546</t>
  </si>
  <si>
    <t>NODE547</t>
  </si>
  <si>
    <t>NODE548</t>
  </si>
  <si>
    <t>NODE549</t>
  </si>
  <si>
    <t>NODE550</t>
  </si>
  <si>
    <t>NODE551</t>
  </si>
  <si>
    <t>NODE552</t>
  </si>
  <si>
    <t>NODE553</t>
  </si>
  <si>
    <t>NODE554</t>
  </si>
  <si>
    <t>NODE555</t>
  </si>
  <si>
    <t>NODE556</t>
  </si>
  <si>
    <t>NODE557</t>
  </si>
  <si>
    <t>NODE558</t>
  </si>
  <si>
    <t>NODE559</t>
  </si>
  <si>
    <t>NODE560</t>
  </si>
  <si>
    <t>NODE565</t>
  </si>
  <si>
    <t>NODE570</t>
  </si>
  <si>
    <t>NODE571</t>
  </si>
  <si>
    <t>NODE572</t>
  </si>
  <si>
    <t>NODE573</t>
  </si>
  <si>
    <t>NODE574</t>
  </si>
  <si>
    <t>NODE575</t>
  </si>
  <si>
    <t>NODE576</t>
  </si>
  <si>
    <t>NODE577</t>
  </si>
  <si>
    <t>NODE578</t>
  </si>
  <si>
    <t>NODE579</t>
  </si>
  <si>
    <t>NODE581</t>
  </si>
  <si>
    <t>NODE582</t>
  </si>
  <si>
    <t>NODE583</t>
  </si>
  <si>
    <t>NODE584</t>
  </si>
  <si>
    <t>NODE585</t>
  </si>
  <si>
    <t>NODE586</t>
  </si>
  <si>
    <t>NODE587</t>
  </si>
  <si>
    <t>NODE588</t>
  </si>
  <si>
    <t>NODE589</t>
  </si>
  <si>
    <t>NODE59</t>
  </si>
  <si>
    <t>NODE591</t>
  </si>
  <si>
    <t>NODE592</t>
  </si>
  <si>
    <t>NODE593</t>
  </si>
  <si>
    <t>NODE594</t>
  </si>
  <si>
    <t>NODE595</t>
  </si>
  <si>
    <t>NODE596</t>
  </si>
  <si>
    <t>NODE597</t>
  </si>
  <si>
    <t>NODE598</t>
  </si>
  <si>
    <t>NODE599</t>
  </si>
  <si>
    <t>NODE6</t>
  </si>
  <si>
    <t>NODE601</t>
  </si>
  <si>
    <t>NODE602</t>
  </si>
  <si>
    <t>NODE603</t>
  </si>
  <si>
    <t>NODE604</t>
  </si>
  <si>
    <t>NODE605</t>
  </si>
  <si>
    <t>NODE606</t>
  </si>
  <si>
    <t>NODE607</t>
  </si>
  <si>
    <t>NODE608</t>
  </si>
  <si>
    <t>NODE609</t>
  </si>
  <si>
    <t>NODE610</t>
  </si>
  <si>
    <t>NODE611</t>
  </si>
  <si>
    <t>NODE612</t>
  </si>
  <si>
    <t>NODE613</t>
  </si>
  <si>
    <t>NODE614</t>
  </si>
  <si>
    <t>NODE615</t>
  </si>
  <si>
    <t>NODE616</t>
  </si>
  <si>
    <t>NODE617</t>
  </si>
  <si>
    <t>NODE638</t>
  </si>
  <si>
    <t>NODE639</t>
  </si>
  <si>
    <t>NODE640</t>
  </si>
  <si>
    <t>NODE641</t>
  </si>
  <si>
    <t>NODE642</t>
  </si>
  <si>
    <t>NODE643</t>
  </si>
  <si>
    <t>NODE644</t>
  </si>
  <si>
    <t>NODE645</t>
  </si>
  <si>
    <t>NODE646</t>
  </si>
  <si>
    <t>NODE647</t>
  </si>
  <si>
    <t>NODE648</t>
  </si>
  <si>
    <t>NODE649</t>
  </si>
  <si>
    <t>NODE65</t>
  </si>
  <si>
    <t>NODE650</t>
  </si>
  <si>
    <t>NODE651</t>
  </si>
  <si>
    <t>NODE652</t>
  </si>
  <si>
    <t>NODE653</t>
  </si>
  <si>
    <t>NODE654</t>
  </si>
  <si>
    <t>NODE655</t>
  </si>
  <si>
    <t>NODE656</t>
  </si>
  <si>
    <t>NODE657</t>
  </si>
  <si>
    <t>NODE658</t>
  </si>
  <si>
    <t>NODE659</t>
  </si>
  <si>
    <t>NODE66</t>
  </si>
  <si>
    <t>NODE660</t>
  </si>
  <si>
    <t>NODE661</t>
  </si>
  <si>
    <t>NODE662</t>
  </si>
  <si>
    <t>NODE663</t>
  </si>
  <si>
    <t>NODE665</t>
  </si>
  <si>
    <t>NODE666</t>
  </si>
  <si>
    <t>NODE667</t>
  </si>
  <si>
    <t>NODE668</t>
  </si>
  <si>
    <t>NODE669</t>
  </si>
  <si>
    <t>NODE670</t>
  </si>
  <si>
    <t>NODE671</t>
  </si>
  <si>
    <t>NODE672</t>
  </si>
  <si>
    <t>NODE673</t>
  </si>
  <si>
    <t>NODE675</t>
  </si>
  <si>
    <t>NODE676</t>
  </si>
  <si>
    <t>NODE677</t>
  </si>
  <si>
    <t>NODE680</t>
  </si>
  <si>
    <t>NODE681</t>
  </si>
  <si>
    <t>NODE682</t>
  </si>
  <si>
    <t>NODE690</t>
  </si>
  <si>
    <t>NODE691</t>
  </si>
  <si>
    <t>NODE692</t>
  </si>
  <si>
    <t>NODE693</t>
  </si>
  <si>
    <t>NODE694</t>
  </si>
  <si>
    <t>NODE695</t>
  </si>
  <si>
    <t>NODE696</t>
  </si>
  <si>
    <t>NODE697</t>
  </si>
  <si>
    <t>NODE698</t>
  </si>
  <si>
    <t>NODE699</t>
  </si>
  <si>
    <t>NODE700</t>
  </si>
  <si>
    <t>NODE701</t>
  </si>
  <si>
    <t>NODE702</t>
  </si>
  <si>
    <t>NODE703</t>
  </si>
  <si>
    <t>NODE704</t>
  </si>
  <si>
    <t>NODE705</t>
  </si>
  <si>
    <t>NODE706</t>
  </si>
  <si>
    <t>NODE707</t>
  </si>
  <si>
    <t>NODE708</t>
  </si>
  <si>
    <t>NODE709</t>
  </si>
  <si>
    <t>NODE71</t>
  </si>
  <si>
    <t>NODE710</t>
  </si>
  <si>
    <t>NODE711</t>
  </si>
  <si>
    <t>NODE712</t>
  </si>
  <si>
    <t>NODE713</t>
  </si>
  <si>
    <t>NODE714</t>
  </si>
  <si>
    <t>NODE715</t>
  </si>
  <si>
    <t>NODE716</t>
  </si>
  <si>
    <t>NODE717</t>
  </si>
  <si>
    <t>NODE718</t>
  </si>
  <si>
    <t>NODE719</t>
  </si>
  <si>
    <t>NODE72</t>
  </si>
  <si>
    <t>NODE720</t>
  </si>
  <si>
    <t>NODE721</t>
  </si>
  <si>
    <t>NODE722</t>
  </si>
  <si>
    <t>NODE723</t>
  </si>
  <si>
    <t>NODE724</t>
  </si>
  <si>
    <t>NODE725</t>
  </si>
  <si>
    <t>NODE726</t>
  </si>
  <si>
    <t>NODE727</t>
  </si>
  <si>
    <t>NODE728</t>
  </si>
  <si>
    <t>NODE729</t>
  </si>
  <si>
    <t>NODE73</t>
  </si>
  <si>
    <t>NODE730</t>
  </si>
  <si>
    <t>NODE731</t>
  </si>
  <si>
    <t>NODE732</t>
  </si>
  <si>
    <t>NODE733</t>
  </si>
  <si>
    <t>NODE734</t>
  </si>
  <si>
    <t>NODE735</t>
  </si>
  <si>
    <t>NODE736</t>
  </si>
  <si>
    <t>NODE737</t>
  </si>
  <si>
    <t>NODE738</t>
  </si>
  <si>
    <t>NODE739</t>
  </si>
  <si>
    <t>NODE74</t>
  </si>
  <si>
    <t>NODE742</t>
  </si>
  <si>
    <t>NODE743</t>
  </si>
  <si>
    <t>NODE744</t>
  </si>
  <si>
    <t>NODE75</t>
  </si>
  <si>
    <t>NODE758</t>
  </si>
  <si>
    <t>NODE759</t>
  </si>
  <si>
    <t>NODE76</t>
  </si>
  <si>
    <t>NODE760</t>
  </si>
  <si>
    <t>NODE761</t>
  </si>
  <si>
    <t>NODE762</t>
  </si>
  <si>
    <t>NODE763</t>
  </si>
  <si>
    <t>NODE764</t>
  </si>
  <si>
    <t>NODE765</t>
  </si>
  <si>
    <t>NODE766</t>
  </si>
  <si>
    <t>NODE767</t>
  </si>
  <si>
    <t>NODE768</t>
  </si>
  <si>
    <t>NODE769</t>
  </si>
  <si>
    <t>NODE77</t>
  </si>
  <si>
    <t>NODE770</t>
  </si>
  <si>
    <t>NODE771</t>
  </si>
  <si>
    <t>NODE772</t>
  </si>
  <si>
    <t>NODE773</t>
  </si>
  <si>
    <t>NODE774</t>
  </si>
  <si>
    <t>NODE775</t>
  </si>
  <si>
    <t>NODE777</t>
  </si>
  <si>
    <t>NODE778</t>
  </si>
  <si>
    <t>NODE779</t>
  </si>
  <si>
    <t>NODE78</t>
  </si>
  <si>
    <t>NODE780</t>
  </si>
  <si>
    <t>NODE781</t>
  </si>
  <si>
    <t>NODE782</t>
  </si>
  <si>
    <t>NODE783</t>
  </si>
  <si>
    <t>NODE784</t>
  </si>
  <si>
    <t>NODE785</t>
  </si>
  <si>
    <t>NODE786</t>
  </si>
  <si>
    <t>NODE787</t>
  </si>
  <si>
    <t>NODE788</t>
  </si>
  <si>
    <t>NODE789</t>
  </si>
  <si>
    <t>NODE79</t>
  </si>
  <si>
    <t>NODE790</t>
  </si>
  <si>
    <t>NODE791</t>
  </si>
  <si>
    <t>NODE792</t>
  </si>
  <si>
    <t>NODE793</t>
  </si>
  <si>
    <t>NODE794</t>
  </si>
  <si>
    <t>NODE795</t>
  </si>
  <si>
    <t>NODE796</t>
  </si>
  <si>
    <t>NODE797</t>
  </si>
  <si>
    <t>NODE798</t>
  </si>
  <si>
    <t>NODE799</t>
  </si>
  <si>
    <t>NODE80</t>
  </si>
  <si>
    <t>NODE800</t>
  </si>
  <si>
    <t>NODE801</t>
  </si>
  <si>
    <t>NODE802</t>
  </si>
  <si>
    <t>NODE804</t>
  </si>
  <si>
    <t>NODE811</t>
  </si>
  <si>
    <t>NODE812</t>
  </si>
  <si>
    <t>NODE813</t>
  </si>
  <si>
    <t>NODE814</t>
  </si>
  <si>
    <t>NODE815</t>
  </si>
  <si>
    <t>NODE816</t>
  </si>
  <si>
    <t>NODE817</t>
  </si>
  <si>
    <t>NODE818</t>
  </si>
  <si>
    <t>NODE819</t>
  </si>
  <si>
    <t>NODE820</t>
  </si>
  <si>
    <t>NODE821</t>
  </si>
  <si>
    <t>NODE822</t>
  </si>
  <si>
    <t>NODE825</t>
  </si>
  <si>
    <t>NODE826</t>
  </si>
  <si>
    <t>NODE827</t>
  </si>
  <si>
    <t>NODE828</t>
  </si>
  <si>
    <t>NODE829</t>
  </si>
  <si>
    <t>NODE830</t>
  </si>
  <si>
    <t>NODE831</t>
  </si>
  <si>
    <t>NODE832</t>
  </si>
  <si>
    <t>NODE833</t>
  </si>
  <si>
    <t>NODE834</t>
  </si>
  <si>
    <t>NODE835</t>
  </si>
  <si>
    <t>NODE836</t>
  </si>
  <si>
    <t>NODE837</t>
  </si>
  <si>
    <t>NODE838</t>
  </si>
  <si>
    <t>NODE839</t>
  </si>
  <si>
    <t>NODE840</t>
  </si>
  <si>
    <t>NODE841</t>
  </si>
  <si>
    <t>NODE848</t>
  </si>
  <si>
    <t>NODE849</t>
  </si>
  <si>
    <t>NODE85</t>
  </si>
  <si>
    <t>NODE850</t>
  </si>
  <si>
    <t>NODE851</t>
  </si>
  <si>
    <t>NODE852</t>
  </si>
  <si>
    <t>NODE853</t>
  </si>
  <si>
    <t>NODE854</t>
  </si>
  <si>
    <t>NODE855</t>
  </si>
  <si>
    <t>NODE856</t>
  </si>
  <si>
    <t>NODE857</t>
  </si>
  <si>
    <t>NODE858</t>
  </si>
  <si>
    <t>NODE859</t>
  </si>
  <si>
    <t>NODE86</t>
  </si>
  <si>
    <t>NODE860</t>
  </si>
  <si>
    <t>NODE861</t>
  </si>
  <si>
    <t>NODE862</t>
  </si>
  <si>
    <t>NODE863</t>
  </si>
  <si>
    <t>NODE865</t>
  </si>
  <si>
    <t>NODE866</t>
  </si>
  <si>
    <t>NODE867</t>
  </si>
  <si>
    <t>NODE868</t>
  </si>
  <si>
    <t>NODE869</t>
  </si>
  <si>
    <t>NODE87</t>
  </si>
  <si>
    <t>NODE870</t>
  </si>
  <si>
    <t>NODE871</t>
  </si>
  <si>
    <t>NODE872</t>
  </si>
  <si>
    <t>NODE873</t>
  </si>
  <si>
    <t>NODE88</t>
  </si>
  <si>
    <t>NODE881</t>
  </si>
  <si>
    <t>NODE882</t>
  </si>
  <si>
    <t>NODE883</t>
  </si>
  <si>
    <t>NODE884</t>
  </si>
  <si>
    <t>NODE885</t>
  </si>
  <si>
    <t>NODE886</t>
  </si>
  <si>
    <t>NODE887</t>
  </si>
  <si>
    <t>NODE888</t>
  </si>
  <si>
    <t>NODE889</t>
  </si>
  <si>
    <t>NODE89</t>
  </si>
  <si>
    <t>NODE890</t>
  </si>
  <si>
    <t>NODE891</t>
  </si>
  <si>
    <t>NODE892</t>
  </si>
  <si>
    <t>NODE895</t>
  </si>
  <si>
    <t>NODE896</t>
  </si>
  <si>
    <t>NODE897</t>
  </si>
  <si>
    <t>NODE898</t>
  </si>
  <si>
    <t>NODE899</t>
  </si>
  <si>
    <t>NODE9</t>
  </si>
  <si>
    <t>NODE90</t>
  </si>
  <si>
    <t>NODE900</t>
  </si>
  <si>
    <t>NODE901</t>
  </si>
  <si>
    <t>NODE902</t>
  </si>
  <si>
    <t>NODE903</t>
  </si>
  <si>
    <t>NODE904</t>
  </si>
  <si>
    <t>NODE905</t>
  </si>
  <si>
    <t>NODE906</t>
  </si>
  <si>
    <t>NODE907</t>
  </si>
  <si>
    <t>NODE908</t>
  </si>
  <si>
    <t>NODE909</t>
  </si>
  <si>
    <t>NODE91</t>
  </si>
  <si>
    <t>NODE910</t>
  </si>
  <si>
    <t>NODE911</t>
  </si>
  <si>
    <t>NODE912</t>
  </si>
  <si>
    <t>NODE913</t>
  </si>
  <si>
    <t>NODE914</t>
  </si>
  <si>
    <t>NODE915</t>
  </si>
  <si>
    <t>NODE916</t>
  </si>
  <si>
    <t>NODE917</t>
  </si>
  <si>
    <t>NODE92</t>
  </si>
  <si>
    <t>NODE927</t>
  </si>
  <si>
    <t>NODE928</t>
  </si>
  <si>
    <t>NODE929</t>
  </si>
  <si>
    <t>NODE930</t>
  </si>
  <si>
    <t>NODE931</t>
  </si>
  <si>
    <t>NODE932</t>
  </si>
  <si>
    <t>NODE933</t>
  </si>
  <si>
    <t>NODE934</t>
  </si>
  <si>
    <t>NODE935</t>
  </si>
  <si>
    <t>NODE936</t>
  </si>
  <si>
    <t>NODE937</t>
  </si>
  <si>
    <t>NODE938</t>
  </si>
  <si>
    <t>NODE939</t>
  </si>
  <si>
    <t>NODE940</t>
  </si>
  <si>
    <t>NODE941</t>
  </si>
  <si>
    <t>NODE942</t>
  </si>
  <si>
    <t>NODE943</t>
  </si>
  <si>
    <t>NODE944</t>
  </si>
  <si>
    <t>NODE945</t>
  </si>
  <si>
    <t>NODE946</t>
  </si>
  <si>
    <t>NODE947</t>
  </si>
  <si>
    <t>NODE948</t>
  </si>
  <si>
    <t>NODE949</t>
  </si>
  <si>
    <t>NODE950</t>
  </si>
  <si>
    <t>NODE951</t>
  </si>
  <si>
    <t>NODE952</t>
  </si>
  <si>
    <t>NODE953</t>
  </si>
  <si>
    <t>NODE954</t>
  </si>
  <si>
    <t>NODE955</t>
  </si>
  <si>
    <t>NODE956</t>
  </si>
  <si>
    <t>NODE957</t>
  </si>
  <si>
    <t>NODE958</t>
  </si>
  <si>
    <t>NODE959</t>
  </si>
  <si>
    <t>NODE960</t>
  </si>
  <si>
    <t>NODE961</t>
  </si>
  <si>
    <t>NODE962</t>
  </si>
  <si>
    <t>NODE963</t>
  </si>
  <si>
    <t>NODE964</t>
  </si>
  <si>
    <t>NODE965</t>
  </si>
  <si>
    <t>NODE966</t>
  </si>
  <si>
    <t>NODE967</t>
  </si>
  <si>
    <t>NODE968</t>
  </si>
  <si>
    <t>NODE969</t>
  </si>
  <si>
    <t>NODE970</t>
  </si>
  <si>
    <t>NODE971</t>
  </si>
  <si>
    <t>NODE972</t>
  </si>
  <si>
    <t>NODE973</t>
  </si>
  <si>
    <t>NODE974</t>
  </si>
  <si>
    <t>NODE975</t>
  </si>
  <si>
    <t>NODE976</t>
  </si>
  <si>
    <t>NODE977</t>
  </si>
  <si>
    <t>NODE978</t>
  </si>
  <si>
    <t>NODE979</t>
  </si>
  <si>
    <t>NODE980</t>
  </si>
  <si>
    <t>NODE981</t>
  </si>
  <si>
    <t>NODE982</t>
  </si>
  <si>
    <t>NODE983</t>
  </si>
  <si>
    <t>NODE984</t>
  </si>
  <si>
    <t>NODE985</t>
  </si>
  <si>
    <t>NODE986</t>
  </si>
  <si>
    <t>NODE987</t>
  </si>
  <si>
    <t>NODE988</t>
  </si>
  <si>
    <t>NODE989</t>
  </si>
  <si>
    <t>NODE990</t>
  </si>
  <si>
    <t>NODE991</t>
  </si>
  <si>
    <t>NODE992</t>
  </si>
  <si>
    <t>NODE993</t>
  </si>
  <si>
    <t>NODE994</t>
  </si>
  <si>
    <t>NODE995</t>
  </si>
  <si>
    <t>NODE996</t>
  </si>
  <si>
    <t>NODE997</t>
  </si>
  <si>
    <t>NODE998</t>
  </si>
  <si>
    <t>NODE999</t>
  </si>
  <si>
    <t>PA</t>
  </si>
  <si>
    <t>QV</t>
  </si>
  <si>
    <t>G</t>
  </si>
  <si>
    <t>P</t>
  </si>
  <si>
    <t>Pinheiros Altos</t>
  </si>
  <si>
    <t>E1</t>
  </si>
  <si>
    <t>E3</t>
  </si>
  <si>
    <t>kWh/m3 água que entra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</si>
</sst>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#,##0.000"/>
    <numFmt numFmtId="166" formatCode="0.000"/>
    <numFmt numFmtId="167" formatCode="#,##0.0000"/>
    <numFmt numFmtId="168" formatCode="0.00000000%"/>
  </numFmts>
  <fonts count="3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Lucinda grande"/>
    </font>
    <font>
      <b/>
      <vertAlign val="superscript"/>
      <sz val="11"/>
      <color theme="0"/>
      <name val="Lucinda grande"/>
    </font>
    <font>
      <sz val="11"/>
      <color theme="1"/>
      <name val="Lucinda grande"/>
    </font>
    <font>
      <sz val="11"/>
      <color theme="1"/>
      <name val="Arial"/>
      <family val="2"/>
    </font>
    <font>
      <vertAlign val="superscript"/>
      <sz val="11"/>
      <color theme="1"/>
      <name val="Lucinda grande"/>
    </font>
    <font>
      <b/>
      <sz val="11"/>
      <name val="Lucinda grande"/>
    </font>
    <font>
      <sz val="11"/>
      <name val="Lucinda grande"/>
    </font>
    <font>
      <b/>
      <sz val="12"/>
      <color theme="0"/>
      <name val="Lucinda grande"/>
    </font>
    <font>
      <b/>
      <vertAlign val="superscript"/>
      <sz val="12"/>
      <color theme="0"/>
      <name val="Lucinda grande"/>
    </font>
    <font>
      <b/>
      <sz val="11"/>
      <color theme="1"/>
      <name val="Lucinda grande"/>
    </font>
    <font>
      <sz val="11"/>
      <name val="Arial"/>
      <family val="2"/>
    </font>
    <font>
      <sz val="11"/>
      <color theme="1"/>
      <name val="Calibri"/>
      <family val="2"/>
      <scheme val="minor"/>
    </font>
    <font>
      <i/>
      <sz val="8"/>
      <color theme="1"/>
      <name val="Lucinda grande"/>
    </font>
    <font>
      <vertAlign val="superscript"/>
      <sz val="11"/>
      <name val="Lucinda grande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1"/>
      <color rgb="FFFF0000"/>
      <name val="Lucinda grande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rgb="FFFF0000"/>
      <name val="Lucinda grande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1D4500"/>
        <bgColor indexed="64"/>
      </patternFill>
    </fill>
    <fill>
      <patternFill patternType="solid">
        <fgColor rgb="FF51A30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6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27" fillId="11" borderId="0" applyNumberFormat="0" applyBorder="0" applyAlignment="0" applyProtection="0"/>
    <xf numFmtId="0" fontId="28" fillId="12" borderId="0" applyNumberFormat="0" applyBorder="0" applyAlignment="0" applyProtection="0"/>
    <xf numFmtId="0" fontId="29" fillId="13" borderId="0" applyNumberFormat="0" applyBorder="0" applyAlignment="0" applyProtection="0"/>
    <xf numFmtId="0" fontId="30" fillId="14" borderId="10" applyNumberFormat="0" applyAlignment="0" applyProtection="0"/>
    <xf numFmtId="0" fontId="31" fillId="15" borderId="11" applyNumberFormat="0" applyAlignment="0" applyProtection="0"/>
    <xf numFmtId="0" fontId="32" fillId="15" borderId="10" applyNumberFormat="0" applyAlignment="0" applyProtection="0"/>
    <xf numFmtId="0" fontId="33" fillId="0" borderId="12" applyNumberFormat="0" applyFill="0" applyAlignment="0" applyProtection="0"/>
    <xf numFmtId="0" fontId="34" fillId="16" borderId="13" applyNumberFormat="0" applyAlignment="0" applyProtection="0"/>
    <xf numFmtId="0" fontId="17" fillId="0" borderId="0" applyNumberFormat="0" applyFill="0" applyBorder="0" applyAlignment="0" applyProtection="0"/>
    <xf numFmtId="0" fontId="13" fillId="17" borderId="14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21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3" fillId="39" borderId="0" applyNumberFormat="0" applyBorder="0" applyAlignment="0" applyProtection="0"/>
    <xf numFmtId="0" fontId="13" fillId="40" borderId="0" applyNumberFormat="0" applyBorder="0" applyAlignment="0" applyProtection="0"/>
    <xf numFmtId="0" fontId="21" fillId="41" borderId="0" applyNumberFormat="0" applyBorder="0" applyAlignment="0" applyProtection="0"/>
  </cellStyleXfs>
  <cellXfs count="91">
    <xf numFmtId="0" fontId="0" fillId="0" borderId="0" xfId="0"/>
    <xf numFmtId="3" fontId="2" fillId="2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1" xfId="0" applyNumberFormat="1" applyFont="1" applyFill="1" applyBorder="1" applyAlignment="1">
      <alignment vertical="center"/>
    </xf>
    <xf numFmtId="3" fontId="4" fillId="4" borderId="2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 applyProtection="1">
      <alignment horizontal="center" vertical="center" wrapText="1"/>
      <protection locked="0"/>
    </xf>
    <xf numFmtId="3" fontId="4" fillId="5" borderId="3" xfId="0" applyNumberFormat="1" applyFont="1" applyFill="1" applyBorder="1" applyAlignment="1" applyProtection="1">
      <alignment horizontal="center" vertical="center" wrapText="1"/>
      <protection locked="0"/>
    </xf>
    <xf numFmtId="3" fontId="4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/>
    <xf numFmtId="4" fontId="4" fillId="5" borderId="2" xfId="0" applyNumberFormat="1" applyFont="1" applyFill="1" applyBorder="1" applyAlignment="1" applyProtection="1">
      <alignment horizontal="center" vertical="center"/>
      <protection locked="0"/>
    </xf>
    <xf numFmtId="3" fontId="4" fillId="0" borderId="0" xfId="0" applyNumberFormat="1" applyFont="1"/>
    <xf numFmtId="3" fontId="4" fillId="0" borderId="3" xfId="0" applyNumberFormat="1" applyFont="1" applyBorder="1" applyAlignment="1">
      <alignment horizontal="center" vertical="center"/>
    </xf>
    <xf numFmtId="4" fontId="4" fillId="5" borderId="4" xfId="0" applyNumberFormat="1" applyFont="1" applyFill="1" applyBorder="1" applyAlignment="1" applyProtection="1">
      <alignment horizontal="center" vertical="center"/>
      <protection locked="0"/>
    </xf>
    <xf numFmtId="3" fontId="7" fillId="6" borderId="2" xfId="0" applyNumberFormat="1" applyFont="1" applyFill="1" applyBorder="1" applyAlignment="1">
      <alignment horizontal="left" vertical="center"/>
    </xf>
    <xf numFmtId="3" fontId="8" fillId="6" borderId="2" xfId="0" applyNumberFormat="1" applyFont="1" applyFill="1" applyBorder="1" applyAlignment="1">
      <alignment horizontal="center" vertical="center"/>
    </xf>
    <xf numFmtId="3" fontId="9" fillId="2" borderId="0" xfId="1" applyNumberFormat="1" applyFont="1" applyFill="1"/>
    <xf numFmtId="3" fontId="9" fillId="2" borderId="0" xfId="1" applyNumberFormat="1" applyFont="1" applyFill="1" applyAlignment="1">
      <alignment horizontal="center"/>
    </xf>
    <xf numFmtId="3" fontId="2" fillId="2" borderId="0" xfId="1" applyNumberFormat="1" applyFont="1" applyFill="1" applyAlignment="1">
      <alignment horizontal="right"/>
    </xf>
    <xf numFmtId="3" fontId="2" fillId="2" borderId="0" xfId="0" applyNumberFormat="1" applyFont="1" applyFill="1" applyAlignment="1">
      <alignment horizontal="right" vertical="center"/>
    </xf>
    <xf numFmtId="3" fontId="0" fillId="0" borderId="0" xfId="0" applyNumberFormat="1"/>
    <xf numFmtId="3" fontId="2" fillId="0" borderId="1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/>
    </xf>
    <xf numFmtId="3" fontId="4" fillId="4" borderId="3" xfId="0" applyNumberFormat="1" applyFont="1" applyFill="1" applyBorder="1" applyAlignment="1">
      <alignment horizontal="left" vertical="center" wrapText="1"/>
    </xf>
    <xf numFmtId="3" fontId="4" fillId="5" borderId="2" xfId="0" applyNumberFormat="1" applyFont="1" applyFill="1" applyBorder="1" applyAlignment="1" applyProtection="1">
      <alignment horizontal="center" vertical="center" wrapText="1"/>
      <protection locked="0"/>
    </xf>
    <xf numFmtId="3" fontId="11" fillId="7" borderId="2" xfId="0" applyNumberFormat="1" applyFont="1" applyFill="1" applyBorder="1" applyAlignment="1" applyProtection="1">
      <alignment horizontal="center"/>
      <protection locked="0"/>
    </xf>
    <xf numFmtId="3" fontId="4" fillId="0" borderId="3" xfId="0" applyNumberFormat="1" applyFont="1" applyBorder="1" applyAlignment="1" applyProtection="1">
      <alignment horizontal="center" wrapText="1"/>
      <protection locked="0"/>
    </xf>
    <xf numFmtId="3" fontId="4" fillId="4" borderId="2" xfId="0" applyNumberFormat="1" applyFont="1" applyFill="1" applyBorder="1" applyAlignment="1">
      <alignment horizontal="left" vertical="center" wrapText="1"/>
    </xf>
    <xf numFmtId="3" fontId="4" fillId="0" borderId="2" xfId="0" applyNumberFormat="1" applyFont="1" applyBorder="1" applyAlignment="1" applyProtection="1">
      <alignment horizontal="right"/>
      <protection locked="0"/>
    </xf>
    <xf numFmtId="3" fontId="4" fillId="6" borderId="2" xfId="0" applyNumberFormat="1" applyFont="1" applyFill="1" applyBorder="1" applyAlignment="1">
      <alignment horizontal="left" vertical="center" wrapText="1"/>
    </xf>
    <xf numFmtId="3" fontId="4" fillId="6" borderId="2" xfId="0" applyNumberFormat="1" applyFont="1" applyFill="1" applyBorder="1" applyAlignment="1">
      <alignment horizontal="center" vertical="center"/>
    </xf>
    <xf numFmtId="3" fontId="8" fillId="6" borderId="2" xfId="0" applyNumberFormat="1" applyFont="1" applyFill="1" applyBorder="1" applyAlignment="1">
      <alignment horizontal="right" vertical="center"/>
    </xf>
    <xf numFmtId="3" fontId="12" fillId="9" borderId="0" xfId="0" applyNumberFormat="1" applyFont="1" applyFill="1" applyAlignment="1">
      <alignment horizontal="left" vertical="center" wrapText="1"/>
    </xf>
    <xf numFmtId="3" fontId="5" fillId="0" borderId="0" xfId="0" applyNumberFormat="1" applyFont="1"/>
    <xf numFmtId="3" fontId="4" fillId="6" borderId="2" xfId="0" applyNumberFormat="1" applyFont="1" applyFill="1" applyBorder="1" applyAlignment="1" applyProtection="1">
      <alignment horizontal="center" vertical="center" wrapText="1"/>
      <protection locked="0"/>
    </xf>
    <xf numFmtId="3" fontId="8" fillId="0" borderId="2" xfId="0" applyNumberFormat="1" applyFont="1" applyBorder="1" applyAlignment="1">
      <alignment horizontal="center" vertical="center"/>
    </xf>
    <xf numFmtId="3" fontId="4" fillId="6" borderId="2" xfId="0" applyNumberFormat="1" applyFont="1" applyFill="1" applyBorder="1" applyAlignment="1" applyProtection="1">
      <alignment horizontal="right"/>
      <protection locked="0"/>
    </xf>
    <xf numFmtId="3" fontId="2" fillId="2" borderId="0" xfId="0" applyNumberFormat="1" applyFont="1" applyFill="1" applyAlignment="1">
      <alignment vertical="center"/>
    </xf>
    <xf numFmtId="3" fontId="14" fillId="5" borderId="2" xfId="0" applyNumberFormat="1" applyFont="1" applyFill="1" applyBorder="1" applyAlignment="1">
      <alignment horizontal="left" vertical="center" wrapText="1"/>
    </xf>
    <xf numFmtId="3" fontId="7" fillId="6" borderId="5" xfId="0" applyNumberFormat="1" applyFont="1" applyFill="1" applyBorder="1" applyAlignment="1">
      <alignment horizontal="left" vertical="center"/>
    </xf>
    <xf numFmtId="4" fontId="8" fillId="6" borderId="2" xfId="4" applyNumberFormat="1" applyFont="1" applyFill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3" fontId="4" fillId="4" borderId="6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left" vertical="center"/>
    </xf>
    <xf numFmtId="3" fontId="4" fillId="4" borderId="2" xfId="0" applyNumberFormat="1" applyFont="1" applyFill="1" applyBorder="1" applyAlignment="1">
      <alignment horizontal="center" vertical="center"/>
    </xf>
    <xf numFmtId="3" fontId="2" fillId="2" borderId="0" xfId="0" applyNumberFormat="1" applyFont="1" applyFill="1" applyAlignment="1">
      <alignment horizontal="left" vertical="center"/>
    </xf>
    <xf numFmtId="3" fontId="4" fillId="6" borderId="2" xfId="0" applyNumberFormat="1" applyFont="1" applyFill="1" applyBorder="1" applyAlignment="1">
      <alignment horizontal="center" vertical="center" wrapText="1"/>
    </xf>
    <xf numFmtId="164" fontId="18" fillId="5" borderId="2" xfId="0" applyNumberFormat="1" applyFont="1" applyFill="1" applyBorder="1" applyAlignment="1">
      <alignment horizontal="center" vertical="center" wrapText="1"/>
    </xf>
    <xf numFmtId="4" fontId="19" fillId="5" borderId="2" xfId="0" applyNumberFormat="1" applyFont="1" applyFill="1" applyBorder="1" applyAlignment="1" applyProtection="1">
      <alignment horizontal="center" vertical="center"/>
      <protection locked="0"/>
    </xf>
    <xf numFmtId="9" fontId="0" fillId="0" borderId="0" xfId="4" applyFont="1"/>
    <xf numFmtId="3" fontId="11" fillId="8" borderId="2" xfId="0" applyNumberFormat="1" applyFont="1" applyFill="1" applyBorder="1" applyAlignment="1" applyProtection="1">
      <alignment horizontal="center"/>
      <protection locked="0"/>
    </xf>
    <xf numFmtId="164" fontId="8" fillId="3" borderId="0" xfId="0" applyNumberFormat="1" applyFont="1" applyFill="1" applyAlignment="1">
      <alignment vertical="center"/>
    </xf>
    <xf numFmtId="4" fontId="2" fillId="2" borderId="0" xfId="0" applyNumberFormat="1" applyFont="1" applyFill="1"/>
    <xf numFmtId="3" fontId="9" fillId="2" borderId="0" xfId="1" applyNumberFormat="1" applyFont="1" applyFill="1" applyAlignment="1">
      <alignment wrapText="1"/>
    </xf>
    <xf numFmtId="166" fontId="0" fillId="0" borderId="0" xfId="0" applyNumberFormat="1"/>
    <xf numFmtId="164" fontId="9" fillId="10" borderId="0" xfId="1" applyNumberFormat="1" applyFont="1" applyFill="1"/>
    <xf numFmtId="0" fontId="0" fillId="2" borderId="0" xfId="0" applyFill="1"/>
    <xf numFmtId="3" fontId="21" fillId="0" borderId="0" xfId="0" applyNumberFormat="1" applyFont="1"/>
    <xf numFmtId="20" fontId="9" fillId="2" borderId="0" xfId="1" applyNumberFormat="1" applyFont="1" applyFill="1" applyAlignment="1">
      <alignment horizontal="right"/>
    </xf>
    <xf numFmtId="3" fontId="9" fillId="10" borderId="0" xfId="1" applyNumberFormat="1" applyFont="1" applyFill="1"/>
    <xf numFmtId="3" fontId="9" fillId="10" borderId="0" xfId="1" applyNumberFormat="1" applyFont="1" applyFill="1" applyAlignment="1">
      <alignment horizontal="center"/>
    </xf>
    <xf numFmtId="165" fontId="0" fillId="0" borderId="0" xfId="0" applyNumberFormat="1"/>
    <xf numFmtId="164" fontId="22" fillId="10" borderId="0" xfId="1" applyNumberFormat="1" applyFont="1" applyFill="1" applyAlignment="1">
      <alignment horizontal="right"/>
    </xf>
    <xf numFmtId="4" fontId="19" fillId="5" borderId="2" xfId="0" applyNumberFormat="1" applyFont="1" applyFill="1" applyBorder="1" applyAlignment="1" applyProtection="1">
      <alignment horizontal="center" vertical="center" wrapText="1"/>
      <protection locked="0"/>
    </xf>
    <xf numFmtId="4" fontId="19" fillId="5" borderId="4" xfId="0" applyNumberFormat="1" applyFont="1" applyFill="1" applyBorder="1" applyAlignment="1" applyProtection="1">
      <alignment horizontal="center" vertical="center"/>
      <protection locked="0"/>
    </xf>
    <xf numFmtId="164" fontId="19" fillId="42" borderId="2" xfId="0" applyNumberFormat="1" applyFont="1" applyFill="1" applyBorder="1" applyAlignment="1">
      <alignment horizontal="center" vertical="center"/>
    </xf>
    <xf numFmtId="3" fontId="19" fillId="5" borderId="3" xfId="0" applyNumberFormat="1" applyFont="1" applyFill="1" applyBorder="1" applyAlignment="1" applyProtection="1">
      <alignment horizontal="center" vertical="center" wrapText="1"/>
      <protection locked="0"/>
    </xf>
    <xf numFmtId="3" fontId="19" fillId="5" borderId="2" xfId="0" applyNumberFormat="1" applyFont="1" applyFill="1" applyBorder="1" applyAlignment="1" applyProtection="1">
      <alignment horizontal="center" vertical="center" wrapText="1"/>
      <protection locked="0"/>
    </xf>
    <xf numFmtId="164" fontId="18" fillId="42" borderId="2" xfId="0" applyNumberFormat="1" applyFont="1" applyFill="1" applyBorder="1" applyAlignment="1">
      <alignment horizontal="center" vertical="center" wrapText="1"/>
    </xf>
    <xf numFmtId="4" fontId="19" fillId="42" borderId="2" xfId="0" applyNumberFormat="1" applyFont="1" applyFill="1" applyBorder="1" applyAlignment="1" applyProtection="1">
      <alignment horizontal="center" vertical="center"/>
      <protection locked="0"/>
    </xf>
    <xf numFmtId="3" fontId="19" fillId="6" borderId="2" xfId="0" applyNumberFormat="1" applyFont="1" applyFill="1" applyBorder="1" applyAlignment="1">
      <alignment horizontal="center" vertical="center"/>
    </xf>
    <xf numFmtId="3" fontId="19" fillId="4" borderId="2" xfId="0" applyNumberFormat="1" applyFont="1" applyFill="1" applyBorder="1" applyAlignment="1">
      <alignment horizontal="center" vertical="center" wrapText="1"/>
    </xf>
    <xf numFmtId="21" fontId="0" fillId="0" borderId="0" xfId="0" applyNumberFormat="1"/>
    <xf numFmtId="166" fontId="38" fillId="0" borderId="0" xfId="0" applyNumberFormat="1" applyFont="1"/>
    <xf numFmtId="167" fontId="8" fillId="6" borderId="2" xfId="0" applyNumberFormat="1" applyFont="1" applyFill="1" applyBorder="1" applyAlignment="1">
      <alignment horizontal="center" vertical="center"/>
    </xf>
    <xf numFmtId="3" fontId="19" fillId="0" borderId="2" xfId="0" applyNumberFormat="1" applyFont="1" applyBorder="1" applyAlignment="1" applyProtection="1">
      <alignment horizontal="right"/>
      <protection locked="0"/>
    </xf>
    <xf numFmtId="164" fontId="19" fillId="0" borderId="2" xfId="0" applyNumberFormat="1" applyFont="1" applyBorder="1" applyAlignment="1" applyProtection="1">
      <alignment horizontal="right"/>
      <protection locked="0"/>
    </xf>
    <xf numFmtId="2" fontId="0" fillId="0" borderId="0" xfId="0" applyNumberFormat="1" applyAlignment="1">
      <alignment horizontal="center"/>
    </xf>
    <xf numFmtId="0" fontId="36" fillId="0" borderId="0" xfId="0" applyFont="1" applyAlignment="1">
      <alignment horizontal="center"/>
    </xf>
    <xf numFmtId="21" fontId="3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9" fillId="6" borderId="2" xfId="0" applyNumberFormat="1" applyFont="1" applyFill="1" applyBorder="1" applyAlignment="1">
      <alignment horizontal="right" vertical="center"/>
    </xf>
    <xf numFmtId="168" fontId="0" fillId="0" borderId="0" xfId="4" applyNumberFormat="1" applyFont="1"/>
    <xf numFmtId="49" fontId="36" fillId="0" borderId="2" xfId="0" applyNumberFormat="1" applyFont="1" applyBorder="1" applyAlignment="1">
      <alignment horizontal="center"/>
    </xf>
    <xf numFmtId="20" fontId="36" fillId="0" borderId="2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/>
    <xf numFmtId="167" fontId="2" fillId="2" borderId="0" xfId="1" applyNumberFormat="1" applyFont="1" applyFill="1" applyAlignment="1">
      <alignment horizontal="right"/>
    </xf>
    <xf numFmtId="3" fontId="9" fillId="2" borderId="0" xfId="1" applyNumberFormat="1" applyFont="1" applyFill="1" applyAlignment="1">
      <alignment horizontal="center" vertical="center"/>
    </xf>
  </cellXfs>
  <cellStyles count="46">
    <cellStyle name="20% - Cor1" xfId="23" builtinId="30" customBuiltin="1"/>
    <cellStyle name="20% - Cor2" xfId="27" builtinId="34" customBuiltin="1"/>
    <cellStyle name="20% - Cor3" xfId="31" builtinId="38" customBuiltin="1"/>
    <cellStyle name="20% - Cor4" xfId="35" builtinId="42" customBuiltin="1"/>
    <cellStyle name="20% - Cor5" xfId="39" builtinId="46" customBuiltin="1"/>
    <cellStyle name="20% - Cor6" xfId="43" builtinId="50" customBuiltin="1"/>
    <cellStyle name="40% - Cor1" xfId="24" builtinId="31" customBuiltin="1"/>
    <cellStyle name="40% - Cor2" xfId="28" builtinId="35" customBuiltin="1"/>
    <cellStyle name="40% - Cor3" xfId="32" builtinId="39" customBuiltin="1"/>
    <cellStyle name="40% - Cor4" xfId="36" builtinId="43" customBuiltin="1"/>
    <cellStyle name="40% - Cor5" xfId="40" builtinId="47" customBuiltin="1"/>
    <cellStyle name="40% - Cor6" xfId="44" builtinId="51" customBuiltin="1"/>
    <cellStyle name="60% - Cor1" xfId="25" builtinId="32" customBuiltin="1"/>
    <cellStyle name="60% - Cor2" xfId="29" builtinId="36" customBuiltin="1"/>
    <cellStyle name="60% - Cor3" xfId="33" builtinId="40" customBuiltin="1"/>
    <cellStyle name="60% - Cor4" xfId="37" builtinId="44" customBuiltin="1"/>
    <cellStyle name="60% - Cor5" xfId="41" builtinId="48" customBuiltin="1"/>
    <cellStyle name="60% - Cor6" xfId="45" builtinId="52" customBuiltin="1"/>
    <cellStyle name="Cabeçalho 1" xfId="6" builtinId="16" customBuiltin="1"/>
    <cellStyle name="Cabeçalho 2" xfId="7" builtinId="17" customBuiltin="1"/>
    <cellStyle name="Cabeçalho 3" xfId="8" builtinId="18" customBuiltin="1"/>
    <cellStyle name="Cabeçalho 4" xfId="9" builtinId="19" customBuiltin="1"/>
    <cellStyle name="Cálculo" xfId="15" builtinId="22" customBuiltin="1"/>
    <cellStyle name="Célula Ligada" xfId="16" builtinId="24" customBuiltin="1"/>
    <cellStyle name="Cor1" xfId="22" builtinId="29" customBuiltin="1"/>
    <cellStyle name="Cor2" xfId="26" builtinId="33" customBuiltin="1"/>
    <cellStyle name="Cor3" xfId="30" builtinId="37" customBuiltin="1"/>
    <cellStyle name="Cor4" xfId="34" builtinId="41" customBuiltin="1"/>
    <cellStyle name="Cor5" xfId="38" builtinId="45" customBuiltin="1"/>
    <cellStyle name="Cor6" xfId="42" builtinId="49" customBuiltin="1"/>
    <cellStyle name="Correto" xfId="10" builtinId="26" customBuiltin="1"/>
    <cellStyle name="Entrada" xfId="13" builtinId="20" customBuiltin="1"/>
    <cellStyle name="Incorreto" xfId="11" builtinId="27" customBuiltin="1"/>
    <cellStyle name="Neutro" xfId="12" builtinId="28" customBuiltin="1"/>
    <cellStyle name="Normal" xfId="0" builtinId="0"/>
    <cellStyle name="Normal 2" xfId="1" xr:uid="{00000000-0005-0000-0000-000023000000}"/>
    <cellStyle name="Normal 2 2" xfId="2" xr:uid="{00000000-0005-0000-0000-000024000000}"/>
    <cellStyle name="Nota" xfId="19" builtinId="10" customBuiltin="1"/>
    <cellStyle name="Percent 2" xfId="3" xr:uid="{00000000-0005-0000-0000-000026000000}"/>
    <cellStyle name="Percentagem" xfId="4" builtinId="5"/>
    <cellStyle name="Saída" xfId="14" builtinId="21" customBuiltin="1"/>
    <cellStyle name="Texto de Aviso" xfId="18" builtinId="11" customBuiltin="1"/>
    <cellStyle name="Texto Explicativo" xfId="20" builtinId="53" customBuiltin="1"/>
    <cellStyle name="Título" xfId="5" builtinId="15" customBuiltin="1"/>
    <cellStyle name="Total" xfId="21" builtinId="25" customBuiltin="1"/>
    <cellStyle name="Verificar Célula" xfId="17" builtinId="23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1D45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143329</xdr:colOff>
      <xdr:row>42</xdr:row>
      <xdr:rowOff>40820</xdr:rowOff>
    </xdr:from>
    <xdr:to>
      <xdr:col>11</xdr:col>
      <xdr:colOff>603249</xdr:colOff>
      <xdr:row>70</xdr:row>
      <xdr:rowOff>68035</xdr:rowOff>
    </xdr:to>
    <xdr:sp macro="" textlink="">
      <xdr:nvSpPr>
        <xdr:cNvPr id="2" name="Curved Left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132129" y="8245020"/>
          <a:ext cx="1679120" cy="5881915"/>
        </a:xfrm>
        <a:prstGeom prst="curvedLeftArrow">
          <a:avLst>
            <a:gd name="adj1" fmla="val 25000"/>
            <a:gd name="adj2" fmla="val 53927"/>
            <a:gd name="adj3" fmla="val 25000"/>
          </a:avLst>
        </a:prstGeom>
        <a:solidFill>
          <a:srgbClr val="1D4500"/>
        </a:solidFill>
        <a:ln>
          <a:solidFill>
            <a:srgbClr val="009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6"/>
  <sheetViews>
    <sheetView zoomScale="70" zoomScaleNormal="70" workbookViewId="0">
      <selection activeCell="C7" sqref="C7:C8"/>
    </sheetView>
  </sheetViews>
  <sheetFormatPr defaultColWidth="9.1796875" defaultRowHeight="14.5"/>
  <cols>
    <col min="1" max="1" width="75.453125" bestFit="1" customWidth="1"/>
    <col min="2" max="2" width="42" bestFit="1" customWidth="1"/>
    <col min="3" max="3" width="17.7265625" customWidth="1"/>
    <col min="4" max="4" width="15.26953125" customWidth="1"/>
  </cols>
  <sheetData>
    <row r="1" spans="1:4" ht="15.5">
      <c r="A1" s="60" t="s">
        <v>20</v>
      </c>
      <c r="B1" s="61" t="s">
        <v>0</v>
      </c>
      <c r="C1" s="63">
        <v>3.0726</v>
      </c>
      <c r="D1">
        <v>5</v>
      </c>
    </row>
    <row r="2" spans="1:4" ht="15.5">
      <c r="A2" s="60" t="s">
        <v>30</v>
      </c>
      <c r="B2" s="56" t="s">
        <v>10</v>
      </c>
      <c r="C2" s="63">
        <v>1</v>
      </c>
      <c r="D2" t="s">
        <v>101</v>
      </c>
    </row>
    <row r="3" spans="1:4" ht="15.5">
      <c r="A3" s="17" t="s">
        <v>66</v>
      </c>
      <c r="B3" s="1" t="s">
        <v>5</v>
      </c>
      <c r="C3" s="20">
        <f>C12+C29</f>
        <v>4818.425088586725</v>
      </c>
    </row>
    <row r="4" spans="1:4" ht="17.5">
      <c r="A4" s="17" t="s">
        <v>65</v>
      </c>
      <c r="B4" s="18" t="s">
        <v>21</v>
      </c>
      <c r="C4" s="19">
        <f>C13+C34</f>
        <v>25513.116749999994</v>
      </c>
    </row>
    <row r="5" spans="1:4" ht="15.5">
      <c r="A5" s="17" t="s">
        <v>2</v>
      </c>
      <c r="B5" s="1" t="s">
        <v>5</v>
      </c>
      <c r="C5" s="19">
        <f>C67</f>
        <v>4818.425088586725</v>
      </c>
    </row>
    <row r="6" spans="1:4" ht="15.5">
      <c r="A6" s="17" t="s">
        <v>67</v>
      </c>
      <c r="B6" s="1" t="s">
        <v>5</v>
      </c>
      <c r="C6" s="19">
        <f>C68</f>
        <v>0</v>
      </c>
    </row>
    <row r="7" spans="1:4" ht="15.5">
      <c r="A7" s="17" t="s">
        <v>4542</v>
      </c>
      <c r="B7" s="1" t="s">
        <v>4544</v>
      </c>
      <c r="C7" s="89">
        <f>((C26+C29)-Minima!D14)/D47</f>
        <v>7.8733364484861956E-2</v>
      </c>
    </row>
    <row r="8" spans="1:4" ht="15.5">
      <c r="A8" s="17" t="s">
        <v>4543</v>
      </c>
      <c r="B8" s="1"/>
      <c r="C8" s="89">
        <f>(C26+C29)/Minima!D14</f>
        <v>1.7149302588369559</v>
      </c>
    </row>
    <row r="11" spans="1:4" ht="15.5">
      <c r="A11" s="17" t="s">
        <v>20</v>
      </c>
      <c r="B11" s="18" t="s">
        <v>0</v>
      </c>
      <c r="C11" s="19">
        <v>0</v>
      </c>
    </row>
    <row r="12" spans="1:4">
      <c r="A12" s="38" t="s">
        <v>4</v>
      </c>
      <c r="B12" s="1" t="s">
        <v>5</v>
      </c>
      <c r="C12" s="2">
        <f>SUM(C26:AZ26)</f>
        <v>2842.5050660679744</v>
      </c>
    </row>
    <row r="13" spans="1:4" ht="16">
      <c r="A13" s="38" t="s">
        <v>6</v>
      </c>
      <c r="B13" s="1" t="s">
        <v>7</v>
      </c>
      <c r="C13" s="2">
        <f>SUM(C23:AZ23)</f>
        <v>25513.116749999994</v>
      </c>
    </row>
    <row r="15" spans="1:4">
      <c r="A15" s="3" t="s">
        <v>35</v>
      </c>
      <c r="B15" s="4" t="s">
        <v>8</v>
      </c>
    </row>
    <row r="16" spans="1:4">
      <c r="A16" s="5" t="s">
        <v>9</v>
      </c>
      <c r="B16" s="6" t="s">
        <v>10</v>
      </c>
      <c r="C16" s="7" t="s">
        <v>75</v>
      </c>
    </row>
    <row r="17" spans="1:4">
      <c r="A17" s="5" t="s">
        <v>11</v>
      </c>
      <c r="B17" s="6" t="s">
        <v>10</v>
      </c>
      <c r="C17" s="8"/>
    </row>
    <row r="18" spans="1:4">
      <c r="A18" s="5" t="s">
        <v>12</v>
      </c>
      <c r="B18" s="9" t="s">
        <v>0</v>
      </c>
      <c r="C18" s="64">
        <v>40</v>
      </c>
    </row>
    <row r="19" spans="1:4">
      <c r="A19" s="10" t="s">
        <v>13</v>
      </c>
      <c r="B19" s="9" t="s">
        <v>0</v>
      </c>
      <c r="C19" s="11"/>
    </row>
    <row r="20" spans="1:4">
      <c r="A20" s="12" t="s">
        <v>14</v>
      </c>
      <c r="B20" s="13" t="s">
        <v>0</v>
      </c>
      <c r="C20" s="65">
        <v>4</v>
      </c>
    </row>
    <row r="21" spans="1:4">
      <c r="A21" s="10" t="s">
        <v>15</v>
      </c>
      <c r="B21" s="13" t="s">
        <v>0</v>
      </c>
      <c r="C21" s="48">
        <v>44</v>
      </c>
    </row>
    <row r="22" spans="1:4">
      <c r="A22" s="10" t="s">
        <v>31</v>
      </c>
      <c r="B22" s="36" t="s">
        <v>1</v>
      </c>
      <c r="C22" s="66">
        <f>(AVERAGE(D73:AA73))/3.6</f>
        <v>1.6180312499999996</v>
      </c>
      <c r="D22" t="s">
        <v>105</v>
      </c>
    </row>
    <row r="23" spans="1:4" ht="16.5">
      <c r="A23" s="15" t="s">
        <v>107</v>
      </c>
      <c r="B23" s="16" t="s">
        <v>16</v>
      </c>
      <c r="C23" s="16">
        <f>C22*3.6*24*(365/2)</f>
        <v>25513.116749999994</v>
      </c>
      <c r="D23" t="s">
        <v>106</v>
      </c>
    </row>
    <row r="24" spans="1:4">
      <c r="A24" s="15" t="s">
        <v>17</v>
      </c>
      <c r="B24" s="16" t="s">
        <v>0</v>
      </c>
      <c r="C24" s="16">
        <f>IF(C21="","",C20-C19)</f>
        <v>4</v>
      </c>
    </row>
    <row r="25" spans="1:4">
      <c r="A25" s="15" t="s">
        <v>18</v>
      </c>
      <c r="B25" s="16" t="s">
        <v>0</v>
      </c>
      <c r="C25" s="16">
        <f>IF(C21="","",IF(C21="",C18+(C20+C19)/2-$C$11,C21-$C$1))</f>
        <v>40.927399999999999</v>
      </c>
    </row>
    <row r="26" spans="1:4">
      <c r="A26" s="15" t="s">
        <v>19</v>
      </c>
      <c r="B26" s="16" t="s">
        <v>5</v>
      </c>
      <c r="C26" s="16">
        <f>IF(C21="","",9.8*C23*C25/(3600))</f>
        <v>2842.5050660679744</v>
      </c>
    </row>
    <row r="29" spans="1:4">
      <c r="A29" s="46" t="s">
        <v>64</v>
      </c>
      <c r="B29" s="1" t="s">
        <v>5</v>
      </c>
      <c r="C29" s="2">
        <f>IF(D48=0,SUM(D50:AZ50)+SUM(D46:AZ46),SUM(D48:AZ48)+SUM(D46:AZ46))</f>
        <v>1975.9200225187503</v>
      </c>
    </row>
    <row r="30" spans="1:4">
      <c r="A30" s="46" t="s">
        <v>63</v>
      </c>
      <c r="B30" s="1" t="s">
        <v>5</v>
      </c>
      <c r="C30" s="2">
        <f>SUM(D53:AZ53)</f>
        <v>395.18400450374997</v>
      </c>
    </row>
    <row r="31" spans="1:4">
      <c r="A31" s="46" t="s">
        <v>72</v>
      </c>
      <c r="B31" s="1" t="s">
        <v>5</v>
      </c>
      <c r="C31" s="2">
        <f>SUM(D54:AZ54)</f>
        <v>395.18400450374997</v>
      </c>
    </row>
    <row r="32" spans="1:4">
      <c r="A32" s="46" t="s">
        <v>73</v>
      </c>
      <c r="B32" s="1" t="s">
        <v>5</v>
      </c>
      <c r="C32" s="2">
        <f>SUM(D55:AZ55)</f>
        <v>0</v>
      </c>
    </row>
    <row r="33" spans="1:11" ht="16">
      <c r="A33" s="46" t="s">
        <v>62</v>
      </c>
      <c r="B33" s="1" t="s">
        <v>61</v>
      </c>
      <c r="C33" s="53">
        <f>IF(D46="",SUM(D50:AZ50)/SUM(D56:AZ56,SUM(D46:AZ46)/SUM(D56:AZ56)))</f>
        <v>0.34027777777777785</v>
      </c>
    </row>
    <row r="34" spans="1:11" ht="16">
      <c r="A34" s="46" t="s">
        <v>60</v>
      </c>
      <c r="B34" s="1" t="s">
        <v>7</v>
      </c>
      <c r="C34" s="2">
        <f>SUM(D58:AZ58)</f>
        <v>0</v>
      </c>
    </row>
    <row r="35" spans="1:11">
      <c r="K35" t="s">
        <v>104</v>
      </c>
    </row>
    <row r="36" spans="1:11">
      <c r="A36" s="3" t="s">
        <v>59</v>
      </c>
      <c r="B36" s="4" t="s">
        <v>8</v>
      </c>
    </row>
    <row r="37" spans="1:11">
      <c r="A37" s="28" t="s">
        <v>58</v>
      </c>
      <c r="B37" s="4" t="s">
        <v>10</v>
      </c>
      <c r="C37" s="51" t="s">
        <v>78</v>
      </c>
      <c r="D37" s="26" t="s">
        <v>79</v>
      </c>
    </row>
    <row r="38" spans="1:11">
      <c r="A38" s="28" t="s">
        <v>57</v>
      </c>
      <c r="B38" s="4" t="s">
        <v>10</v>
      </c>
      <c r="C38" s="25" t="s">
        <v>4541</v>
      </c>
      <c r="D38" s="25" t="s">
        <v>4541</v>
      </c>
    </row>
    <row r="39" spans="1:11">
      <c r="A39" s="28" t="s">
        <v>56</v>
      </c>
      <c r="B39" s="4"/>
      <c r="C39" s="25" t="s">
        <v>76</v>
      </c>
      <c r="D39" s="25" t="s">
        <v>76</v>
      </c>
    </row>
    <row r="40" spans="1:11">
      <c r="A40" s="28" t="s">
        <v>55</v>
      </c>
      <c r="B40" s="45" t="s">
        <v>10</v>
      </c>
      <c r="C40" s="25" t="s">
        <v>74</v>
      </c>
      <c r="D40" s="25" t="s">
        <v>74</v>
      </c>
    </row>
    <row r="41" spans="1:11">
      <c r="A41" s="28" t="s">
        <v>54</v>
      </c>
      <c r="B41" s="45" t="s">
        <v>0</v>
      </c>
      <c r="C41" s="8">
        <f>D41</f>
        <v>40</v>
      </c>
      <c r="D41" s="67">
        <v>40</v>
      </c>
      <c r="F41" t="s">
        <v>100</v>
      </c>
    </row>
    <row r="42" spans="1:11" ht="42">
      <c r="A42" s="28" t="s">
        <v>53</v>
      </c>
      <c r="B42" s="45" t="s">
        <v>0</v>
      </c>
      <c r="C42" s="25">
        <f>D42</f>
        <v>4</v>
      </c>
      <c r="D42" s="68">
        <v>4</v>
      </c>
      <c r="F42">
        <v>4</v>
      </c>
    </row>
    <row r="43" spans="1:11">
      <c r="A43" s="44" t="s">
        <v>52</v>
      </c>
      <c r="B43" s="45" t="s">
        <v>0</v>
      </c>
      <c r="C43" s="49">
        <f>AVERAGE(D72:CU72)-C21</f>
        <v>22.760000000000005</v>
      </c>
      <c r="D43" s="70">
        <f>AVERAGE(D72:AA72)-C21</f>
        <v>22.760000000000005</v>
      </c>
      <c r="F43">
        <v>30</v>
      </c>
    </row>
    <row r="44" spans="1:11">
      <c r="A44" s="44" t="s">
        <v>51</v>
      </c>
      <c r="B44" s="45" t="s">
        <v>50</v>
      </c>
      <c r="C44" s="14">
        <f>D44</f>
        <v>0.8</v>
      </c>
      <c r="D44" s="65">
        <v>0.8</v>
      </c>
      <c r="F44">
        <v>0.8</v>
      </c>
    </row>
    <row r="45" spans="1:11">
      <c r="A45" s="44" t="s">
        <v>31</v>
      </c>
      <c r="B45" s="36" t="s">
        <v>1</v>
      </c>
      <c r="C45" s="48">
        <f>D45</f>
        <v>1.6180312499999996</v>
      </c>
      <c r="D45" s="69">
        <f>(AVERAGE(D73:AA73))/3.6</f>
        <v>1.6180312499999996</v>
      </c>
      <c r="E45" t="s">
        <v>103</v>
      </c>
    </row>
    <row r="46" spans="1:11">
      <c r="A46" s="44" t="s">
        <v>49</v>
      </c>
      <c r="B46" s="43" t="s">
        <v>5</v>
      </c>
      <c r="C46" s="42"/>
      <c r="D46" s="42"/>
    </row>
    <row r="47" spans="1:11" ht="16.5">
      <c r="A47" s="15" t="s">
        <v>108</v>
      </c>
      <c r="B47" s="16" t="s">
        <v>16</v>
      </c>
      <c r="C47" s="16">
        <f>D47</f>
        <v>25513.116749999994</v>
      </c>
      <c r="D47" s="71">
        <f>D45*3600*24*(365/2)/1000</f>
        <v>25513.116749999994</v>
      </c>
    </row>
    <row r="48" spans="1:11">
      <c r="A48" s="15" t="s">
        <v>48</v>
      </c>
      <c r="B48" s="16" t="s">
        <v>5</v>
      </c>
      <c r="C48" s="16">
        <f>IF(C47="","",IF(AND(C39="EE à entrada",C40="reservatorio"),0,IF(C39="EE à entrada",9.8*C47*(C41-$C$11)/3600,0)))</f>
        <v>0</v>
      </c>
      <c r="D48" s="71">
        <f>IF(D47="","",IF(AND(D39="EE à entrada",D40="reservatorio"),0,IF(D39="EE à entrada",9.8*D47*(D41-$C$11)/3600,0)))</f>
        <v>0</v>
      </c>
    </row>
    <row r="49" spans="1:5">
      <c r="A49" s="15" t="s">
        <v>47</v>
      </c>
      <c r="B49" s="16" t="s">
        <v>5</v>
      </c>
      <c r="C49" s="16">
        <f>IF(C47="","",IF(OR(AND(C39="EE à entrada",C40="sobrepressora"),AND(C39="EE à entrada",C40="furo de captação")),9.8*C47*C42/3600/C44,0))</f>
        <v>0</v>
      </c>
      <c r="D49" s="71">
        <f>IF(D47="","",IF(OR(AND(D39="EE à entrada",D40="sobrepressora"),AND(D39="EE à entrada",D40="furo de captação")),9.8*D47*D42/3600,0))</f>
        <v>0</v>
      </c>
    </row>
    <row r="50" spans="1:5">
      <c r="A50" s="15" t="s">
        <v>46</v>
      </c>
      <c r="B50" s="16" t="s">
        <v>5</v>
      </c>
      <c r="C50" s="16">
        <f>IF(C47="","",9.8*C47*C43/3600/C44)</f>
        <v>1975.9200225187501</v>
      </c>
      <c r="D50" s="71">
        <f>(SUM(D74:AA74)*(0.25/0.25)*(365/2))/D44</f>
        <v>1975.9200225187503</v>
      </c>
      <c r="E50" t="s">
        <v>102</v>
      </c>
    </row>
    <row r="51" spans="1:5">
      <c r="A51" s="15" t="s">
        <v>45</v>
      </c>
      <c r="B51" s="16" t="s">
        <v>5</v>
      </c>
      <c r="C51" s="16">
        <f>IF(C45="","",C48+C49+C50)</f>
        <v>1975.9200225187501</v>
      </c>
      <c r="D51" s="16">
        <f>IF(D41="","",D48+D49+D50)</f>
        <v>1975.9200225187503</v>
      </c>
    </row>
    <row r="52" spans="1:5">
      <c r="A52" s="15" t="s">
        <v>44</v>
      </c>
      <c r="B52" s="16" t="s">
        <v>10</v>
      </c>
      <c r="C52" s="41">
        <f>IF(C46="",(9.8*C47*C43/3600)/C50,(C50+C49)/(C46))</f>
        <v>0.8</v>
      </c>
      <c r="D52" s="41">
        <f>IF(D46="",D44,(D50)/(D46))</f>
        <v>0.8</v>
      </c>
    </row>
    <row r="53" spans="1:5">
      <c r="A53" s="15" t="s">
        <v>43</v>
      </c>
      <c r="B53" s="16" t="s">
        <v>5</v>
      </c>
      <c r="C53" s="16">
        <f>IF(C46="",C50*(1-C44),C46-C50)</f>
        <v>395.18400450374992</v>
      </c>
      <c r="D53" s="16">
        <f>IF(D46="",(1-D52)*D50,D46-D50)</f>
        <v>395.18400450374997</v>
      </c>
    </row>
    <row r="54" spans="1:5">
      <c r="A54" s="15" t="s">
        <v>70</v>
      </c>
      <c r="B54" s="16" t="s">
        <v>5</v>
      </c>
      <c r="C54" s="16">
        <f>IF(C53="","",$C$53*$C$2)</f>
        <v>395.18400450374992</v>
      </c>
      <c r="D54" s="16">
        <f>IF(D53="","",$D$53*$C$2)</f>
        <v>395.18400450374997</v>
      </c>
    </row>
    <row r="55" spans="1:5">
      <c r="A55" s="15" t="s">
        <v>71</v>
      </c>
      <c r="B55" s="16" t="s">
        <v>5</v>
      </c>
      <c r="C55" s="16">
        <f>IF(C53="","",C53-C54)</f>
        <v>0</v>
      </c>
      <c r="D55" s="16">
        <f>IF(D53="","",D53-D54)</f>
        <v>0</v>
      </c>
    </row>
    <row r="56" spans="1:5" ht="16.5">
      <c r="A56" s="15" t="s">
        <v>42</v>
      </c>
      <c r="B56" s="16" t="s">
        <v>41</v>
      </c>
      <c r="C56" s="16">
        <f>IF(C43="","",C47*C43/100)</f>
        <v>5806.7853722999998</v>
      </c>
      <c r="D56" s="16">
        <f>IF(D43="","",D47*D43/100)</f>
        <v>5806.7853722999998</v>
      </c>
    </row>
    <row r="57" spans="1:5" ht="16.5">
      <c r="A57" s="15" t="s">
        <v>40</v>
      </c>
      <c r="B57" s="16" t="s">
        <v>39</v>
      </c>
      <c r="C57" s="75">
        <f>IF(C46="",C50/C56,C46/C56)</f>
        <v>0.34027777777777779</v>
      </c>
      <c r="D57" s="75">
        <f>IF(D46="",D50/D56,D46/D56)</f>
        <v>0.34027777777777785</v>
      </c>
    </row>
    <row r="58" spans="1:5" ht="16.5">
      <c r="A58" s="40" t="s">
        <v>38</v>
      </c>
      <c r="B58" s="16" t="s">
        <v>16</v>
      </c>
      <c r="C58" s="16">
        <f>IF(C39="","",IF(AND(C39="EE à entrada",C40="reservatorio"),0,IF(C39="EE à entrada",C47,0)))</f>
        <v>0</v>
      </c>
      <c r="D58" s="16">
        <f>IF(D39="","",IF(AND(D39="EE à entrada",D40="reservatorio"),0,IF(D39="EE à entrada",D47,0)))</f>
        <v>0</v>
      </c>
    </row>
    <row r="59" spans="1:5" ht="30">
      <c r="A59" s="39" t="s">
        <v>37</v>
      </c>
      <c r="B59" s="21"/>
      <c r="C59" s="84">
        <f>(C51-D51)/D51</f>
        <v>-1.1507230700228122E-16</v>
      </c>
    </row>
    <row r="60" spans="1:5">
      <c r="A60" s="39" t="s">
        <v>36</v>
      </c>
      <c r="B60" s="21"/>
      <c r="C60" s="21"/>
    </row>
    <row r="62" spans="1:5" ht="15.5">
      <c r="A62" s="17" t="s">
        <v>2</v>
      </c>
      <c r="B62" s="1" t="s">
        <v>5</v>
      </c>
      <c r="C62" s="19">
        <f>C67</f>
        <v>4818.425088586725</v>
      </c>
    </row>
    <row r="63" spans="1:5" ht="15.5">
      <c r="A63" s="17" t="s">
        <v>67</v>
      </c>
      <c r="B63" s="1" t="s">
        <v>5</v>
      </c>
      <c r="C63" s="19">
        <f>C68</f>
        <v>0</v>
      </c>
    </row>
    <row r="65" spans="1:28">
      <c r="A65" s="3" t="s">
        <v>68</v>
      </c>
      <c r="B65" s="4" t="s">
        <v>8</v>
      </c>
    </row>
    <row r="66" spans="1:28">
      <c r="A66" s="28" t="s">
        <v>69</v>
      </c>
      <c r="B66" s="4" t="s">
        <v>50</v>
      </c>
      <c r="C66" s="72">
        <v>100</v>
      </c>
    </row>
    <row r="67" spans="1:28">
      <c r="A67" s="15" t="s">
        <v>2</v>
      </c>
      <c r="B67" s="47" t="s">
        <v>5</v>
      </c>
      <c r="C67" s="47">
        <f>$C$3*C66/100</f>
        <v>4818.425088586725</v>
      </c>
    </row>
    <row r="68" spans="1:28">
      <c r="A68" s="15" t="s">
        <v>67</v>
      </c>
      <c r="B68" s="47" t="s">
        <v>5</v>
      </c>
      <c r="C68" s="35">
        <f>C3-C67</f>
        <v>0</v>
      </c>
    </row>
    <row r="70" spans="1:28" ht="15.5">
      <c r="A70" s="18" t="s">
        <v>81</v>
      </c>
      <c r="B70" s="17" t="s">
        <v>87</v>
      </c>
      <c r="C70" s="1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 spans="1:28" ht="15.5">
      <c r="A71" s="17"/>
      <c r="B71" s="54" t="s">
        <v>91</v>
      </c>
      <c r="C71" s="17"/>
      <c r="D71" s="59">
        <v>0</v>
      </c>
      <c r="E71" s="59">
        <f>D71+"01:00"</f>
        <v>4.1666666666666664E-2</v>
      </c>
      <c r="F71" s="59">
        <f t="shared" ref="F71:Z71" si="0">E71+"01:00"</f>
        <v>8.3333333333333329E-2</v>
      </c>
      <c r="G71" s="59">
        <f t="shared" si="0"/>
        <v>0.125</v>
      </c>
      <c r="H71" s="59">
        <f t="shared" si="0"/>
        <v>0.16666666666666666</v>
      </c>
      <c r="I71" s="59">
        <f t="shared" si="0"/>
        <v>0.20833333333333331</v>
      </c>
      <c r="J71" s="59">
        <f t="shared" si="0"/>
        <v>0.24999999999999997</v>
      </c>
      <c r="K71" s="59">
        <f t="shared" si="0"/>
        <v>0.29166666666666663</v>
      </c>
      <c r="L71" s="59">
        <f t="shared" si="0"/>
        <v>0.33333333333333331</v>
      </c>
      <c r="M71" s="59">
        <f t="shared" si="0"/>
        <v>0.375</v>
      </c>
      <c r="N71" s="59">
        <f t="shared" si="0"/>
        <v>0.41666666666666669</v>
      </c>
      <c r="O71" s="59">
        <f t="shared" si="0"/>
        <v>0.45833333333333337</v>
      </c>
      <c r="P71" s="59">
        <f t="shared" si="0"/>
        <v>0.5</v>
      </c>
      <c r="Q71" s="59">
        <f t="shared" si="0"/>
        <v>0.54166666666666663</v>
      </c>
      <c r="R71" s="59">
        <f t="shared" si="0"/>
        <v>0.58333333333333326</v>
      </c>
      <c r="S71" s="59">
        <f t="shared" si="0"/>
        <v>0.62499999999999989</v>
      </c>
      <c r="T71" s="59">
        <f t="shared" si="0"/>
        <v>0.66666666666666652</v>
      </c>
      <c r="U71" s="59">
        <f t="shared" si="0"/>
        <v>0.70833333333333315</v>
      </c>
      <c r="V71" s="59">
        <f t="shared" si="0"/>
        <v>0.74999999999999978</v>
      </c>
      <c r="W71" s="59">
        <f t="shared" si="0"/>
        <v>0.79166666666666641</v>
      </c>
      <c r="X71" s="59">
        <f t="shared" si="0"/>
        <v>0.83333333333333304</v>
      </c>
      <c r="Y71" s="59">
        <f t="shared" si="0"/>
        <v>0.87499999999999967</v>
      </c>
      <c r="Z71" s="59">
        <f t="shared" si="0"/>
        <v>0.9166666666666663</v>
      </c>
      <c r="AA71" s="59">
        <f>Z71+"01:00"</f>
        <v>0.95833333333333293</v>
      </c>
    </row>
    <row r="72" spans="1:28" ht="15.5">
      <c r="A72" s="90" t="s">
        <v>82</v>
      </c>
      <c r="B72" s="17" t="s">
        <v>85</v>
      </c>
      <c r="C72" s="17" t="s">
        <v>83</v>
      </c>
      <c r="D72" s="52">
        <v>66.760000000000005</v>
      </c>
      <c r="E72" s="52">
        <v>66.760000000000005</v>
      </c>
      <c r="F72" s="52">
        <v>66.760000000000005</v>
      </c>
      <c r="G72" s="52">
        <v>66.760000000000005</v>
      </c>
      <c r="H72" s="52">
        <v>66.760000000000005</v>
      </c>
      <c r="I72" s="52">
        <v>66.760000000000005</v>
      </c>
      <c r="J72" s="52">
        <v>66.760000000000005</v>
      </c>
      <c r="K72" s="52">
        <v>66.760000000000005</v>
      </c>
      <c r="L72" s="52">
        <v>66.760000000000005</v>
      </c>
      <c r="M72" s="52">
        <v>66.760000000000005</v>
      </c>
      <c r="N72" s="52">
        <v>66.760000000000005</v>
      </c>
      <c r="O72" s="52">
        <v>66.760000000000005</v>
      </c>
      <c r="P72" s="52">
        <v>66.760000000000005</v>
      </c>
      <c r="Q72" s="52">
        <v>66.760000000000005</v>
      </c>
      <c r="R72" s="52">
        <v>66.760000000000005</v>
      </c>
      <c r="S72" s="52">
        <v>66.760000000000005</v>
      </c>
      <c r="T72" s="52">
        <v>66.760000000000005</v>
      </c>
      <c r="U72" s="52">
        <v>66.760000000000005</v>
      </c>
      <c r="V72" s="52">
        <v>66.760000000000005</v>
      </c>
      <c r="W72" s="52">
        <v>66.760000000000005</v>
      </c>
      <c r="X72" s="52">
        <v>66.760000000000005</v>
      </c>
      <c r="Y72" s="52">
        <v>66.760000000000005</v>
      </c>
      <c r="Z72" s="52">
        <v>66.760000000000005</v>
      </c>
      <c r="AA72" s="52">
        <v>66.760000000000005</v>
      </c>
    </row>
    <row r="73" spans="1:28" ht="15.5">
      <c r="A73" s="90"/>
      <c r="B73" s="17" t="s">
        <v>86</v>
      </c>
      <c r="C73" s="17" t="s">
        <v>32</v>
      </c>
      <c r="D73" s="52">
        <v>11.326700000000001</v>
      </c>
      <c r="E73" s="52">
        <v>10.8317</v>
      </c>
      <c r="F73" s="52">
        <v>9.7855999999999987</v>
      </c>
      <c r="G73" s="52">
        <v>7.1763999999999992</v>
      </c>
      <c r="H73" s="52">
        <v>10.3719</v>
      </c>
      <c r="I73" s="52">
        <v>13.3155</v>
      </c>
      <c r="J73" s="52">
        <v>11.706200000000001</v>
      </c>
      <c r="K73" s="52">
        <v>7.3821000000000003</v>
      </c>
      <c r="L73" s="52">
        <v>5.4009999999999998</v>
      </c>
      <c r="M73" s="52">
        <v>2.4585000000000004</v>
      </c>
      <c r="N73" s="52">
        <v>1.8502000000000001</v>
      </c>
      <c r="O73" s="52">
        <v>2.1922999999999999</v>
      </c>
      <c r="P73" s="52">
        <v>1.9744999999999999</v>
      </c>
      <c r="Q73" s="52">
        <v>2.1812999999999998</v>
      </c>
      <c r="R73" s="52">
        <v>1.8050999999999999</v>
      </c>
      <c r="S73" s="52">
        <v>1.6203000000000001</v>
      </c>
      <c r="T73" s="52">
        <v>1.8149999999999999</v>
      </c>
      <c r="U73" s="52">
        <v>1.8832000000000002</v>
      </c>
      <c r="V73" s="52">
        <v>1.9865999999999999</v>
      </c>
      <c r="W73" s="52">
        <v>2.145</v>
      </c>
      <c r="X73" s="52">
        <v>2.7873999999999999</v>
      </c>
      <c r="Y73" s="52">
        <v>6.8079000000000001</v>
      </c>
      <c r="Z73" s="52">
        <v>10.415900000000001</v>
      </c>
      <c r="AA73" s="52">
        <v>10.5776</v>
      </c>
      <c r="AB73" s="50"/>
    </row>
    <row r="74" spans="1:28" ht="15.5">
      <c r="A74" s="90"/>
      <c r="B74" s="17"/>
      <c r="C74" s="17" t="s">
        <v>84</v>
      </c>
      <c r="D74" s="52">
        <f>9.8*D73*(D72-$C$21)/3600</f>
        <v>0.70177716155555581</v>
      </c>
      <c r="E74" s="52">
        <f t="shared" ref="E74:AA74" si="1">9.8*E73*(E72-$C$21)/3600</f>
        <v>0.6711080615555558</v>
      </c>
      <c r="F74" s="52">
        <f t="shared" si="1"/>
        <v>0.60629403022222228</v>
      </c>
      <c r="G74" s="52">
        <f t="shared" si="1"/>
        <v>0.44463379644444456</v>
      </c>
      <c r="H74" s="52">
        <f t="shared" si="1"/>
        <v>0.64261987533333353</v>
      </c>
      <c r="I74" s="52">
        <f t="shared" si="1"/>
        <v>0.82499879000000031</v>
      </c>
      <c r="J74" s="52">
        <f t="shared" si="1"/>
        <v>0.72529013822222244</v>
      </c>
      <c r="K74" s="52">
        <f t="shared" si="1"/>
        <v>0.45737851133333346</v>
      </c>
      <c r="L74" s="52">
        <f t="shared" si="1"/>
        <v>0.33463395777777788</v>
      </c>
      <c r="M74" s="52">
        <f t="shared" si="1"/>
        <v>0.15232319666666674</v>
      </c>
      <c r="N74" s="52">
        <f t="shared" si="1"/>
        <v>0.11463428044444449</v>
      </c>
      <c r="O74" s="52">
        <f t="shared" si="1"/>
        <v>0.13583003622222226</v>
      </c>
      <c r="P74" s="52">
        <f t="shared" si="1"/>
        <v>0.12233563222222225</v>
      </c>
      <c r="Q74" s="52">
        <f t="shared" si="1"/>
        <v>0.13514850066666667</v>
      </c>
      <c r="R74" s="52">
        <f t="shared" si="1"/>
        <v>0.1118399846666667</v>
      </c>
      <c r="S74" s="52">
        <f t="shared" si="1"/>
        <v>0.10039018733333338</v>
      </c>
      <c r="T74" s="52">
        <f t="shared" si="1"/>
        <v>0.11245336666666669</v>
      </c>
      <c r="U74" s="52">
        <f t="shared" si="1"/>
        <v>0.11667888711111114</v>
      </c>
      <c r="V74" s="52">
        <f t="shared" si="1"/>
        <v>0.12308532133333336</v>
      </c>
      <c r="W74" s="52">
        <f t="shared" si="1"/>
        <v>0.13289943333333337</v>
      </c>
      <c r="X74" s="52">
        <f t="shared" si="1"/>
        <v>0.17270110977777781</v>
      </c>
      <c r="Y74" s="52">
        <f t="shared" si="1"/>
        <v>0.42180235533333349</v>
      </c>
      <c r="Z74" s="52">
        <f t="shared" si="1"/>
        <v>0.64534601755555576</v>
      </c>
      <c r="AA74" s="52">
        <f t="shared" si="1"/>
        <v>0.65536459022222238</v>
      </c>
    </row>
    <row r="82" spans="1:1">
      <c r="A82" s="58" t="s">
        <v>76</v>
      </c>
    </row>
    <row r="83" spans="1:1">
      <c r="A83" s="58" t="s">
        <v>97</v>
      </c>
    </row>
    <row r="84" spans="1:1">
      <c r="A84" s="58" t="s">
        <v>98</v>
      </c>
    </row>
    <row r="85" spans="1:1">
      <c r="A85" s="58" t="s">
        <v>74</v>
      </c>
    </row>
    <row r="86" spans="1:1">
      <c r="A86" s="58" t="s">
        <v>99</v>
      </c>
    </row>
  </sheetData>
  <mergeCells count="1">
    <mergeCell ref="A72:A74"/>
  </mergeCells>
  <conditionalFormatting sqref="C52:D52">
    <cfRule type="cellIs" dxfId="2" priority="3" operator="greaterThan">
      <formula>0.99</formula>
    </cfRule>
  </conditionalFormatting>
  <conditionalFormatting sqref="C53:D56">
    <cfRule type="cellIs" dxfId="1" priority="2" operator="lessThan">
      <formula>0</formula>
    </cfRule>
  </conditionalFormatting>
  <conditionalFormatting sqref="C58:D58">
    <cfRule type="cellIs" dxfId="0" priority="1" operator="lessThan">
      <formula>0</formula>
    </cfRule>
  </conditionalFormatting>
  <dataValidations count="2">
    <dataValidation type="list" allowBlank="1" showInputMessage="1" showErrorMessage="1" sqref="C39:XFD39" xr:uid="{00000000-0002-0000-0000-000000000000}">
      <formula1>$A$82:$A$83</formula1>
    </dataValidation>
    <dataValidation type="list" allowBlank="1" showInputMessage="1" showErrorMessage="1" sqref="C40:XFD40" xr:uid="{00000000-0002-0000-0000-000001000000}">
      <formula1>$A$84:$A$86</formula1>
    </dataValidation>
  </dataValidations>
  <pageMargins left="0.70866141732283472" right="0.70866141732283472" top="0.74803149606299213" bottom="0.74803149606299213" header="0.31496062992125984" footer="0.31496062992125984"/>
  <pageSetup paperSize="9" scale="1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V20"/>
  <sheetViews>
    <sheetView zoomScale="60" zoomScaleNormal="60" workbookViewId="0">
      <selection activeCell="D14" sqref="D14"/>
    </sheetView>
  </sheetViews>
  <sheetFormatPr defaultColWidth="9.1796875" defaultRowHeight="14.5"/>
  <cols>
    <col min="1" max="1" width="77.26953125" customWidth="1"/>
    <col min="2" max="2" width="54" bestFit="1" customWidth="1"/>
    <col min="3" max="3" width="15.7265625" bestFit="1" customWidth="1"/>
    <col min="4" max="4" width="11.7265625" bestFit="1" customWidth="1"/>
    <col min="5" max="5" width="20.81640625" customWidth="1"/>
    <col min="6" max="7" width="15.26953125" bestFit="1" customWidth="1"/>
    <col min="8" max="18" width="15.7265625" bestFit="1" customWidth="1"/>
    <col min="19" max="19" width="15.26953125" bestFit="1" customWidth="1"/>
    <col min="20" max="20" width="14.81640625" bestFit="1" customWidth="1"/>
    <col min="21" max="28" width="15.26953125" bestFit="1" customWidth="1"/>
    <col min="29" max="29" width="14.81640625" bestFit="1" customWidth="1"/>
    <col min="30" max="30" width="14.453125" bestFit="1" customWidth="1"/>
    <col min="31" max="36" width="14.81640625" bestFit="1" customWidth="1"/>
    <col min="37" max="37" width="15.26953125" bestFit="1" customWidth="1"/>
    <col min="38" max="38" width="14.81640625" bestFit="1" customWidth="1"/>
    <col min="39" max="45" width="15.26953125" bestFit="1" customWidth="1"/>
    <col min="46" max="46" width="14.81640625" bestFit="1" customWidth="1"/>
    <col min="47" max="55" width="15.26953125" bestFit="1" customWidth="1"/>
    <col min="56" max="56" width="14.81640625" bestFit="1" customWidth="1"/>
    <col min="57" max="68" width="15.26953125" bestFit="1" customWidth="1"/>
    <col min="69" max="69" width="14.453125" bestFit="1" customWidth="1"/>
    <col min="70" max="75" width="14.81640625" bestFit="1" customWidth="1"/>
    <col min="76" max="76" width="14.453125" bestFit="1" customWidth="1"/>
    <col min="77" max="77" width="14" bestFit="1" customWidth="1"/>
    <col min="78" max="84" width="14.453125" bestFit="1" customWidth="1"/>
    <col min="85" max="85" width="14.81640625" bestFit="1" customWidth="1"/>
    <col min="86" max="86" width="14.453125" bestFit="1" customWidth="1"/>
    <col min="87" max="90" width="14.81640625" bestFit="1" customWidth="1"/>
    <col min="91" max="91" width="14.453125" bestFit="1" customWidth="1"/>
    <col min="92" max="99" width="14.81640625" bestFit="1" customWidth="1"/>
    <col min="100" max="100" width="14.453125" bestFit="1" customWidth="1"/>
    <col min="101" max="109" width="14.81640625" bestFit="1" customWidth="1"/>
    <col min="110" max="110" width="14.453125" bestFit="1" customWidth="1"/>
    <col min="111" max="113" width="14.81640625" bestFit="1" customWidth="1"/>
    <col min="114" max="120" width="15.26953125" bestFit="1" customWidth="1"/>
    <col min="121" max="121" width="14.81640625" bestFit="1" customWidth="1"/>
    <col min="122" max="122" width="14.453125" bestFit="1" customWidth="1"/>
    <col min="123" max="130" width="14.81640625" bestFit="1" customWidth="1"/>
    <col min="131" max="131" width="15.26953125" bestFit="1" customWidth="1"/>
    <col min="132" max="132" width="14.81640625" bestFit="1" customWidth="1"/>
    <col min="133" max="139" width="15.26953125" bestFit="1" customWidth="1"/>
    <col min="140" max="140" width="14.81640625" bestFit="1" customWidth="1"/>
    <col min="141" max="148" width="15.26953125" bestFit="1" customWidth="1"/>
    <col min="149" max="149" width="14.81640625" bestFit="1" customWidth="1"/>
    <col min="150" max="150" width="14.453125" bestFit="1" customWidth="1"/>
    <col min="151" max="157" width="14.81640625" bestFit="1" customWidth="1"/>
    <col min="158" max="158" width="15.26953125" bestFit="1" customWidth="1"/>
    <col min="159" max="159" width="14.81640625" bestFit="1" customWidth="1"/>
    <col min="160" max="167" width="15.26953125" bestFit="1" customWidth="1"/>
    <col min="168" max="176" width="14.81640625" bestFit="1" customWidth="1"/>
    <col min="177" max="192" width="15.26953125" bestFit="1" customWidth="1"/>
    <col min="193" max="193" width="14.81640625" bestFit="1" customWidth="1"/>
    <col min="194" max="200" width="15.26953125" bestFit="1" customWidth="1"/>
    <col min="201" max="201" width="14.81640625" bestFit="1" customWidth="1"/>
    <col min="202" max="209" width="15.26953125" bestFit="1" customWidth="1"/>
    <col min="210" max="210" width="14.81640625" bestFit="1" customWidth="1"/>
    <col min="211" max="211" width="14.453125" bestFit="1" customWidth="1"/>
    <col min="212" max="219" width="14.81640625" bestFit="1" customWidth="1"/>
    <col min="220" max="220" width="15.26953125" bestFit="1" customWidth="1"/>
    <col min="221" max="221" width="14.81640625" bestFit="1" customWidth="1"/>
    <col min="222" max="229" width="15.26953125" bestFit="1" customWidth="1"/>
    <col min="230" max="230" width="14.81640625" bestFit="1" customWidth="1"/>
    <col min="231" max="238" width="15.26953125" bestFit="1" customWidth="1"/>
    <col min="239" max="239" width="14.81640625" bestFit="1" customWidth="1"/>
    <col min="240" max="248" width="15.26953125" bestFit="1" customWidth="1"/>
    <col min="249" max="249" width="14.81640625" bestFit="1" customWidth="1"/>
    <col min="250" max="257" width="15.26953125" bestFit="1" customWidth="1"/>
    <col min="258" max="258" width="14.81640625" bestFit="1" customWidth="1"/>
    <col min="259" max="259" width="14.453125" bestFit="1" customWidth="1"/>
    <col min="260" max="261" width="15.26953125" bestFit="1" customWidth="1"/>
    <col min="262" max="262" width="14.81640625" bestFit="1" customWidth="1"/>
    <col min="263" max="263" width="14.453125" bestFit="1" customWidth="1"/>
    <col min="264" max="266" width="14.81640625" bestFit="1" customWidth="1"/>
    <col min="267" max="272" width="15.26953125" bestFit="1" customWidth="1"/>
    <col min="273" max="279" width="15.7265625" bestFit="1" customWidth="1"/>
    <col min="280" max="280" width="15.26953125" bestFit="1" customWidth="1"/>
    <col min="281" max="281" width="14.81640625" bestFit="1" customWidth="1"/>
    <col min="282" max="287" width="15.26953125" bestFit="1" customWidth="1"/>
    <col min="288" max="288" width="15.7265625" bestFit="1" customWidth="1"/>
    <col min="289" max="289" width="15.26953125" bestFit="1" customWidth="1"/>
    <col min="290" max="293" width="15.7265625" bestFit="1" customWidth="1"/>
    <col min="294" max="294" width="15.26953125" bestFit="1" customWidth="1"/>
    <col min="295" max="303" width="15.7265625" bestFit="1" customWidth="1"/>
    <col min="304" max="304" width="15.26953125" bestFit="1" customWidth="1"/>
    <col min="305" max="312" width="15.7265625" bestFit="1" customWidth="1"/>
    <col min="313" max="313" width="15.26953125" bestFit="1" customWidth="1"/>
    <col min="314" max="329" width="15.7265625" bestFit="1" customWidth="1"/>
    <col min="330" max="330" width="15.26953125" bestFit="1" customWidth="1"/>
    <col min="331" max="337" width="15.7265625" bestFit="1" customWidth="1"/>
    <col min="338" max="338" width="15.26953125" bestFit="1" customWidth="1"/>
    <col min="339" max="343" width="15.7265625" bestFit="1" customWidth="1"/>
    <col min="344" max="351" width="15.26953125" bestFit="1" customWidth="1"/>
    <col min="352" max="352" width="14.81640625" bestFit="1" customWidth="1"/>
    <col min="353" max="353" width="14.453125" bestFit="1" customWidth="1"/>
    <col min="354" max="362" width="14.81640625" bestFit="1" customWidth="1"/>
    <col min="363" max="370" width="15.26953125" bestFit="1" customWidth="1"/>
    <col min="371" max="371" width="14.81640625" bestFit="1" customWidth="1"/>
    <col min="372" max="377" width="15.26953125" bestFit="1" customWidth="1"/>
    <col min="378" max="378" width="14.81640625" bestFit="1" customWidth="1"/>
    <col min="379" max="385" width="15.26953125" bestFit="1" customWidth="1"/>
    <col min="386" max="393" width="15.7265625" bestFit="1" customWidth="1"/>
    <col min="394" max="394" width="15.26953125" bestFit="1" customWidth="1"/>
    <col min="395" max="395" width="14.81640625" bestFit="1" customWidth="1"/>
    <col min="396" max="402" width="15.26953125" bestFit="1" customWidth="1"/>
    <col min="403" max="407" width="15.7265625" bestFit="1" customWidth="1"/>
    <col min="408" max="409" width="15.26953125" bestFit="1" customWidth="1"/>
    <col min="410" max="410" width="15.7265625" bestFit="1" customWidth="1"/>
    <col min="411" max="411" width="15.26953125" bestFit="1" customWidth="1"/>
    <col min="412" max="418" width="15.7265625" bestFit="1" customWidth="1"/>
    <col min="419" max="419" width="15.26953125" bestFit="1" customWidth="1"/>
    <col min="420" max="420" width="14.81640625" bestFit="1" customWidth="1"/>
    <col min="421" max="426" width="15.26953125" bestFit="1" customWidth="1"/>
    <col min="427" max="427" width="15.7265625" bestFit="1" customWidth="1"/>
    <col min="428" max="428" width="15.26953125" bestFit="1" customWidth="1"/>
    <col min="429" max="444" width="15.7265625" bestFit="1" customWidth="1"/>
    <col min="445" max="445" width="15.26953125" bestFit="1" customWidth="1"/>
    <col min="446" max="453" width="15.7265625" bestFit="1" customWidth="1"/>
    <col min="454" max="454" width="15.26953125" bestFit="1" customWidth="1"/>
    <col min="455" max="455" width="14.81640625" bestFit="1" customWidth="1"/>
    <col min="456" max="463" width="15.26953125" bestFit="1" customWidth="1"/>
    <col min="464" max="464" width="15.7265625" bestFit="1" customWidth="1"/>
    <col min="465" max="465" width="15.26953125" bestFit="1" customWidth="1"/>
    <col min="466" max="473" width="15.7265625" bestFit="1" customWidth="1"/>
    <col min="474" max="474" width="15.26953125" bestFit="1" customWidth="1"/>
    <col min="475" max="481" width="15.7265625" bestFit="1" customWidth="1"/>
    <col min="482" max="482" width="15.26953125" bestFit="1" customWidth="1"/>
    <col min="483" max="485" width="15.7265625" bestFit="1" customWidth="1"/>
    <col min="486" max="486" width="15.26953125" bestFit="1" customWidth="1"/>
    <col min="487" max="494" width="15.7265625" bestFit="1" customWidth="1"/>
    <col min="495" max="495" width="15.26953125" bestFit="1" customWidth="1"/>
    <col min="496" max="496" width="14.81640625" bestFit="1" customWidth="1"/>
    <col min="497" max="502" width="15.26953125" bestFit="1" customWidth="1"/>
    <col min="503" max="503" width="15.7265625" bestFit="1" customWidth="1"/>
    <col min="504" max="504" width="15.26953125" bestFit="1" customWidth="1"/>
    <col min="505" max="512" width="15.7265625" bestFit="1" customWidth="1"/>
    <col min="513" max="513" width="15.26953125" bestFit="1" customWidth="1"/>
    <col min="514" max="514" width="15.7265625" bestFit="1" customWidth="1"/>
    <col min="515" max="515" width="15.26953125" bestFit="1" customWidth="1"/>
    <col min="516" max="523" width="15.7265625" bestFit="1" customWidth="1"/>
    <col min="524" max="524" width="15.26953125" bestFit="1" customWidth="1"/>
    <col min="525" max="525" width="14.81640625" bestFit="1" customWidth="1"/>
    <col min="526" max="528" width="15.26953125" bestFit="1" customWidth="1"/>
    <col min="529" max="536" width="15.7265625" bestFit="1" customWidth="1"/>
    <col min="537" max="538" width="15.26953125" bestFit="1" customWidth="1"/>
    <col min="539" max="543" width="15.7265625" bestFit="1" customWidth="1"/>
    <col min="544" max="544" width="14.81640625" bestFit="1" customWidth="1"/>
    <col min="545" max="549" width="15.26953125" bestFit="1" customWidth="1"/>
    <col min="550" max="554" width="15.7265625" bestFit="1" customWidth="1"/>
    <col min="555" max="555" width="15.26953125" bestFit="1" customWidth="1"/>
    <col min="556" max="568" width="15.7265625" bestFit="1" customWidth="1"/>
    <col min="569" max="569" width="14.81640625" bestFit="1" customWidth="1"/>
    <col min="570" max="577" width="15.26953125" bestFit="1" customWidth="1"/>
    <col min="578" max="578" width="14.81640625" bestFit="1" customWidth="1"/>
    <col min="579" max="579" width="14.453125" bestFit="1" customWidth="1"/>
    <col min="580" max="583" width="14.81640625" bestFit="1" customWidth="1"/>
    <col min="584" max="587" width="15.7265625" bestFit="1" customWidth="1"/>
    <col min="588" max="588" width="14.81640625" bestFit="1" customWidth="1"/>
    <col min="589" max="595" width="15.26953125" bestFit="1" customWidth="1"/>
    <col min="596" max="599" width="15.7265625" bestFit="1" customWidth="1"/>
    <col min="600" max="600" width="15.26953125" bestFit="1" customWidth="1"/>
    <col min="601" max="607" width="15.7265625" bestFit="1" customWidth="1"/>
    <col min="608" max="608" width="15.26953125" bestFit="1" customWidth="1"/>
    <col min="609" max="616" width="15.7265625" bestFit="1" customWidth="1"/>
    <col min="617" max="617" width="15.26953125" bestFit="1" customWidth="1"/>
    <col min="618" max="618" width="14.81640625" bestFit="1" customWidth="1"/>
    <col min="619" max="626" width="15.26953125" bestFit="1" customWidth="1"/>
    <col min="627" max="627" width="15.7265625" bestFit="1" customWidth="1"/>
    <col min="628" max="628" width="15.26953125" bestFit="1" customWidth="1"/>
    <col min="629" max="636" width="15.7265625" bestFit="1" customWidth="1"/>
    <col min="637" max="637" width="15.26953125" bestFit="1" customWidth="1"/>
    <col min="638" max="655" width="15.7265625" bestFit="1" customWidth="1"/>
    <col min="656" max="656" width="15.26953125" bestFit="1" customWidth="1"/>
    <col min="657" max="673" width="15.7265625" bestFit="1" customWidth="1"/>
    <col min="674" max="674" width="15.26953125" bestFit="1" customWidth="1"/>
    <col min="675" max="691" width="15.7265625" bestFit="1" customWidth="1"/>
    <col min="692" max="692" width="15.26953125" bestFit="1" customWidth="1"/>
    <col min="693" max="697" width="15.7265625" bestFit="1" customWidth="1"/>
    <col min="698" max="698" width="14.81640625" bestFit="1" customWidth="1"/>
    <col min="699" max="703" width="15.26953125" bestFit="1" customWidth="1"/>
    <col min="704" max="709" width="15.7265625" bestFit="1" customWidth="1"/>
    <col min="710" max="710" width="15.26953125" bestFit="1" customWidth="1"/>
    <col min="711" max="713" width="15.7265625" bestFit="1" customWidth="1"/>
    <col min="714" max="714" width="15.26953125" bestFit="1" customWidth="1"/>
    <col min="715" max="739" width="15.7265625" bestFit="1" customWidth="1"/>
    <col min="740" max="740" width="14.81640625" bestFit="1" customWidth="1"/>
    <col min="741" max="741" width="15.7265625" bestFit="1" customWidth="1"/>
    <col min="742" max="742" width="15.26953125" bestFit="1" customWidth="1"/>
    <col min="743" max="746" width="15.7265625" bestFit="1" customWidth="1"/>
    <col min="747" max="747" width="15.26953125" bestFit="1" customWidth="1"/>
    <col min="748" max="748" width="14.81640625" bestFit="1" customWidth="1"/>
    <col min="749" max="752" width="15.26953125" bestFit="1" customWidth="1"/>
    <col min="753" max="757" width="15.7265625" bestFit="1" customWidth="1"/>
    <col min="758" max="758" width="15.26953125" bestFit="1" customWidth="1"/>
    <col min="759" max="765" width="15.7265625" bestFit="1" customWidth="1"/>
    <col min="766" max="766" width="15.26953125" bestFit="1" customWidth="1"/>
    <col min="767" max="771" width="15.7265625" bestFit="1" customWidth="1"/>
    <col min="772" max="772" width="15.26953125" bestFit="1" customWidth="1"/>
    <col min="773" max="776" width="15.7265625" bestFit="1" customWidth="1"/>
    <col min="777" max="777" width="15.26953125" bestFit="1" customWidth="1"/>
    <col min="778" max="779" width="15.7265625" bestFit="1" customWidth="1"/>
    <col min="780" max="782" width="15.26953125" bestFit="1" customWidth="1"/>
    <col min="783" max="785" width="15.7265625" bestFit="1" customWidth="1"/>
    <col min="786" max="786" width="15.26953125" bestFit="1" customWidth="1"/>
    <col min="787" max="788" width="15.7265625" bestFit="1" customWidth="1"/>
    <col min="789" max="789" width="15.26953125" bestFit="1" customWidth="1"/>
    <col min="790" max="794" width="15.7265625" bestFit="1" customWidth="1"/>
    <col min="795" max="797" width="15.26953125" bestFit="1" customWidth="1"/>
    <col min="798" max="798" width="15.7265625" bestFit="1" customWidth="1"/>
    <col min="799" max="799" width="15.26953125" bestFit="1" customWidth="1"/>
    <col min="800" max="803" width="15.7265625" bestFit="1" customWidth="1"/>
    <col min="804" max="804" width="15.26953125" bestFit="1" customWidth="1"/>
    <col min="805" max="805" width="14.81640625" bestFit="1" customWidth="1"/>
    <col min="806" max="808" width="15.26953125" bestFit="1" customWidth="1"/>
    <col min="809" max="811" width="14.81640625" bestFit="1" customWidth="1"/>
    <col min="812" max="819" width="15.26953125" bestFit="1" customWidth="1"/>
    <col min="820" max="826" width="15.7265625" bestFit="1" customWidth="1"/>
    <col min="827" max="834" width="15.26953125" bestFit="1" customWidth="1"/>
    <col min="835" max="835" width="15.7265625" bestFit="1" customWidth="1"/>
    <col min="836" max="836" width="15.26953125" bestFit="1" customWidth="1"/>
    <col min="837" max="845" width="15.7265625" bestFit="1" customWidth="1"/>
    <col min="846" max="846" width="15.26953125" bestFit="1" customWidth="1"/>
    <col min="847" max="855" width="15.7265625" bestFit="1" customWidth="1"/>
    <col min="856" max="856" width="15.26953125" bestFit="1" customWidth="1"/>
    <col min="857" max="863" width="15.7265625" bestFit="1" customWidth="1"/>
    <col min="864" max="864" width="14.81640625" bestFit="1" customWidth="1"/>
    <col min="865" max="872" width="15.26953125" bestFit="1" customWidth="1"/>
    <col min="873" max="873" width="14.81640625" bestFit="1" customWidth="1"/>
    <col min="874" max="874" width="14.453125" bestFit="1" customWidth="1"/>
    <col min="875" max="875" width="15.26953125" bestFit="1" customWidth="1"/>
    <col min="876" max="876" width="14.81640625" bestFit="1" customWidth="1"/>
    <col min="877" max="878" width="15.26953125" bestFit="1" customWidth="1"/>
    <col min="879" max="879" width="14.81640625" bestFit="1" customWidth="1"/>
    <col min="880" max="886" width="15.26953125" bestFit="1" customWidth="1"/>
    <col min="887" max="893" width="14.81640625" bestFit="1" customWidth="1"/>
    <col min="894" max="903" width="15.26953125" bestFit="1" customWidth="1"/>
    <col min="904" max="904" width="14.81640625" bestFit="1" customWidth="1"/>
    <col min="905" max="907" width="15.26953125" bestFit="1" customWidth="1"/>
    <col min="908" max="910" width="15.7265625" bestFit="1" customWidth="1"/>
    <col min="911" max="911" width="15.26953125" bestFit="1" customWidth="1"/>
    <col min="912" max="912" width="14.81640625" bestFit="1" customWidth="1"/>
    <col min="913" max="913" width="15.7265625" bestFit="1" customWidth="1"/>
    <col min="914" max="914" width="15.26953125" bestFit="1" customWidth="1"/>
    <col min="915" max="922" width="15.7265625" bestFit="1" customWidth="1"/>
    <col min="923" max="923" width="15.26953125" bestFit="1" customWidth="1"/>
    <col min="924" max="924" width="14.81640625" bestFit="1" customWidth="1"/>
    <col min="925" max="931" width="15.26953125" bestFit="1" customWidth="1"/>
    <col min="932" max="932" width="15.7265625" bestFit="1" customWidth="1"/>
    <col min="933" max="933" width="15.26953125" bestFit="1" customWidth="1"/>
    <col min="934" max="942" width="15.7265625" bestFit="1" customWidth="1"/>
    <col min="943" max="943" width="15.26953125" bestFit="1" customWidth="1"/>
    <col min="944" max="950" width="15.7265625" bestFit="1" customWidth="1"/>
    <col min="951" max="951" width="15.26953125" bestFit="1" customWidth="1"/>
    <col min="952" max="952" width="15.7265625" bestFit="1" customWidth="1"/>
    <col min="953" max="953" width="21.81640625" bestFit="1" customWidth="1"/>
    <col min="954" max="959" width="15.7265625" bestFit="1" customWidth="1"/>
    <col min="960" max="960" width="15.26953125" bestFit="1" customWidth="1"/>
    <col min="961" max="964" width="15.7265625" bestFit="1" customWidth="1"/>
    <col min="965" max="970" width="15.26953125" bestFit="1" customWidth="1"/>
    <col min="971" max="974" width="14.81640625" bestFit="1" customWidth="1"/>
    <col min="975" max="975" width="15.26953125" bestFit="1" customWidth="1"/>
    <col min="976" max="977" width="14.81640625" bestFit="1" customWidth="1"/>
    <col min="978" max="981" width="15.26953125" bestFit="1" customWidth="1"/>
    <col min="982" max="982" width="14.453125" bestFit="1" customWidth="1"/>
    <col min="983" max="985" width="14.81640625" bestFit="1" customWidth="1"/>
    <col min="986" max="986" width="15.26953125" bestFit="1" customWidth="1"/>
    <col min="987" max="987" width="14.81640625" bestFit="1" customWidth="1"/>
    <col min="988" max="994" width="15.26953125" bestFit="1" customWidth="1"/>
    <col min="995" max="995" width="14.81640625" bestFit="1" customWidth="1"/>
    <col min="996" max="996" width="15.26953125" bestFit="1" customWidth="1"/>
    <col min="997" max="997" width="14.81640625" bestFit="1" customWidth="1"/>
    <col min="998" max="998" width="14.453125" bestFit="1" customWidth="1"/>
    <col min="999" max="999" width="14.81640625" bestFit="1" customWidth="1"/>
    <col min="1000" max="1000" width="14.453125" bestFit="1" customWidth="1"/>
    <col min="1001" max="1002" width="14.81640625" bestFit="1" customWidth="1"/>
    <col min="1003" max="1003" width="14" bestFit="1" customWidth="1"/>
    <col min="1004" max="1004" width="14.81640625" bestFit="1" customWidth="1"/>
    <col min="1005" max="1005" width="14.453125" bestFit="1" customWidth="1"/>
    <col min="1006" max="1007" width="14.81640625" bestFit="1" customWidth="1"/>
    <col min="1008" max="1009" width="15.26953125" bestFit="1" customWidth="1"/>
    <col min="1010" max="1010" width="15.7265625" bestFit="1" customWidth="1"/>
    <col min="1011" max="1011" width="15.26953125" bestFit="1" customWidth="1"/>
    <col min="1012" max="1012" width="15.7265625" bestFit="1" customWidth="1"/>
    <col min="1013" max="1013" width="15.26953125" bestFit="1" customWidth="1"/>
    <col min="1014" max="1014" width="15.7265625" bestFit="1" customWidth="1"/>
    <col min="1015" max="1015" width="15.26953125" bestFit="1" customWidth="1"/>
    <col min="1016" max="1016" width="15.7265625" bestFit="1" customWidth="1"/>
    <col min="1017" max="1017" width="15.26953125" bestFit="1" customWidth="1"/>
    <col min="1018" max="1018" width="15.7265625" bestFit="1" customWidth="1"/>
    <col min="1019" max="1019" width="15.26953125" bestFit="1" customWidth="1"/>
    <col min="1020" max="1020" width="15.7265625" bestFit="1" customWidth="1"/>
    <col min="1021" max="1021" width="15.26953125" bestFit="1" customWidth="1"/>
    <col min="1022" max="1022" width="15.7265625" bestFit="1" customWidth="1"/>
    <col min="1023" max="1023" width="15.26953125" bestFit="1" customWidth="1"/>
    <col min="1024" max="1024" width="15.7265625" bestFit="1" customWidth="1"/>
    <col min="1025" max="1025" width="14.81640625" bestFit="1" customWidth="1"/>
    <col min="1026" max="1026" width="15.26953125" bestFit="1" customWidth="1"/>
    <col min="1027" max="1027" width="14.81640625" bestFit="1" customWidth="1"/>
    <col min="1028" max="1028" width="15.26953125" bestFit="1" customWidth="1"/>
    <col min="1029" max="1029" width="14.81640625" bestFit="1" customWidth="1"/>
    <col min="1030" max="1030" width="15.26953125" bestFit="1" customWidth="1"/>
    <col min="1031" max="1031" width="14.81640625" bestFit="1" customWidth="1"/>
    <col min="1032" max="1032" width="15.26953125" bestFit="1" customWidth="1"/>
    <col min="1033" max="1033" width="14.81640625" bestFit="1" customWidth="1"/>
    <col min="1034" max="1034" width="15.26953125" bestFit="1" customWidth="1"/>
    <col min="1035" max="1035" width="14.81640625" bestFit="1" customWidth="1"/>
    <col min="1036" max="1036" width="15.26953125" bestFit="1" customWidth="1"/>
    <col min="1037" max="1037" width="14.81640625" bestFit="1" customWidth="1"/>
    <col min="1038" max="1039" width="15.26953125" bestFit="1" customWidth="1"/>
    <col min="1040" max="1040" width="15.7265625" bestFit="1" customWidth="1"/>
    <col min="1041" max="1041" width="14.81640625" bestFit="1" customWidth="1"/>
    <col min="1042" max="1043" width="15.26953125" bestFit="1" customWidth="1"/>
    <col min="1044" max="1044" width="15.7265625" bestFit="1" customWidth="1"/>
    <col min="1045" max="1045" width="15.26953125" bestFit="1" customWidth="1"/>
    <col min="1046" max="1046" width="15.7265625" bestFit="1" customWidth="1"/>
    <col min="1047" max="1047" width="15.26953125" bestFit="1" customWidth="1"/>
    <col min="1048" max="1049" width="15.7265625" bestFit="1" customWidth="1"/>
    <col min="1050" max="1050" width="15.26953125" bestFit="1" customWidth="1"/>
    <col min="1051" max="1054" width="15.7265625" bestFit="1" customWidth="1"/>
    <col min="1055" max="1055" width="15.26953125" bestFit="1" customWidth="1"/>
    <col min="1056" max="1060" width="15.7265625" bestFit="1" customWidth="1"/>
    <col min="1061" max="1061" width="15.26953125" bestFit="1" customWidth="1"/>
    <col min="1062" max="1068" width="15.7265625" bestFit="1" customWidth="1"/>
    <col min="1069" max="1069" width="15.26953125" bestFit="1" customWidth="1"/>
    <col min="1070" max="1070" width="14.81640625" bestFit="1" customWidth="1"/>
    <col min="1071" max="1078" width="15.26953125" bestFit="1" customWidth="1"/>
    <col min="1079" max="1087" width="15.7265625" bestFit="1" customWidth="1"/>
    <col min="1088" max="1088" width="15.26953125" bestFit="1" customWidth="1"/>
    <col min="1089" max="1097" width="15.7265625" bestFit="1" customWidth="1"/>
    <col min="1098" max="1098" width="15.26953125" bestFit="1" customWidth="1"/>
    <col min="1099" max="1107" width="15.7265625" bestFit="1" customWidth="1"/>
    <col min="1108" max="1108" width="15.26953125" bestFit="1" customWidth="1"/>
    <col min="1109" max="1125" width="15.7265625" bestFit="1" customWidth="1"/>
    <col min="1126" max="1126" width="15.26953125" bestFit="1" customWidth="1"/>
    <col min="1127" max="1135" width="15.7265625" bestFit="1" customWidth="1"/>
    <col min="1136" max="1136" width="15.26953125" bestFit="1" customWidth="1"/>
    <col min="1137" max="1150" width="15.7265625" bestFit="1" customWidth="1"/>
    <col min="1151" max="1151" width="14.81640625" bestFit="1" customWidth="1"/>
    <col min="1152" max="1159" width="15.26953125" bestFit="1" customWidth="1"/>
    <col min="1160" max="1160" width="14.81640625" bestFit="1" customWidth="1"/>
    <col min="1161" max="1161" width="14.453125" bestFit="1" customWidth="1"/>
    <col min="1162" max="1169" width="14.81640625" bestFit="1" customWidth="1"/>
    <col min="1170" max="1170" width="15.26953125" bestFit="1" customWidth="1"/>
    <col min="1171" max="1171" width="14.81640625" bestFit="1" customWidth="1"/>
    <col min="1172" max="1180" width="15.26953125" bestFit="1" customWidth="1"/>
    <col min="1181" max="1181" width="14.81640625" bestFit="1" customWidth="1"/>
    <col min="1182" max="1188" width="15.26953125" bestFit="1" customWidth="1"/>
    <col min="1189" max="1189" width="14.81640625" bestFit="1" customWidth="1"/>
    <col min="1190" max="1192" width="15.26953125" bestFit="1" customWidth="1"/>
    <col min="1193" max="1193" width="14.81640625" bestFit="1" customWidth="1"/>
    <col min="1194" max="1202" width="15.26953125" bestFit="1" customWidth="1"/>
    <col min="1203" max="1203" width="14.81640625" bestFit="1" customWidth="1"/>
    <col min="1204" max="1212" width="15.26953125" bestFit="1" customWidth="1"/>
    <col min="1213" max="1213" width="14.81640625" bestFit="1" customWidth="1"/>
    <col min="1214" max="1216" width="15.26953125" bestFit="1" customWidth="1"/>
    <col min="1217" max="1217" width="15.7265625" bestFit="1" customWidth="1"/>
    <col min="1218" max="1219" width="15.26953125" bestFit="1" customWidth="1"/>
    <col min="1220" max="1220" width="14.81640625" bestFit="1" customWidth="1"/>
    <col min="1221" max="1221" width="15.26953125" bestFit="1" customWidth="1"/>
    <col min="1222" max="1226" width="15.7265625" bestFit="1" customWidth="1"/>
    <col min="1227" max="1227" width="15.26953125" bestFit="1" customWidth="1"/>
    <col min="1228" max="1229" width="14.81640625" bestFit="1" customWidth="1"/>
    <col min="1230" max="1233" width="15.26953125" bestFit="1" customWidth="1"/>
    <col min="1234" max="1234" width="15.7265625" bestFit="1" customWidth="1"/>
    <col min="1235" max="1238" width="14.81640625" bestFit="1" customWidth="1"/>
    <col min="1239" max="1242" width="14.453125" bestFit="1" customWidth="1"/>
    <col min="1243" max="1251" width="14.81640625" bestFit="1" customWidth="1"/>
    <col min="1252" max="1252" width="14.453125" bestFit="1" customWidth="1"/>
    <col min="1253" max="1260" width="14.81640625" bestFit="1" customWidth="1"/>
    <col min="1261" max="1261" width="14.453125" bestFit="1" customWidth="1"/>
    <col min="1262" max="1267" width="14.81640625" bestFit="1" customWidth="1"/>
    <col min="1268" max="1268" width="14.453125" bestFit="1" customWidth="1"/>
    <col min="1269" max="1272" width="14.81640625" bestFit="1" customWidth="1"/>
    <col min="1273" max="1273" width="14.453125" bestFit="1" customWidth="1"/>
    <col min="1274" max="1278" width="14.81640625" bestFit="1" customWidth="1"/>
    <col min="1279" max="1279" width="14.453125" bestFit="1" customWidth="1"/>
    <col min="1280" max="1283" width="14.81640625" bestFit="1" customWidth="1"/>
    <col min="1284" max="1284" width="17.26953125" bestFit="1" customWidth="1"/>
    <col min="1285" max="1291" width="17.7265625" bestFit="1" customWidth="1"/>
    <col min="1292" max="1293" width="17.26953125" bestFit="1" customWidth="1"/>
    <col min="1294" max="1296" width="17.7265625" bestFit="1" customWidth="1"/>
  </cols>
  <sheetData>
    <row r="1" spans="1:7" ht="15.5">
      <c r="A1" s="17" t="s">
        <v>3</v>
      </c>
      <c r="B1" s="1" t="s">
        <v>5</v>
      </c>
      <c r="C1" s="20">
        <f>D14</f>
        <v>2809.6915683641387</v>
      </c>
      <c r="D1" s="12"/>
    </row>
    <row r="2" spans="1:7" ht="15.5">
      <c r="A2" s="17" t="s">
        <v>20</v>
      </c>
      <c r="B2" s="18" t="s">
        <v>0</v>
      </c>
      <c r="C2" s="20">
        <f>Fornecida!$C$1</f>
        <v>3.0726</v>
      </c>
      <c r="D2" s="12"/>
    </row>
    <row r="3" spans="1:7" ht="17.5">
      <c r="A3" s="17" t="s">
        <v>29</v>
      </c>
      <c r="B3" s="18" t="s">
        <v>21</v>
      </c>
      <c r="C3" s="20">
        <f>SUM(C13:AY13)</f>
        <v>25513.116749999994</v>
      </c>
      <c r="D3" s="12"/>
    </row>
    <row r="4" spans="1:7">
      <c r="A4" s="21"/>
      <c r="B4" s="21"/>
      <c r="C4" s="21"/>
      <c r="D4" s="21"/>
    </row>
    <row r="5" spans="1:7">
      <c r="A5" s="22"/>
      <c r="B5" s="22"/>
      <c r="D5" s="21"/>
    </row>
    <row r="6" spans="1:7">
      <c r="A6" s="3" t="s">
        <v>22</v>
      </c>
      <c r="B6" s="23" t="s">
        <v>8</v>
      </c>
    </row>
    <row r="7" spans="1:7">
      <c r="A7" s="24" t="s">
        <v>23</v>
      </c>
      <c r="B7" s="25" t="s">
        <v>10</v>
      </c>
      <c r="C7" s="51" t="s">
        <v>78</v>
      </c>
      <c r="D7" s="26" t="s">
        <v>79</v>
      </c>
    </row>
    <row r="8" spans="1:7">
      <c r="A8" s="24" t="s">
        <v>11</v>
      </c>
      <c r="B8" s="25"/>
      <c r="C8" s="27"/>
      <c r="D8" s="27"/>
    </row>
    <row r="9" spans="1:7">
      <c r="A9" s="28" t="s">
        <v>24</v>
      </c>
      <c r="B9" s="25" t="s">
        <v>0</v>
      </c>
      <c r="C9" s="76">
        <f>AVERAGE(E20:AWV20)</f>
        <v>20.344071839080456</v>
      </c>
      <c r="D9" s="29"/>
    </row>
    <row r="10" spans="1:7">
      <c r="A10" s="28" t="s">
        <v>25</v>
      </c>
      <c r="B10" s="25" t="s">
        <v>26</v>
      </c>
      <c r="C10" s="76">
        <v>20</v>
      </c>
      <c r="D10" s="29"/>
    </row>
    <row r="11" spans="1:7">
      <c r="A11" s="28" t="s">
        <v>34</v>
      </c>
      <c r="B11" s="25" t="s">
        <v>1</v>
      </c>
      <c r="C11" s="77">
        <f>Fornecida!C22</f>
        <v>1.6180312499999996</v>
      </c>
      <c r="D11" s="29"/>
    </row>
    <row r="12" spans="1:7">
      <c r="A12" s="30" t="s">
        <v>33</v>
      </c>
      <c r="B12" s="35" t="s">
        <v>0</v>
      </c>
      <c r="C12" s="37">
        <f>C9+C10</f>
        <v>40.344071839080456</v>
      </c>
      <c r="D12" s="37">
        <f>D9+D10</f>
        <v>0</v>
      </c>
      <c r="E12" t="s">
        <v>109</v>
      </c>
      <c r="G12" s="62"/>
    </row>
    <row r="13" spans="1:7" ht="16.5">
      <c r="A13" s="30" t="s">
        <v>110</v>
      </c>
      <c r="B13" s="31" t="s">
        <v>16</v>
      </c>
      <c r="C13" s="83">
        <f>Fornecida!D47</f>
        <v>25513.116749999994</v>
      </c>
      <c r="D13" s="32">
        <f>D11*3.6*24*365</f>
        <v>0</v>
      </c>
    </row>
    <row r="14" spans="1:7">
      <c r="A14" s="30" t="s">
        <v>27</v>
      </c>
      <c r="B14" s="31" t="s">
        <v>5</v>
      </c>
      <c r="C14" s="32">
        <f>IF(C9="","",9.8*C13*(C10+C9-$C$2)/(3600))</f>
        <v>2588.5921784036132</v>
      </c>
      <c r="D14" s="32">
        <f>SUM('Energia Minima rigoroso'!E2:AB1293)</f>
        <v>2809.6915683641387</v>
      </c>
    </row>
    <row r="15" spans="1:7">
      <c r="A15" s="21"/>
      <c r="B15" t="s">
        <v>80</v>
      </c>
      <c r="C15" s="50">
        <f>(C14-D14)/D14</f>
        <v>-7.8691694294848957E-2</v>
      </c>
    </row>
    <row r="16" spans="1:7" ht="28">
      <c r="A16" s="33" t="s">
        <v>28</v>
      </c>
      <c r="D16" s="34"/>
    </row>
    <row r="17" spans="1:178">
      <c r="E17" s="21"/>
      <c r="F17" s="21"/>
    </row>
    <row r="19" spans="1:178" ht="15.5">
      <c r="A19" s="17" t="s">
        <v>81</v>
      </c>
      <c r="B19" s="17" t="s">
        <v>92</v>
      </c>
      <c r="C19" s="17"/>
      <c r="D19" s="17" t="s">
        <v>88</v>
      </c>
      <c r="E19" s="17" t="s">
        <v>1075</v>
      </c>
      <c r="F19" s="17" t="s">
        <v>1076</v>
      </c>
      <c r="G19" s="17" t="s">
        <v>1077</v>
      </c>
      <c r="H19" s="17" t="s">
        <v>1078</v>
      </c>
      <c r="I19" s="17" t="s">
        <v>1079</v>
      </c>
      <c r="J19" s="17" t="s">
        <v>1080</v>
      </c>
      <c r="K19" s="17" t="s">
        <v>1081</v>
      </c>
      <c r="L19" s="17" t="s">
        <v>1082</v>
      </c>
      <c r="M19" s="17" t="s">
        <v>1085</v>
      </c>
      <c r="N19" s="17" t="s">
        <v>1087</v>
      </c>
      <c r="O19" s="17" t="s">
        <v>1093</v>
      </c>
      <c r="P19" s="17" t="s">
        <v>1226</v>
      </c>
      <c r="Q19" s="17" t="s">
        <v>1227</v>
      </c>
      <c r="R19" s="17" t="s">
        <v>1228</v>
      </c>
      <c r="S19" s="17" t="s">
        <v>1229</v>
      </c>
      <c r="T19" s="17" t="s">
        <v>1230</v>
      </c>
      <c r="U19" s="17" t="s">
        <v>1231</v>
      </c>
      <c r="V19" s="17" t="s">
        <v>1232</v>
      </c>
      <c r="W19" s="17" t="s">
        <v>1233</v>
      </c>
      <c r="X19" s="17" t="s">
        <v>1234</v>
      </c>
      <c r="Y19" s="17" t="s">
        <v>1235</v>
      </c>
      <c r="Z19" s="17" t="s">
        <v>1236</v>
      </c>
      <c r="AA19" s="17" t="s">
        <v>1237</v>
      </c>
      <c r="AB19" s="17" t="s">
        <v>1238</v>
      </c>
      <c r="AC19" s="17" t="s">
        <v>1239</v>
      </c>
      <c r="AD19" s="17" t="s">
        <v>1240</v>
      </c>
      <c r="AE19" s="17" t="s">
        <v>1241</v>
      </c>
      <c r="AF19" s="17" t="s">
        <v>1242</v>
      </c>
      <c r="AG19" s="17" t="s">
        <v>1243</v>
      </c>
      <c r="AH19" s="17" t="s">
        <v>1244</v>
      </c>
      <c r="AI19" s="17" t="s">
        <v>1245</v>
      </c>
      <c r="AJ19" s="17" t="s">
        <v>1246</v>
      </c>
      <c r="AK19" s="17" t="s">
        <v>1247</v>
      </c>
      <c r="AL19" s="17" t="s">
        <v>1248</v>
      </c>
      <c r="AM19" s="17" t="s">
        <v>1249</v>
      </c>
      <c r="AN19" s="17" t="s">
        <v>1250</v>
      </c>
      <c r="AO19" s="17" t="s">
        <v>1251</v>
      </c>
      <c r="AP19" s="17" t="s">
        <v>1252</v>
      </c>
      <c r="AQ19" s="17" t="s">
        <v>1253</v>
      </c>
      <c r="AR19" s="17" t="s">
        <v>1254</v>
      </c>
      <c r="AS19" s="17" t="s">
        <v>1255</v>
      </c>
      <c r="AT19" s="17" t="s">
        <v>1256</v>
      </c>
      <c r="AU19" s="17" t="s">
        <v>1257</v>
      </c>
      <c r="AV19" s="17" t="s">
        <v>1258</v>
      </c>
      <c r="AW19" s="17" t="s">
        <v>1259</v>
      </c>
      <c r="AX19" s="17" t="s">
        <v>1260</v>
      </c>
      <c r="AY19" s="17" t="s">
        <v>1261</v>
      </c>
      <c r="AZ19" s="17" t="s">
        <v>1262</v>
      </c>
      <c r="BA19" s="17" t="s">
        <v>1263</v>
      </c>
      <c r="BB19" s="17" t="s">
        <v>1264</v>
      </c>
      <c r="BC19" s="17" t="s">
        <v>1265</v>
      </c>
      <c r="BD19" s="17" t="s">
        <v>1266</v>
      </c>
      <c r="BE19" s="17" t="s">
        <v>1267</v>
      </c>
      <c r="BF19" s="17" t="s">
        <v>1268</v>
      </c>
      <c r="BG19" s="17" t="s">
        <v>1269</v>
      </c>
      <c r="BH19" s="17" t="s">
        <v>1270</v>
      </c>
      <c r="BI19" s="17" t="s">
        <v>1271</v>
      </c>
      <c r="BJ19" s="17" t="s">
        <v>1272</v>
      </c>
      <c r="BK19" s="17" t="s">
        <v>1273</v>
      </c>
      <c r="BL19" s="17" t="s">
        <v>1274</v>
      </c>
      <c r="BM19" s="17" t="s">
        <v>1275</v>
      </c>
      <c r="BN19" s="17" t="s">
        <v>1276</v>
      </c>
      <c r="BO19" s="17" t="s">
        <v>1277</v>
      </c>
      <c r="BP19" s="17" t="s">
        <v>1278</v>
      </c>
      <c r="BQ19" s="17" t="s">
        <v>1279</v>
      </c>
      <c r="BR19" s="17" t="s">
        <v>1280</v>
      </c>
      <c r="BS19" s="17" t="s">
        <v>1281</v>
      </c>
      <c r="BT19" s="17" t="s">
        <v>1282</v>
      </c>
      <c r="BU19" s="17" t="s">
        <v>1283</v>
      </c>
      <c r="BV19" s="17" t="s">
        <v>1284</v>
      </c>
      <c r="BW19" s="17" t="s">
        <v>1285</v>
      </c>
      <c r="BX19" s="17" t="s">
        <v>1286</v>
      </c>
      <c r="BY19" s="17" t="s">
        <v>1287</v>
      </c>
      <c r="BZ19" s="17" t="s">
        <v>1288</v>
      </c>
      <c r="CA19" s="17" t="s">
        <v>1289</v>
      </c>
      <c r="CB19" s="17" t="s">
        <v>1290</v>
      </c>
      <c r="CC19" s="17" t="s">
        <v>1291</v>
      </c>
      <c r="CD19" s="17" t="s">
        <v>1292</v>
      </c>
      <c r="CE19" s="17" t="s">
        <v>1293</v>
      </c>
      <c r="CF19" s="17" t="s">
        <v>1294</v>
      </c>
      <c r="CG19" s="17" t="s">
        <v>1295</v>
      </c>
      <c r="CH19" s="17" t="s">
        <v>1296</v>
      </c>
      <c r="CI19" s="17" t="s">
        <v>1297</v>
      </c>
      <c r="CJ19" s="17" t="s">
        <v>1298</v>
      </c>
      <c r="CK19" s="17" t="s">
        <v>1299</v>
      </c>
      <c r="CL19" s="17" t="s">
        <v>1300</v>
      </c>
      <c r="CM19" s="17" t="s">
        <v>1301</v>
      </c>
      <c r="CN19" s="17" t="s">
        <v>1302</v>
      </c>
      <c r="CO19" s="17" t="s">
        <v>1303</v>
      </c>
      <c r="CP19" s="17" t="s">
        <v>1304</v>
      </c>
      <c r="CQ19" s="17" t="s">
        <v>1305</v>
      </c>
      <c r="CR19" s="17" t="s">
        <v>1306</v>
      </c>
      <c r="CS19" s="17" t="s">
        <v>1307</v>
      </c>
      <c r="CT19" s="17" t="s">
        <v>1308</v>
      </c>
      <c r="CU19" s="17" t="s">
        <v>1309</v>
      </c>
      <c r="CV19" s="17" t="s">
        <v>1310</v>
      </c>
      <c r="CW19" s="17" t="s">
        <v>1311</v>
      </c>
      <c r="CX19" s="17" t="s">
        <v>1312</v>
      </c>
      <c r="CY19" s="17" t="s">
        <v>1313</v>
      </c>
      <c r="CZ19" s="17" t="s">
        <v>1314</v>
      </c>
      <c r="DA19" s="17" t="s">
        <v>1315</v>
      </c>
      <c r="DB19" s="17" t="s">
        <v>1316</v>
      </c>
      <c r="DC19" s="17" t="s">
        <v>1317</v>
      </c>
      <c r="DD19" s="17" t="s">
        <v>1318</v>
      </c>
      <c r="DE19" s="17" t="s">
        <v>1319</v>
      </c>
      <c r="DF19" s="17" t="s">
        <v>1320</v>
      </c>
      <c r="DG19" s="17" t="s">
        <v>1321</v>
      </c>
      <c r="DH19" s="17" t="s">
        <v>1322</v>
      </c>
      <c r="DI19" s="17" t="s">
        <v>1323</v>
      </c>
      <c r="DJ19" s="17" t="s">
        <v>1324</v>
      </c>
      <c r="DK19" s="17" t="s">
        <v>1325</v>
      </c>
      <c r="DL19" s="17" t="s">
        <v>1326</v>
      </c>
      <c r="DM19" s="17" t="s">
        <v>1327</v>
      </c>
      <c r="DN19" s="17" t="s">
        <v>1328</v>
      </c>
      <c r="DO19" s="17" t="s">
        <v>1329</v>
      </c>
      <c r="DP19" s="17" t="s">
        <v>1330</v>
      </c>
      <c r="DQ19" s="17" t="s">
        <v>1331</v>
      </c>
      <c r="DR19" s="17" t="s">
        <v>1332</v>
      </c>
      <c r="DS19" s="17" t="s">
        <v>1333</v>
      </c>
      <c r="DT19" s="17" t="s">
        <v>1334</v>
      </c>
      <c r="DU19" s="17" t="s">
        <v>1335</v>
      </c>
      <c r="DV19" s="17" t="s">
        <v>1336</v>
      </c>
      <c r="DW19" s="17" t="s">
        <v>1337</v>
      </c>
      <c r="DX19" s="17" t="s">
        <v>1338</v>
      </c>
      <c r="DY19" s="17" t="s">
        <v>1339</v>
      </c>
      <c r="DZ19" s="17" t="s">
        <v>1340</v>
      </c>
      <c r="EA19" s="17" t="s">
        <v>1341</v>
      </c>
      <c r="EB19" s="17" t="s">
        <v>1342</v>
      </c>
      <c r="EC19" s="17" t="s">
        <v>1343</v>
      </c>
      <c r="ED19" s="17" t="s">
        <v>1344</v>
      </c>
      <c r="EE19" s="17" t="s">
        <v>1345</v>
      </c>
      <c r="EF19" s="17" t="s">
        <v>1346</v>
      </c>
      <c r="EG19" s="17" t="s">
        <v>1347</v>
      </c>
      <c r="EH19" s="17" t="s">
        <v>1348</v>
      </c>
      <c r="EI19" s="17" t="s">
        <v>1349</v>
      </c>
      <c r="EJ19" s="17" t="s">
        <v>1350</v>
      </c>
      <c r="EK19" s="17" t="s">
        <v>1351</v>
      </c>
      <c r="EL19" s="17" t="s">
        <v>1352</v>
      </c>
      <c r="EM19" s="17" t="s">
        <v>1353</v>
      </c>
      <c r="EN19" s="17" t="s">
        <v>1354</v>
      </c>
      <c r="EO19" s="17" t="s">
        <v>1355</v>
      </c>
      <c r="EP19" s="17" t="s">
        <v>1356</v>
      </c>
      <c r="EQ19" s="17" t="s">
        <v>1357</v>
      </c>
      <c r="ER19" s="17" t="s">
        <v>1358</v>
      </c>
      <c r="ES19" s="17" t="s">
        <v>1359</v>
      </c>
      <c r="ET19" s="17" t="s">
        <v>1360</v>
      </c>
      <c r="EU19" s="17" t="s">
        <v>1361</v>
      </c>
      <c r="EV19" s="17" t="s">
        <v>1362</v>
      </c>
      <c r="EW19" s="17" t="s">
        <v>1363</v>
      </c>
      <c r="EX19" s="17" t="s">
        <v>1364</v>
      </c>
      <c r="EY19" s="17" t="s">
        <v>1365</v>
      </c>
      <c r="EZ19" s="17" t="s">
        <v>1366</v>
      </c>
      <c r="FA19" s="17" t="s">
        <v>1367</v>
      </c>
      <c r="FB19" s="17" t="s">
        <v>1368</v>
      </c>
      <c r="FC19" s="17" t="s">
        <v>1369</v>
      </c>
      <c r="FD19" s="17" t="s">
        <v>1370</v>
      </c>
      <c r="FE19" s="17" t="s">
        <v>1371</v>
      </c>
      <c r="FF19" s="17" t="s">
        <v>1372</v>
      </c>
      <c r="FG19" s="17" t="s">
        <v>1373</v>
      </c>
      <c r="FH19" s="17" t="s">
        <v>1374</v>
      </c>
      <c r="FI19" s="17" t="s">
        <v>1375</v>
      </c>
      <c r="FJ19" s="17" t="s">
        <v>1376</v>
      </c>
      <c r="FK19" s="17" t="s">
        <v>1377</v>
      </c>
      <c r="FL19" s="17" t="s">
        <v>1378</v>
      </c>
      <c r="FM19" s="17" t="s">
        <v>1379</v>
      </c>
      <c r="FN19" s="17" t="s">
        <v>1380</v>
      </c>
      <c r="FO19" s="17" t="s">
        <v>1381</v>
      </c>
      <c r="FP19" s="17" t="s">
        <v>1382</v>
      </c>
      <c r="FQ19" s="17" t="s">
        <v>1383</v>
      </c>
      <c r="FR19" s="17" t="s">
        <v>1384</v>
      </c>
      <c r="FS19" s="17" t="s">
        <v>1386</v>
      </c>
      <c r="FT19" s="17" t="s">
        <v>1387</v>
      </c>
      <c r="FU19" s="17" t="s">
        <v>1388</v>
      </c>
      <c r="FV19" s="17" t="s">
        <v>1393</v>
      </c>
    </row>
    <row r="20" spans="1:178" ht="15.5">
      <c r="A20" s="17"/>
      <c r="B20" s="54" t="s">
        <v>91</v>
      </c>
      <c r="C20" s="17" t="s">
        <v>90</v>
      </c>
      <c r="D20" s="17" t="s">
        <v>89</v>
      </c>
      <c r="E20" s="17">
        <v>24.841899999999999</v>
      </c>
      <c r="F20" s="17">
        <v>24.772400000000001</v>
      </c>
      <c r="G20" s="17">
        <v>22.307600000000001</v>
      </c>
      <c r="H20" s="17">
        <v>17.831</v>
      </c>
      <c r="I20" s="17">
        <v>13.9923</v>
      </c>
      <c r="J20" s="17">
        <v>13.1517</v>
      </c>
      <c r="K20" s="17">
        <v>12.243399999999999</v>
      </c>
      <c r="L20" s="17">
        <v>11.8439</v>
      </c>
      <c r="M20" s="17">
        <v>7.3250999999999999</v>
      </c>
      <c r="N20" s="17">
        <v>7.2325999999999997</v>
      </c>
      <c r="O20" s="17">
        <v>6.3201000000000001</v>
      </c>
      <c r="P20" s="17">
        <v>13.853199999999999</v>
      </c>
      <c r="Q20" s="17">
        <v>18.0947</v>
      </c>
      <c r="R20" s="17">
        <v>12.649900000000001</v>
      </c>
      <c r="S20" s="17">
        <v>13.513400000000001</v>
      </c>
      <c r="T20" s="17">
        <v>13.3376</v>
      </c>
      <c r="U20" s="17">
        <v>14.0443</v>
      </c>
      <c r="V20" s="17">
        <v>14.0776</v>
      </c>
      <c r="W20" s="17">
        <v>14.992000000000001</v>
      </c>
      <c r="X20" s="17">
        <v>14.8264</v>
      </c>
      <c r="Y20" s="17">
        <v>15.9748</v>
      </c>
      <c r="Z20" s="17">
        <v>16.3094</v>
      </c>
      <c r="AA20" s="17">
        <v>16.234000000000002</v>
      </c>
      <c r="AB20" s="17">
        <v>16.575500000000002</v>
      </c>
      <c r="AC20" s="17">
        <v>17.892199999999999</v>
      </c>
      <c r="AD20" s="17">
        <v>16.581499999999998</v>
      </c>
      <c r="AE20" s="17">
        <v>17.4832</v>
      </c>
      <c r="AF20" s="17">
        <v>16.160799999999998</v>
      </c>
      <c r="AG20" s="17">
        <v>16.1555</v>
      </c>
      <c r="AH20" s="17">
        <v>15.8847</v>
      </c>
      <c r="AI20" s="17">
        <v>16.051200000000001</v>
      </c>
      <c r="AJ20" s="17">
        <v>16.684200000000001</v>
      </c>
      <c r="AK20" s="17">
        <v>17.018799999999999</v>
      </c>
      <c r="AL20" s="17">
        <v>19.370699999999999</v>
      </c>
      <c r="AM20" s="17">
        <v>18.5273</v>
      </c>
      <c r="AN20" s="17">
        <v>19.901599999999998</v>
      </c>
      <c r="AO20" s="17">
        <v>19.0334</v>
      </c>
      <c r="AP20" s="17">
        <v>19.224799999999998</v>
      </c>
      <c r="AQ20" s="17">
        <v>19.5276</v>
      </c>
      <c r="AR20" s="17">
        <v>21.8916</v>
      </c>
      <c r="AS20" s="17">
        <v>24.2822</v>
      </c>
      <c r="AT20" s="17">
        <v>24.115400000000001</v>
      </c>
      <c r="AU20" s="17">
        <v>24.052700000000002</v>
      </c>
      <c r="AV20" s="17">
        <v>23.7286</v>
      </c>
      <c r="AW20" s="17">
        <v>23.355599999999999</v>
      </c>
      <c r="AX20" s="17">
        <v>22.9909</v>
      </c>
      <c r="AY20" s="17">
        <v>23.184799999999999</v>
      </c>
      <c r="AZ20" s="17">
        <v>22.9803</v>
      </c>
      <c r="BA20" s="17">
        <v>22.3977</v>
      </c>
      <c r="BB20" s="17">
        <v>21.767499999999998</v>
      </c>
      <c r="BC20" s="17">
        <v>18.3552</v>
      </c>
      <c r="BD20" s="17">
        <v>20.053799999999999</v>
      </c>
      <c r="BE20" s="17">
        <v>24.236899999999999</v>
      </c>
      <c r="BF20" s="17">
        <v>23.030200000000001</v>
      </c>
      <c r="BG20" s="17">
        <v>21.8965</v>
      </c>
      <c r="BH20" s="17">
        <v>21.581299999999999</v>
      </c>
      <c r="BI20" s="17">
        <v>20.972300000000001</v>
      </c>
      <c r="BJ20" s="17">
        <v>20.009599999999999</v>
      </c>
      <c r="BK20" s="17">
        <v>20.3947</v>
      </c>
      <c r="BL20" s="17">
        <v>20.929099999999998</v>
      </c>
      <c r="BM20" s="17">
        <v>21.131900000000002</v>
      </c>
      <c r="BN20" s="17">
        <v>19.9681</v>
      </c>
      <c r="BO20" s="17">
        <v>19.376899999999999</v>
      </c>
      <c r="BP20" s="17">
        <v>19.8675</v>
      </c>
      <c r="BQ20" s="17">
        <v>18.7241</v>
      </c>
      <c r="BR20" s="17">
        <v>19.290600000000001</v>
      </c>
      <c r="BS20" s="17">
        <v>19.180299999999999</v>
      </c>
      <c r="BT20" s="17">
        <v>19.252700000000001</v>
      </c>
      <c r="BU20" s="17">
        <v>19.430900000000001</v>
      </c>
      <c r="BV20" s="17">
        <v>19.879000000000001</v>
      </c>
      <c r="BW20" s="17">
        <v>20.040199999999999</v>
      </c>
      <c r="BX20" s="17">
        <v>20.263400000000001</v>
      </c>
      <c r="BY20" s="17">
        <v>20.5212</v>
      </c>
      <c r="BZ20" s="17">
        <v>22.0459</v>
      </c>
      <c r="CA20" s="17">
        <v>21.486999999999998</v>
      </c>
      <c r="CB20" s="17">
        <v>23.1418</v>
      </c>
      <c r="CC20" s="17">
        <v>21.593299999999999</v>
      </c>
      <c r="CD20" s="17">
        <v>18.839700000000001</v>
      </c>
      <c r="CE20" s="17">
        <v>18.5044</v>
      </c>
      <c r="CF20" s="17">
        <v>22.058800000000002</v>
      </c>
      <c r="CG20" s="17">
        <v>22.452100000000002</v>
      </c>
      <c r="CH20" s="17">
        <v>21.7242</v>
      </c>
      <c r="CI20" s="17">
        <v>20.651900000000001</v>
      </c>
      <c r="CJ20" s="17">
        <v>16.329999999999998</v>
      </c>
      <c r="CK20" s="17">
        <v>17.239899999999999</v>
      </c>
      <c r="CL20" s="17">
        <v>16.6127</v>
      </c>
      <c r="CM20" s="17">
        <v>16.579699999999999</v>
      </c>
      <c r="CN20" s="17">
        <v>16.563600000000001</v>
      </c>
      <c r="CO20" s="17">
        <v>12.7538</v>
      </c>
      <c r="CP20" s="17">
        <v>12.235300000000001</v>
      </c>
      <c r="CQ20" s="17">
        <v>23.934699999999999</v>
      </c>
      <c r="CR20" s="17">
        <v>24.674900000000001</v>
      </c>
      <c r="CS20" s="17">
        <v>24.444400000000002</v>
      </c>
      <c r="CT20" s="17">
        <v>24.6907</v>
      </c>
      <c r="CU20" s="17">
        <v>25.5595</v>
      </c>
      <c r="CV20" s="17">
        <v>24.1066</v>
      </c>
      <c r="CW20" s="17">
        <v>27.0931</v>
      </c>
      <c r="CX20" s="17">
        <v>23.3354</v>
      </c>
      <c r="CY20" s="17">
        <v>4.8821000000000003</v>
      </c>
      <c r="CZ20" s="17">
        <v>16.077400000000001</v>
      </c>
      <c r="DA20" s="17">
        <v>4.4496000000000002</v>
      </c>
      <c r="DB20" s="17">
        <v>24.454799999999999</v>
      </c>
      <c r="DC20" s="17">
        <v>24.452999999999999</v>
      </c>
      <c r="DD20" s="17">
        <v>24.4528</v>
      </c>
      <c r="DE20" s="17">
        <v>24.466799999999999</v>
      </c>
      <c r="DF20" s="17">
        <v>24.485700000000001</v>
      </c>
      <c r="DG20" s="17">
        <v>24.502700000000001</v>
      </c>
      <c r="DH20" s="17">
        <v>24.486999999999998</v>
      </c>
      <c r="DI20" s="17">
        <v>24.314699999999998</v>
      </c>
      <c r="DJ20" s="17">
        <v>24.320399999999999</v>
      </c>
      <c r="DK20" s="17">
        <v>24.536100000000001</v>
      </c>
      <c r="DL20" s="17">
        <v>24.585799999999999</v>
      </c>
      <c r="DM20" s="17">
        <v>24.593800000000002</v>
      </c>
      <c r="DN20" s="17">
        <v>24.5914</v>
      </c>
      <c r="DO20" s="17">
        <v>24.582699999999999</v>
      </c>
      <c r="DP20" s="17">
        <v>24.5703</v>
      </c>
      <c r="DQ20" s="17">
        <v>24.535</v>
      </c>
      <c r="DR20" s="17">
        <v>24.299499999999998</v>
      </c>
      <c r="DS20" s="17">
        <v>23.825700000000001</v>
      </c>
      <c r="DT20" s="17">
        <v>22.8901</v>
      </c>
      <c r="DU20" s="17">
        <v>22.521000000000001</v>
      </c>
      <c r="DV20" s="17">
        <v>22.033899999999999</v>
      </c>
      <c r="DW20" s="17">
        <v>21.539400000000001</v>
      </c>
      <c r="DX20" s="17">
        <v>20.214200000000002</v>
      </c>
      <c r="DY20" s="17">
        <v>19.997900000000001</v>
      </c>
      <c r="DZ20" s="17">
        <v>20.0002</v>
      </c>
      <c r="EA20" s="17">
        <v>20.0045</v>
      </c>
      <c r="EB20" s="17">
        <v>20.282499999999999</v>
      </c>
      <c r="EC20" s="17">
        <v>20.665700000000001</v>
      </c>
      <c r="ED20" s="17">
        <v>21.630199999999999</v>
      </c>
      <c r="EE20" s="17">
        <v>22</v>
      </c>
      <c r="EF20" s="17">
        <v>22.254300000000001</v>
      </c>
      <c r="EG20" s="17">
        <v>22.774100000000001</v>
      </c>
      <c r="EH20" s="17">
        <v>23.748799999999999</v>
      </c>
      <c r="EI20" s="17">
        <v>24.350100000000001</v>
      </c>
      <c r="EJ20" s="17">
        <v>25.315899999999999</v>
      </c>
      <c r="EK20" s="17">
        <v>25.812000000000001</v>
      </c>
      <c r="EL20" s="17">
        <v>26.891200000000001</v>
      </c>
      <c r="EM20" s="17">
        <v>26.019200000000001</v>
      </c>
      <c r="EN20" s="17">
        <v>26.044899999999998</v>
      </c>
      <c r="EO20" s="17">
        <v>27.031600000000001</v>
      </c>
      <c r="EP20" s="17">
        <v>27.066099999999999</v>
      </c>
      <c r="EQ20" s="17">
        <v>27.607500000000002</v>
      </c>
      <c r="ER20" s="17">
        <v>24</v>
      </c>
      <c r="ES20" s="17">
        <v>23.9892</v>
      </c>
      <c r="ET20" s="17">
        <v>24.0243</v>
      </c>
      <c r="EU20" s="17">
        <v>24.079899999999999</v>
      </c>
      <c r="EV20" s="17">
        <v>24.139199999999999</v>
      </c>
      <c r="EW20" s="17">
        <v>24.190200000000001</v>
      </c>
      <c r="EX20" s="17">
        <v>24.168399999999998</v>
      </c>
      <c r="EY20" s="17">
        <v>21.4483</v>
      </c>
      <c r="EZ20" s="17">
        <v>20.002099999999999</v>
      </c>
      <c r="FA20" s="17">
        <v>21.2927</v>
      </c>
      <c r="FB20" s="17">
        <v>17.558800000000002</v>
      </c>
      <c r="FC20" s="17">
        <v>17.7103</v>
      </c>
      <c r="FD20" s="17">
        <v>15.853999999999999</v>
      </c>
      <c r="FE20" s="17">
        <v>17.955400000000001</v>
      </c>
      <c r="FF20" s="17">
        <v>17.4861</v>
      </c>
      <c r="FG20" s="17">
        <v>15.9771</v>
      </c>
      <c r="FH20" s="17">
        <v>17.848400000000002</v>
      </c>
      <c r="FI20" s="17">
        <v>19.334599999999998</v>
      </c>
      <c r="FJ20" s="17">
        <v>20.799199999999999</v>
      </c>
      <c r="FK20" s="17">
        <v>20.9269</v>
      </c>
      <c r="FL20" s="17">
        <v>23.964200000000002</v>
      </c>
      <c r="FM20" s="17">
        <v>26.5185</v>
      </c>
      <c r="FN20" s="17">
        <v>25.3628</v>
      </c>
      <c r="FO20" s="17">
        <v>26.832999999999998</v>
      </c>
      <c r="FP20" s="17">
        <v>18.5672</v>
      </c>
      <c r="FQ20" s="17">
        <v>18.8431</v>
      </c>
      <c r="FR20" s="17">
        <v>27.095600000000001</v>
      </c>
      <c r="FS20" s="17">
        <v>26.5153</v>
      </c>
      <c r="FT20" s="17">
        <v>26.364799999999999</v>
      </c>
      <c r="FU20" s="17">
        <v>16.154299999999999</v>
      </c>
      <c r="FV20" s="17">
        <v>3.0726</v>
      </c>
    </row>
  </sheetData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DA1295"/>
  <sheetViews>
    <sheetView topLeftCell="D148" zoomScale="85" zoomScaleNormal="85" workbookViewId="0">
      <selection activeCell="E176" sqref="E176"/>
    </sheetView>
  </sheetViews>
  <sheetFormatPr defaultColWidth="9.1796875" defaultRowHeight="14.5"/>
  <cols>
    <col min="1" max="1" width="16.1796875" bestFit="1" customWidth="1"/>
    <col min="2" max="2" width="8" bestFit="1" customWidth="1"/>
    <col min="3" max="3" width="9.26953125" bestFit="1" customWidth="1"/>
    <col min="4" max="4" width="6.453125" bestFit="1" customWidth="1"/>
    <col min="5" max="5" width="12.54296875" bestFit="1" customWidth="1"/>
    <col min="6" max="28" width="11.26953125" bestFit="1" customWidth="1"/>
  </cols>
  <sheetData>
    <row r="1" spans="1:105">
      <c r="A1" s="79" t="s">
        <v>88</v>
      </c>
      <c r="B1" s="79" t="s">
        <v>93</v>
      </c>
      <c r="C1" s="79" t="s">
        <v>94</v>
      </c>
      <c r="D1" s="79" t="s">
        <v>95</v>
      </c>
      <c r="E1" s="79" t="s">
        <v>77</v>
      </c>
      <c r="F1" s="80">
        <v>4.1666666666666664E-2</v>
      </c>
      <c r="G1" s="80">
        <v>8.3333333333333329E-2</v>
      </c>
      <c r="H1" s="80">
        <v>0.125</v>
      </c>
      <c r="I1" s="80">
        <v>0.16666666666666666</v>
      </c>
      <c r="J1" s="80">
        <v>0.20833333333333331</v>
      </c>
      <c r="K1" s="80">
        <v>0.24999999999999997</v>
      </c>
      <c r="L1" s="80">
        <v>0.29166666666666663</v>
      </c>
      <c r="M1" s="80">
        <v>0.33333333333333331</v>
      </c>
      <c r="N1" s="80">
        <v>0.375</v>
      </c>
      <c r="O1" s="80">
        <v>0.41666666666666669</v>
      </c>
      <c r="P1" s="80">
        <v>0.45833333333333337</v>
      </c>
      <c r="Q1" s="80">
        <v>0.5</v>
      </c>
      <c r="R1" s="80">
        <v>0.54166666666666663</v>
      </c>
      <c r="S1" s="80">
        <v>0.58333333333333326</v>
      </c>
      <c r="T1" s="80">
        <v>0.62499999999999989</v>
      </c>
      <c r="U1" s="80">
        <v>0.66666666666666652</v>
      </c>
      <c r="V1" s="80">
        <v>0.70833333333333315</v>
      </c>
      <c r="W1" s="80">
        <v>0.74999999999999978</v>
      </c>
      <c r="X1" s="80">
        <v>0.79166666666666641</v>
      </c>
      <c r="Y1" s="80">
        <v>0.83333333333333304</v>
      </c>
      <c r="Z1" s="80">
        <v>0.87499999999999967</v>
      </c>
      <c r="AA1" s="80">
        <v>0.9166666666666663</v>
      </c>
      <c r="AB1" s="80">
        <v>0.95833333333333293</v>
      </c>
      <c r="AC1" s="73"/>
      <c r="AD1" s="73"/>
      <c r="AE1" s="73"/>
      <c r="AF1" s="73"/>
      <c r="AG1" s="73"/>
    </row>
    <row r="2" spans="1:105">
      <c r="A2" s="88" t="s">
        <v>1075</v>
      </c>
      <c r="B2" s="21">
        <f>Fornecida!$C$1</f>
        <v>3.0726</v>
      </c>
      <c r="C2" s="78">
        <v>29.4754</v>
      </c>
      <c r="D2">
        <v>20</v>
      </c>
      <c r="E2" s="74">
        <f>(('Node actual demand d=1.0'!B2*(365/2)))*9.8*($C2+$D2-$B2)/3600</f>
        <v>0</v>
      </c>
      <c r="F2" s="74">
        <f>(('Node actual demand d=1.0'!C2*(365/2)))*9.8*($C2+$D2-$B2)/3600</f>
        <v>0</v>
      </c>
      <c r="G2" s="74">
        <f>(('Node actual demand d=1.0'!D2*(365/2)))*9.8*($C2+$D2-$B2)/3600</f>
        <v>0</v>
      </c>
      <c r="H2" s="74">
        <f>(('Node actual demand d=1.0'!E2*(365/2)))*9.8*($C2+$D2-$B2)/3600</f>
        <v>0</v>
      </c>
      <c r="I2" s="74">
        <f>(('Node actual demand d=1.0'!F2*(365/2)))*9.8*($C2+$D2-$B2)/3600</f>
        <v>0</v>
      </c>
      <c r="J2" s="74">
        <f>(('Node actual demand d=1.0'!G2*(365/2)))*9.8*($C2+$D2-$B2)/3600</f>
        <v>0</v>
      </c>
      <c r="K2" s="74">
        <f>(('Node actual demand d=1.0'!H2*(365/2)))*9.8*($C2+$D2-$B2)/3600</f>
        <v>0</v>
      </c>
      <c r="L2" s="74">
        <f>(('Node actual demand d=1.0'!I2*(365/2)))*9.8*($C2+$D2-$B2)/3600</f>
        <v>0</v>
      </c>
      <c r="M2" s="74">
        <f>(('Node actual demand d=1.0'!J2*(365/2)))*9.8*($C2+$D2-$B2)/3600</f>
        <v>0</v>
      </c>
      <c r="N2" s="74">
        <f>(('Node actual demand d=1.0'!K2*(365/2)))*9.8*($C2+$D2-$B2)/3600</f>
        <v>0</v>
      </c>
      <c r="O2" s="74">
        <f>(('Node actual demand d=1.0'!L2*(365/2)))*9.8*($C2+$D2-$B2)/3600</f>
        <v>0</v>
      </c>
      <c r="P2" s="74">
        <f>(('Node actual demand d=1.0'!M2*(365/2)))*9.8*($C2+$D2-$B2)/3600</f>
        <v>0</v>
      </c>
      <c r="Q2" s="74">
        <f>(('Node actual demand d=1.0'!N2*(365/2)))*9.8*($C2+$D2-$B2)/3600</f>
        <v>0</v>
      </c>
      <c r="R2" s="74">
        <f>(('Node actual demand d=1.0'!O2*(365/2)))*9.8*($C2+$D2-$B2)/3600</f>
        <v>0</v>
      </c>
      <c r="S2" s="74">
        <f>(('Node actual demand d=1.0'!P2*(365/2)))*9.8*($C2+$D2-$B2)/3600</f>
        <v>0</v>
      </c>
      <c r="T2" s="74">
        <f>(('Node actual demand d=1.0'!Q2*(365/2)))*9.8*($C2+$D2-$B2)/3600</f>
        <v>0</v>
      </c>
      <c r="U2" s="74">
        <f>(('Node actual demand d=1.0'!R2*(365/2)))*9.8*($C2+$D2-$B2)/3600</f>
        <v>0</v>
      </c>
      <c r="V2" s="74">
        <f>(('Node actual demand d=1.0'!S2*(365/2)))*9.8*($C2+$D2-$B2)/3600</f>
        <v>0</v>
      </c>
      <c r="W2" s="74">
        <f>(('Node actual demand d=1.0'!T2*(365/2)))*9.8*($C2+$D2-$B2)/3600</f>
        <v>0</v>
      </c>
      <c r="X2" s="74">
        <f>(('Node actual demand d=1.0'!U2*(365/2)))*9.8*($C2+$D2-$B2)/3600</f>
        <v>0</v>
      </c>
      <c r="Y2" s="74">
        <f>(('Node actual demand d=1.0'!V2*(365/2)))*9.8*($C2+$D2-$B2)/3600</f>
        <v>0</v>
      </c>
      <c r="Z2" s="74">
        <f>(('Node actual demand d=1.0'!W2*(365/2)))*9.8*($C2+$D2-$B2)/3600</f>
        <v>0</v>
      </c>
      <c r="AA2" s="74">
        <f>(('Node actual demand d=1.0'!X2*(365/2)))*9.8*($C2+$D2-$B2)/3600</f>
        <v>0</v>
      </c>
      <c r="AB2" s="74">
        <f>(('Node actual demand d=1.0'!Y2*(365/2)))*9.8*($C2+$D2-$B2)/3600</f>
        <v>0</v>
      </c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</row>
    <row r="3" spans="1:105">
      <c r="A3" s="88" t="s">
        <v>1076</v>
      </c>
      <c r="B3" s="21">
        <f>Fornecida!$C$1</f>
        <v>3.0726</v>
      </c>
      <c r="C3" s="78">
        <v>4.0270000000000001</v>
      </c>
      <c r="D3">
        <v>20</v>
      </c>
      <c r="E3" s="74">
        <f>(('Node actual demand d=1.0'!B3*(365/2)))*9.8*($C3+$D3-$B3)/3600</f>
        <v>0</v>
      </c>
      <c r="F3" s="74">
        <f>(('Node actual demand d=1.0'!C3*(365/2)))*9.8*($C3+$D3-$B3)/3600</f>
        <v>0</v>
      </c>
      <c r="G3" s="74">
        <f>(('Node actual demand d=1.0'!D3*(365/2)))*9.8*($C3+$D3-$B3)/3600</f>
        <v>0</v>
      </c>
      <c r="H3" s="74">
        <f>(('Node actual demand d=1.0'!E3*(365/2)))*9.8*($C3+$D3-$B3)/3600</f>
        <v>0</v>
      </c>
      <c r="I3" s="74">
        <f>(('Node actual demand d=1.0'!F3*(365/2)))*9.8*($C3+$D3-$B3)/3600</f>
        <v>0</v>
      </c>
      <c r="J3" s="74">
        <f>(('Node actual demand d=1.0'!G3*(365/2)))*9.8*($C3+$D3-$B3)/3600</f>
        <v>0</v>
      </c>
      <c r="K3" s="74">
        <f>(('Node actual demand d=1.0'!H3*(365/2)))*9.8*($C3+$D3-$B3)/3600</f>
        <v>0</v>
      </c>
      <c r="L3" s="74">
        <f>(('Node actual demand d=1.0'!I3*(365/2)))*9.8*($C3+$D3-$B3)/3600</f>
        <v>0</v>
      </c>
      <c r="M3" s="74">
        <f>(('Node actual demand d=1.0'!J3*(365/2)))*9.8*($C3+$D3-$B3)/3600</f>
        <v>0</v>
      </c>
      <c r="N3" s="74">
        <f>(('Node actual demand d=1.0'!K3*(365/2)))*9.8*($C3+$D3-$B3)/3600</f>
        <v>0</v>
      </c>
      <c r="O3" s="74">
        <f>(('Node actual demand d=1.0'!L3*(365/2)))*9.8*($C3+$D3-$B3)/3600</f>
        <v>0</v>
      </c>
      <c r="P3" s="74">
        <f>(('Node actual demand d=1.0'!M3*(365/2)))*9.8*($C3+$D3-$B3)/3600</f>
        <v>0</v>
      </c>
      <c r="Q3" s="74">
        <f>(('Node actual demand d=1.0'!N3*(365/2)))*9.8*($C3+$D3-$B3)/3600</f>
        <v>0</v>
      </c>
      <c r="R3" s="74">
        <f>(('Node actual demand d=1.0'!O3*(365/2)))*9.8*($C3+$D3-$B3)/3600</f>
        <v>0</v>
      </c>
      <c r="S3" s="74">
        <f>(('Node actual demand d=1.0'!P3*(365/2)))*9.8*($C3+$D3-$B3)/3600</f>
        <v>0</v>
      </c>
      <c r="T3" s="74">
        <f>(('Node actual demand d=1.0'!Q3*(365/2)))*9.8*($C3+$D3-$B3)/3600</f>
        <v>0</v>
      </c>
      <c r="U3" s="74">
        <f>(('Node actual demand d=1.0'!R3*(365/2)))*9.8*($C3+$D3-$B3)/3600</f>
        <v>0</v>
      </c>
      <c r="V3" s="74">
        <f>(('Node actual demand d=1.0'!S3*(365/2)))*9.8*($C3+$D3-$B3)/3600</f>
        <v>0</v>
      </c>
      <c r="W3" s="74">
        <f>(('Node actual demand d=1.0'!T3*(365/2)))*9.8*($C3+$D3-$B3)/3600</f>
        <v>0</v>
      </c>
      <c r="X3" s="74">
        <f>(('Node actual demand d=1.0'!U3*(365/2)))*9.8*($C3+$D3-$B3)/3600</f>
        <v>0</v>
      </c>
      <c r="Y3" s="74">
        <f>(('Node actual demand d=1.0'!V3*(365/2)))*9.8*($C3+$D3-$B3)/3600</f>
        <v>0</v>
      </c>
      <c r="Z3" s="74">
        <f>(('Node actual demand d=1.0'!W3*(365/2)))*9.8*($C3+$D3-$B3)/3600</f>
        <v>0</v>
      </c>
      <c r="AA3" s="74">
        <f>(('Node actual demand d=1.0'!X3*(365/2)))*9.8*($C3+$D3-$B3)/3600</f>
        <v>0</v>
      </c>
      <c r="AB3" s="74">
        <f>(('Node actual demand d=1.0'!Y3*(365/2)))*9.8*($C3+$D3-$B3)/3600</f>
        <v>0</v>
      </c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</row>
    <row r="4" spans="1:105">
      <c r="A4" s="88" t="s">
        <v>1077</v>
      </c>
      <c r="B4" s="21">
        <f>Fornecida!$C$1</f>
        <v>3.0726</v>
      </c>
      <c r="C4" s="78">
        <v>3.9996999999999998</v>
      </c>
      <c r="D4">
        <v>20</v>
      </c>
      <c r="E4" s="74">
        <f>(('Node actual demand d=1.0'!B4*(365/2)))*9.8*($C4+$D4-$B4)/3600</f>
        <v>0</v>
      </c>
      <c r="F4" s="74">
        <f>(('Node actual demand d=1.0'!C4*(365/2)))*9.8*($C4+$D4-$B4)/3600</f>
        <v>0</v>
      </c>
      <c r="G4" s="74">
        <f>(('Node actual demand d=1.0'!D4*(365/2)))*9.8*($C4+$D4-$B4)/3600</f>
        <v>0</v>
      </c>
      <c r="H4" s="74">
        <f>(('Node actual demand d=1.0'!E4*(365/2)))*9.8*($C4+$D4-$B4)/3600</f>
        <v>0</v>
      </c>
      <c r="I4" s="74">
        <f>(('Node actual demand d=1.0'!F4*(365/2)))*9.8*($C4+$D4-$B4)/3600</f>
        <v>0</v>
      </c>
      <c r="J4" s="74">
        <f>(('Node actual demand d=1.0'!G4*(365/2)))*9.8*($C4+$D4-$B4)/3600</f>
        <v>0</v>
      </c>
      <c r="K4" s="74">
        <f>(('Node actual demand d=1.0'!H4*(365/2)))*9.8*($C4+$D4-$B4)/3600</f>
        <v>1.1436369495833335E-2</v>
      </c>
      <c r="L4" s="74">
        <f>(('Node actual demand d=1.0'!I4*(365/2)))*9.8*($C4+$D4-$B4)/3600</f>
        <v>3.4309108487499997E-2</v>
      </c>
      <c r="M4" s="74">
        <f>(('Node actual demand d=1.0'!J4*(365/2)))*9.8*($C4+$D4-$B4)/3600</f>
        <v>3.4309108487499997E-2</v>
      </c>
      <c r="N4" s="74">
        <f>(('Node actual demand d=1.0'!K4*(365/2)))*9.8*($C4+$D4-$B4)/3600</f>
        <v>3.4309108487499997E-2</v>
      </c>
      <c r="O4" s="74">
        <f>(('Node actual demand d=1.0'!L4*(365/2)))*9.8*($C4+$D4-$B4)/3600</f>
        <v>2.2872738991666669E-2</v>
      </c>
      <c r="P4" s="74">
        <f>(('Node actual demand d=1.0'!M4*(365/2)))*9.8*($C4+$D4-$B4)/3600</f>
        <v>3.4309108487499997E-2</v>
      </c>
      <c r="Q4" s="74">
        <f>(('Node actual demand d=1.0'!N4*(365/2)))*9.8*($C4+$D4-$B4)/3600</f>
        <v>2.2872738991666669E-2</v>
      </c>
      <c r="R4" s="74">
        <f>(('Node actual demand d=1.0'!O4*(365/2)))*9.8*($C4+$D4-$B4)/3600</f>
        <v>1.1436369495833335E-2</v>
      </c>
      <c r="S4" s="74">
        <f>(('Node actual demand d=1.0'!P4*(365/2)))*9.8*($C4+$D4-$B4)/3600</f>
        <v>2.2872738991666669E-2</v>
      </c>
      <c r="T4" s="74">
        <f>(('Node actual demand d=1.0'!Q4*(365/2)))*9.8*($C4+$D4-$B4)/3600</f>
        <v>3.4309108487499997E-2</v>
      </c>
      <c r="U4" s="74">
        <f>(('Node actual demand d=1.0'!R4*(365/2)))*9.8*($C4+$D4-$B4)/3600</f>
        <v>4.5745477983333338E-2</v>
      </c>
      <c r="V4" s="74">
        <f>(('Node actual demand d=1.0'!S4*(365/2)))*9.8*($C4+$D4-$B4)/3600</f>
        <v>3.4309108487499997E-2</v>
      </c>
      <c r="W4" s="74">
        <f>(('Node actual demand d=1.0'!T4*(365/2)))*9.8*($C4+$D4-$B4)/3600</f>
        <v>1.1436369495833335E-2</v>
      </c>
      <c r="X4" s="74">
        <f>(('Node actual demand d=1.0'!U4*(365/2)))*9.8*($C4+$D4-$B4)/3600</f>
        <v>1.1436369495833335E-2</v>
      </c>
      <c r="Y4" s="74">
        <f>(('Node actual demand d=1.0'!V4*(365/2)))*9.8*($C4+$D4-$B4)/3600</f>
        <v>1.1436369495833335E-2</v>
      </c>
      <c r="Z4" s="74">
        <f>(('Node actual demand d=1.0'!W4*(365/2)))*9.8*($C4+$D4-$B4)/3600</f>
        <v>1.1436369495833335E-2</v>
      </c>
      <c r="AA4" s="74">
        <f>(('Node actual demand d=1.0'!X4*(365/2)))*9.8*($C4+$D4-$B4)/3600</f>
        <v>0</v>
      </c>
      <c r="AB4" s="74">
        <f>(('Node actual demand d=1.0'!Y4*(365/2)))*9.8*($C4+$D4-$B4)/3600</f>
        <v>0</v>
      </c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</row>
    <row r="5" spans="1:105">
      <c r="A5" s="88" t="s">
        <v>1078</v>
      </c>
      <c r="B5" s="21">
        <f>Fornecida!$C$1</f>
        <v>3.0726</v>
      </c>
      <c r="C5" s="78">
        <v>28.638500000000001</v>
      </c>
      <c r="D5">
        <v>20</v>
      </c>
      <c r="E5" s="74">
        <f>(('Node actual demand d=1.0'!B5*(365/2)))*9.8*($C5+$D5-$B5)/3600</f>
        <v>2.490113149027778E-2</v>
      </c>
      <c r="F5" s="74">
        <f>(('Node actual demand d=1.0'!C5*(365/2)))*9.8*($C5+$D5-$B5)/3600</f>
        <v>2.490113149027778E-2</v>
      </c>
      <c r="G5" s="74">
        <f>(('Node actual demand d=1.0'!D5*(365/2)))*9.8*($C5+$D5-$B5)/3600</f>
        <v>2.490113149027778E-2</v>
      </c>
      <c r="H5" s="74">
        <f>(('Node actual demand d=1.0'!E5*(365/2)))*9.8*($C5+$D5-$B5)/3600</f>
        <v>0</v>
      </c>
      <c r="I5" s="74">
        <f>(('Node actual demand d=1.0'!F5*(365/2)))*9.8*($C5+$D5-$B5)/3600</f>
        <v>0</v>
      </c>
      <c r="J5" s="74">
        <f>(('Node actual demand d=1.0'!G5*(365/2)))*9.8*($C5+$D5-$B5)/3600</f>
        <v>0</v>
      </c>
      <c r="K5" s="74">
        <f>(('Node actual demand d=1.0'!H5*(365/2)))*9.8*($C5+$D5-$B5)/3600</f>
        <v>4.980226298055556E-2</v>
      </c>
      <c r="L5" s="74">
        <f>(('Node actual demand d=1.0'!I5*(365/2)))*9.8*($C5+$D5-$B5)/3600</f>
        <v>4.980226298055556E-2</v>
      </c>
      <c r="M5" s="74">
        <f>(('Node actual demand d=1.0'!J5*(365/2)))*9.8*($C5+$D5-$B5)/3600</f>
        <v>2.490113149027778E-2</v>
      </c>
      <c r="N5" s="74">
        <f>(('Node actual demand d=1.0'!K5*(365/2)))*9.8*($C5+$D5-$B5)/3600</f>
        <v>0</v>
      </c>
      <c r="O5" s="74">
        <f>(('Node actual demand d=1.0'!L5*(365/2)))*9.8*($C5+$D5-$B5)/3600</f>
        <v>4.980226298055556E-2</v>
      </c>
      <c r="P5" s="74">
        <f>(('Node actual demand d=1.0'!M5*(365/2)))*9.8*($C5+$D5-$B5)/3600</f>
        <v>4.980226298055556E-2</v>
      </c>
      <c r="Q5" s="74">
        <f>(('Node actual demand d=1.0'!N5*(365/2)))*9.8*($C5+$D5-$B5)/3600</f>
        <v>4.980226298055556E-2</v>
      </c>
      <c r="R5" s="74">
        <f>(('Node actual demand d=1.0'!O5*(365/2)))*9.8*($C5+$D5-$B5)/3600</f>
        <v>7.4703394470833337E-2</v>
      </c>
      <c r="S5" s="74">
        <f>(('Node actual demand d=1.0'!P5*(365/2)))*9.8*($C5+$D5-$B5)/3600</f>
        <v>7.4703394470833337E-2</v>
      </c>
      <c r="T5" s="74">
        <f>(('Node actual demand d=1.0'!Q5*(365/2)))*9.8*($C5+$D5-$B5)/3600</f>
        <v>2.490113149027778E-2</v>
      </c>
      <c r="U5" s="74">
        <f>(('Node actual demand d=1.0'!R5*(365/2)))*9.8*($C5+$D5-$B5)/3600</f>
        <v>2.490113149027778E-2</v>
      </c>
      <c r="V5" s="74">
        <f>(('Node actual demand d=1.0'!S5*(365/2)))*9.8*($C5+$D5-$B5)/3600</f>
        <v>0</v>
      </c>
      <c r="W5" s="74">
        <f>(('Node actual demand d=1.0'!T5*(365/2)))*9.8*($C5+$D5-$B5)/3600</f>
        <v>2.490113149027778E-2</v>
      </c>
      <c r="X5" s="74">
        <f>(('Node actual demand d=1.0'!U5*(365/2)))*9.8*($C5+$D5-$B5)/3600</f>
        <v>4.980226298055556E-2</v>
      </c>
      <c r="Y5" s="74">
        <f>(('Node actual demand d=1.0'!V5*(365/2)))*9.8*($C5+$D5-$B5)/3600</f>
        <v>2.490113149027778E-2</v>
      </c>
      <c r="Z5" s="74">
        <f>(('Node actual demand d=1.0'!W5*(365/2)))*9.8*($C5+$D5-$B5)/3600</f>
        <v>2.490113149027778E-2</v>
      </c>
      <c r="AA5" s="74">
        <f>(('Node actual demand d=1.0'!X5*(365/2)))*9.8*($C5+$D5-$B5)/3600</f>
        <v>2.490113149027778E-2</v>
      </c>
      <c r="AB5" s="74">
        <f>(('Node actual demand d=1.0'!Y5*(365/2)))*9.8*($C5+$D5-$B5)/3600</f>
        <v>2.490113149027778E-2</v>
      </c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</row>
    <row r="6" spans="1:105">
      <c r="A6" s="88" t="s">
        <v>1079</v>
      </c>
      <c r="B6" s="21">
        <f>Fornecida!$C$1</f>
        <v>3.0726</v>
      </c>
      <c r="C6" s="78">
        <v>14.3721</v>
      </c>
      <c r="D6">
        <v>20</v>
      </c>
      <c r="E6" s="74">
        <f>(('Node actual demand d=1.0'!B6*(365/2)))*9.8*($C6+$D6-$B6)/3600</f>
        <v>1.967045333993056</v>
      </c>
      <c r="F6" s="74">
        <f>(('Node actual demand d=1.0'!C6*(365/2)))*9.8*($C6+$D6-$B6)/3600</f>
        <v>1.7104742034722224E-2</v>
      </c>
      <c r="G6" s="74">
        <f>(('Node actual demand d=1.0'!D6*(365/2)))*9.8*($C6+$D6-$B6)/3600</f>
        <v>2.7709682096250008</v>
      </c>
      <c r="H6" s="74">
        <f>(('Node actual demand d=1.0'!E6*(365/2)))*9.8*($C6+$D6-$B6)/3600</f>
        <v>1.7104742034722225</v>
      </c>
      <c r="I6" s="74">
        <f>(('Node actual demand d=1.0'!F6*(365/2)))*9.8*($C6+$D6-$B6)/3600</f>
        <v>1.7104742034722224E-2</v>
      </c>
      <c r="J6" s="74">
        <f>(('Node actual demand d=1.0'!G6*(365/2)))*9.8*($C6+$D6-$B6)/3600</f>
        <v>1.5394267831250004</v>
      </c>
      <c r="K6" s="74">
        <f>(('Node actual demand d=1.0'!H6*(365/2)))*9.8*($C6+$D6-$B6)/3600</f>
        <v>4.8064325117569462</v>
      </c>
      <c r="L6" s="74">
        <f>(('Node actual demand d=1.0'!I6*(365/2)))*9.8*($C6+$D6-$B6)/3600</f>
        <v>6.8418968138888897E-2</v>
      </c>
      <c r="M6" s="74">
        <f>(('Node actual demand d=1.0'!J6*(365/2)))*9.8*($C6+$D6-$B6)/3600</f>
        <v>0.18815216238194446</v>
      </c>
      <c r="N6" s="74">
        <f>(('Node actual demand d=1.0'!K6*(365/2)))*9.8*($C6+$D6-$B6)/3600</f>
        <v>1.7104742034722224E-2</v>
      </c>
      <c r="O6" s="74">
        <f>(('Node actual demand d=1.0'!L6*(365/2)))*9.8*($C6+$D6-$B6)/3600</f>
        <v>1.7104742034722224E-2</v>
      </c>
      <c r="P6" s="74">
        <f>(('Node actual demand d=1.0'!M6*(365/2)))*9.8*($C6+$D6-$B6)/3600</f>
        <v>5.1314226104166666E-2</v>
      </c>
      <c r="Q6" s="74">
        <f>(('Node actual demand d=1.0'!N6*(365/2)))*9.8*($C6+$D6-$B6)/3600</f>
        <v>3.4209484069444449E-2</v>
      </c>
      <c r="R6" s="74">
        <f>(('Node actual demand d=1.0'!O6*(365/2)))*9.8*($C6+$D6-$B6)/3600</f>
        <v>0.56445648714583341</v>
      </c>
      <c r="S6" s="74">
        <f>(('Node actual demand d=1.0'!P6*(365/2)))*9.8*($C6+$D6-$B6)/3600</f>
        <v>0.39340906679861115</v>
      </c>
      <c r="T6" s="74">
        <f>(('Node actual demand d=1.0'!Q6*(365/2)))*9.8*($C6+$D6-$B6)/3600</f>
        <v>6.8418968138888897E-2</v>
      </c>
      <c r="U6" s="74">
        <f>(('Node actual demand d=1.0'!R6*(365/2)))*9.8*($C6+$D6-$B6)/3600</f>
        <v>1.7104742034722224E-2</v>
      </c>
      <c r="V6" s="74">
        <f>(('Node actual demand d=1.0'!S6*(365/2)))*9.8*($C6+$D6-$B6)/3600</f>
        <v>0.11973319424305558</v>
      </c>
      <c r="W6" s="74">
        <f>(('Node actual demand d=1.0'!T6*(365/2)))*9.8*($C6+$D6-$B6)/3600</f>
        <v>0.34209484069444457</v>
      </c>
      <c r="X6" s="74">
        <f>(('Node actual demand d=1.0'!U6*(365/2)))*9.8*($C6+$D6-$B6)/3600</f>
        <v>1.7104742034722224E-2</v>
      </c>
      <c r="Y6" s="74">
        <f>(('Node actual demand d=1.0'!V6*(365/2)))*9.8*($C6+$D6-$B6)/3600</f>
        <v>0</v>
      </c>
      <c r="Z6" s="74">
        <f>(('Node actual demand d=1.0'!W6*(365/2)))*9.8*($C6+$D6-$B6)/3600</f>
        <v>0</v>
      </c>
      <c r="AA6" s="74">
        <f>(('Node actual demand d=1.0'!X6*(365/2)))*9.8*($C6+$D6-$B6)/3600</f>
        <v>1.8131026556805561</v>
      </c>
      <c r="AB6" s="74">
        <f>(('Node actual demand d=1.0'!Y6*(365/2)))*9.8*($C6+$D6-$B6)/3600</f>
        <v>2.7880729516597222</v>
      </c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</row>
    <row r="7" spans="1:105">
      <c r="A7" s="88" t="s">
        <v>1080</v>
      </c>
      <c r="B7" s="21">
        <f>Fornecida!$C$1</f>
        <v>3.0726</v>
      </c>
      <c r="C7" s="78">
        <v>12.1907</v>
      </c>
      <c r="D7">
        <v>20</v>
      </c>
      <c r="E7" s="74">
        <f>(('Node actual demand d=1.0'!B7*(365/2)))*9.8*($C7+$D7-$B7)/3600</f>
        <v>0.41372856803055558</v>
      </c>
      <c r="F7" s="74">
        <f>(('Node actual demand d=1.0'!C7*(365/2)))*9.8*($C7+$D7-$B7)/3600</f>
        <v>0.41372856803055558</v>
      </c>
      <c r="G7" s="74">
        <f>(('Node actual demand d=1.0'!D7*(365/2)))*9.8*($C7+$D7-$B7)/3600</f>
        <v>0.41372856803055558</v>
      </c>
      <c r="H7" s="74">
        <f>(('Node actual demand d=1.0'!E7*(365/2)))*9.8*($C7+$D7-$B7)/3600</f>
        <v>0.41372856803055558</v>
      </c>
      <c r="I7" s="74">
        <f>(('Node actual demand d=1.0'!F7*(365/2)))*9.8*($C7+$D7-$B7)/3600</f>
        <v>0.44555384249444446</v>
      </c>
      <c r="J7" s="74">
        <f>(('Node actual demand d=1.0'!G7*(365/2)))*9.8*($C7+$D7-$B7)/3600</f>
        <v>0.42964120526249999</v>
      </c>
      <c r="K7" s="74">
        <f>(('Node actual demand d=1.0'!H7*(365/2)))*9.8*($C7+$D7-$B7)/3600</f>
        <v>3.1825274463888886E-2</v>
      </c>
      <c r="L7" s="74">
        <f>(('Node actual demand d=1.0'!I7*(365/2)))*9.8*($C7+$D7-$B7)/3600</f>
        <v>9.5475823391666659E-2</v>
      </c>
      <c r="M7" s="74">
        <f>(('Node actual demand d=1.0'!J7*(365/2)))*9.8*($C7+$D7-$B7)/3600</f>
        <v>0.20686428401527779</v>
      </c>
      <c r="N7" s="74">
        <f>(('Node actual demand d=1.0'!K7*(365/2)))*9.8*($C7+$D7-$B7)/3600</f>
        <v>0.15912637231944449</v>
      </c>
      <c r="O7" s="74">
        <f>(('Node actual demand d=1.0'!L7*(365/2)))*9.8*($C7+$D7-$B7)/3600</f>
        <v>0.12730109785555555</v>
      </c>
      <c r="P7" s="74">
        <f>(('Node actual demand d=1.0'!M7*(365/2)))*9.8*($C7+$D7-$B7)/3600</f>
        <v>0.11138846062361112</v>
      </c>
      <c r="Q7" s="74">
        <f>(('Node actual demand d=1.0'!N7*(365/2)))*9.8*($C7+$D7-$B7)/3600</f>
        <v>0.14321373508750002</v>
      </c>
      <c r="R7" s="74">
        <f>(('Node actual demand d=1.0'!O7*(365/2)))*9.8*($C7+$D7-$B7)/3600</f>
        <v>0.50920439142222218</v>
      </c>
      <c r="S7" s="74">
        <f>(('Node actual demand d=1.0'!P7*(365/2)))*9.8*($C7+$D7-$B7)/3600</f>
        <v>0.6524181265097222</v>
      </c>
      <c r="T7" s="74">
        <f>(('Node actual demand d=1.0'!Q7*(365/2)))*9.8*($C7+$D7-$B7)/3600</f>
        <v>0.60468021481388901</v>
      </c>
      <c r="U7" s="74">
        <f>(('Node actual demand d=1.0'!R7*(365/2)))*9.8*($C7+$D7-$B7)/3600</f>
        <v>0.50920439142222218</v>
      </c>
      <c r="V7" s="74">
        <f>(('Node actual demand d=1.0'!S7*(365/2)))*9.8*($C7+$D7-$B7)/3600</f>
        <v>0.44555384249444446</v>
      </c>
      <c r="W7" s="74">
        <f>(('Node actual demand d=1.0'!T7*(365/2)))*9.8*($C7+$D7-$B7)/3600</f>
        <v>0.42964120526249999</v>
      </c>
      <c r="X7" s="74">
        <f>(('Node actual demand d=1.0'!U7*(365/2)))*9.8*($C7+$D7-$B7)/3600</f>
        <v>0.41372856803055558</v>
      </c>
      <c r="Y7" s="74">
        <f>(('Node actual demand d=1.0'!V7*(365/2)))*9.8*($C7+$D7-$B7)/3600</f>
        <v>0.41372856803055558</v>
      </c>
      <c r="Z7" s="74">
        <f>(('Node actual demand d=1.0'!W7*(365/2)))*9.8*($C7+$D7-$B7)/3600</f>
        <v>0.41372856803055558</v>
      </c>
      <c r="AA7" s="74">
        <f>(('Node actual demand d=1.0'!X7*(365/2)))*9.8*($C7+$D7-$B7)/3600</f>
        <v>0.41372856803055558</v>
      </c>
      <c r="AB7" s="74">
        <f>(('Node actual demand d=1.0'!Y7*(365/2)))*9.8*($C7+$D7-$B7)/3600</f>
        <v>0.41372856803055558</v>
      </c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</row>
    <row r="8" spans="1:105">
      <c r="A8" s="88" t="s">
        <v>1081</v>
      </c>
      <c r="B8" s="21">
        <f>Fornecida!$C$1</f>
        <v>3.0726</v>
      </c>
      <c r="C8" s="78">
        <v>13.3833</v>
      </c>
      <c r="D8">
        <v>20</v>
      </c>
      <c r="E8" s="74">
        <f>(('Node actual demand d=1.0'!B8*(365/2)))*9.8*($C8+$D8-$B8)/3600</f>
        <v>7.0067312882875008</v>
      </c>
      <c r="F8" s="74">
        <f>(('Node actual demand d=1.0'!C8*(365/2)))*9.8*($C8+$D8-$B8)/3600</f>
        <v>2.4680921086402776</v>
      </c>
      <c r="G8" s="74">
        <f>(('Node actual demand d=1.0'!D8*(365/2)))*9.8*($C8+$D8-$B8)/3600</f>
        <v>0.13251501254444445</v>
      </c>
      <c r="H8" s="74">
        <f>(('Node actual demand d=1.0'!E8*(365/2)))*9.8*($C8+$D8-$B8)/3600</f>
        <v>5.1349567360972213</v>
      </c>
      <c r="I8" s="74">
        <f>(('Node actual demand d=1.0'!F8*(365/2)))*9.8*($C8+$D8-$B8)/3600</f>
        <v>6.9736025351513886</v>
      </c>
      <c r="J8" s="74">
        <f>(('Node actual demand d=1.0'!G8*(365/2)))*9.8*($C8+$D8-$B8)/3600</f>
        <v>2.6668646274569445</v>
      </c>
      <c r="K8" s="74">
        <f>(('Node actual demand d=1.0'!H8*(365/2)))*9.8*($C8+$D8-$B8)/3600</f>
        <v>0.23190127195277777</v>
      </c>
      <c r="L8" s="74">
        <f>(('Node actual demand d=1.0'!I8*(365/2)))*9.8*($C8+$D8-$B8)/3600</f>
        <v>0.18220814224861109</v>
      </c>
      <c r="M8" s="74">
        <f>(('Node actual demand d=1.0'!J8*(365/2)))*9.8*($C8+$D8-$B8)/3600</f>
        <v>0.3478519079291667</v>
      </c>
      <c r="N8" s="74">
        <f>(('Node actual demand d=1.0'!K8*(365/2)))*9.8*($C8+$D8-$B8)/3600</f>
        <v>0.79509007526666664</v>
      </c>
      <c r="O8" s="74">
        <f>(('Node actual demand d=1.0'!L8*(365/2)))*9.8*($C8+$D8-$B8)/3600</f>
        <v>0.33128753136111116</v>
      </c>
      <c r="P8" s="74">
        <f>(('Node actual demand d=1.0'!M8*(365/2)))*9.8*($C8+$D8-$B8)/3600</f>
        <v>0.19877251881666666</v>
      </c>
      <c r="Q8" s="74">
        <f>(('Node actual demand d=1.0'!N8*(365/2)))*9.8*($C8+$D8-$B8)/3600</f>
        <v>0.21533689538472223</v>
      </c>
      <c r="R8" s="74">
        <f>(('Node actual demand d=1.0'!O8*(365/2)))*9.8*($C8+$D8-$B8)/3600</f>
        <v>0.31472315479305557</v>
      </c>
      <c r="S8" s="74">
        <f>(('Node actual demand d=1.0'!P8*(365/2)))*9.8*($C8+$D8-$B8)/3600</f>
        <v>0.46380254390555553</v>
      </c>
      <c r="T8" s="74">
        <f>(('Node actual demand d=1.0'!Q8*(365/2)))*9.8*($C8+$D8-$B8)/3600</f>
        <v>0.28159440165694449</v>
      </c>
      <c r="U8" s="74">
        <f>(('Node actual demand d=1.0'!R8*(365/2)))*9.8*($C8+$D8-$B8)/3600</f>
        <v>0.39754503763333332</v>
      </c>
      <c r="V8" s="74">
        <f>(('Node actual demand d=1.0'!S8*(365/2)))*9.8*($C8+$D8-$B8)/3600</f>
        <v>0.49693129704166666</v>
      </c>
      <c r="W8" s="74">
        <f>(('Node actual demand d=1.0'!T8*(365/2)))*9.8*($C8+$D8-$B8)/3600</f>
        <v>0.16564376568055558</v>
      </c>
      <c r="X8" s="74">
        <f>(('Node actual demand d=1.0'!U8*(365/2)))*9.8*($C8+$D8-$B8)/3600</f>
        <v>6.6257506272222225E-2</v>
      </c>
      <c r="Y8" s="74">
        <f>(('Node actual demand d=1.0'!V8*(365/2)))*9.8*($C8+$D8-$B8)/3600</f>
        <v>0.19877251881666666</v>
      </c>
      <c r="Z8" s="74">
        <f>(('Node actual demand d=1.0'!W8*(365/2)))*9.8*($C8+$D8-$B8)/3600</f>
        <v>0.21533689538472223</v>
      </c>
      <c r="AA8" s="74">
        <f>(('Node actual demand d=1.0'!X8*(365/2)))*9.8*($C8+$D8-$B8)/3600</f>
        <v>0.2650300250888889</v>
      </c>
      <c r="AB8" s="74">
        <f>(('Node actual demand d=1.0'!Y8*(365/2)))*9.8*($C8+$D8-$B8)/3600</f>
        <v>5.8637893050916663</v>
      </c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</row>
    <row r="9" spans="1:105">
      <c r="A9" s="88" t="s">
        <v>1082</v>
      </c>
      <c r="B9" s="21">
        <f>Fornecida!$C$1</f>
        <v>3.0726</v>
      </c>
      <c r="C9" s="78">
        <v>24.131399999999999</v>
      </c>
      <c r="D9">
        <v>20</v>
      </c>
      <c r="E9" s="74">
        <f>(('Node actual demand d=1.0'!B9*(365/2)))*9.8*($C9+$D9-$B9)/3600</f>
        <v>0</v>
      </c>
      <c r="F9" s="74">
        <f>(('Node actual demand d=1.0'!C9*(365/2)))*9.8*($C9+$D9-$B9)/3600</f>
        <v>0</v>
      </c>
      <c r="G9" s="74">
        <f>(('Node actual demand d=1.0'!D9*(365/2)))*9.8*($C9+$D9-$B9)/3600</f>
        <v>0</v>
      </c>
      <c r="H9" s="74">
        <f>(('Node actual demand d=1.0'!E9*(365/2)))*9.8*($C9+$D9-$B9)/3600</f>
        <v>0</v>
      </c>
      <c r="I9" s="74">
        <f>(('Node actual demand d=1.0'!F9*(365/2)))*9.8*($C9+$D9-$B9)/3600</f>
        <v>0</v>
      </c>
      <c r="J9" s="74">
        <f>(('Node actual demand d=1.0'!G9*(365/2)))*9.8*($C9+$D9-$B9)/3600</f>
        <v>0</v>
      </c>
      <c r="K9" s="74">
        <f>(('Node actual demand d=1.0'!H9*(365/2)))*9.8*($C9+$D9-$B9)/3600</f>
        <v>0</v>
      </c>
      <c r="L9" s="74">
        <f>(('Node actual demand d=1.0'!I9*(365/2)))*9.8*($C9+$D9-$B9)/3600</f>
        <v>0</v>
      </c>
      <c r="M9" s="74">
        <f>(('Node actual demand d=1.0'!J9*(365/2)))*9.8*($C9+$D9-$B9)/3600</f>
        <v>0</v>
      </c>
      <c r="N9" s="74">
        <f>(('Node actual demand d=1.0'!K9*(365/2)))*9.8*($C9+$D9-$B9)/3600</f>
        <v>0</v>
      </c>
      <c r="O9" s="74">
        <f>(('Node actual demand d=1.0'!L9*(365/2)))*9.8*($C9+$D9-$B9)/3600</f>
        <v>0</v>
      </c>
      <c r="P9" s="74">
        <f>(('Node actual demand d=1.0'!M9*(365/2)))*9.8*($C9+$D9-$B9)/3600</f>
        <v>0</v>
      </c>
      <c r="Q9" s="74">
        <f>(('Node actual demand d=1.0'!N9*(365/2)))*9.8*($C9+$D9-$B9)/3600</f>
        <v>0</v>
      </c>
      <c r="R9" s="74">
        <f>(('Node actual demand d=1.0'!O9*(365/2)))*9.8*($C9+$D9-$B9)/3600</f>
        <v>0</v>
      </c>
      <c r="S9" s="74">
        <f>(('Node actual demand d=1.0'!P9*(365/2)))*9.8*($C9+$D9-$B9)/3600</f>
        <v>0</v>
      </c>
      <c r="T9" s="74">
        <f>(('Node actual demand d=1.0'!Q9*(365/2)))*9.8*($C9+$D9-$B9)/3600</f>
        <v>0</v>
      </c>
      <c r="U9" s="74">
        <f>(('Node actual demand d=1.0'!R9*(365/2)))*9.8*($C9+$D9-$B9)/3600</f>
        <v>0</v>
      </c>
      <c r="V9" s="74">
        <f>(('Node actual demand d=1.0'!S9*(365/2)))*9.8*($C9+$D9-$B9)/3600</f>
        <v>0</v>
      </c>
      <c r="W9" s="74">
        <f>(('Node actual demand d=1.0'!T9*(365/2)))*9.8*($C9+$D9-$B9)/3600</f>
        <v>0</v>
      </c>
      <c r="X9" s="74">
        <f>(('Node actual demand d=1.0'!U9*(365/2)))*9.8*($C9+$D9-$B9)/3600</f>
        <v>0</v>
      </c>
      <c r="Y9" s="74">
        <f>(('Node actual demand d=1.0'!V9*(365/2)))*9.8*($C9+$D9-$B9)/3600</f>
        <v>0</v>
      </c>
      <c r="Z9" s="74">
        <f>(('Node actual demand d=1.0'!W9*(365/2)))*9.8*($C9+$D9-$B9)/3600</f>
        <v>0</v>
      </c>
      <c r="AA9" s="74">
        <f>(('Node actual demand d=1.0'!X9*(365/2)))*9.8*($C9+$D9-$B9)/3600</f>
        <v>0</v>
      </c>
      <c r="AB9" s="74">
        <f>(('Node actual demand d=1.0'!Y9*(365/2)))*9.8*($C9+$D9-$B9)/3600</f>
        <v>0</v>
      </c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</row>
    <row r="10" spans="1:105">
      <c r="A10" s="88" t="s">
        <v>1085</v>
      </c>
      <c r="B10" s="21">
        <f>Fornecida!$C$1</f>
        <v>3.0726</v>
      </c>
      <c r="C10" s="78">
        <v>20.2943</v>
      </c>
      <c r="D10">
        <v>20</v>
      </c>
      <c r="E10" s="74">
        <f>(('Node actual demand d=1.0'!B10*(365/2)))*9.8*($C10+$D10-$B10)/3600</f>
        <v>0</v>
      </c>
      <c r="F10" s="74">
        <f>(('Node actual demand d=1.0'!C10*(365/2)))*9.8*($C10+$D10-$B10)/3600</f>
        <v>0</v>
      </c>
      <c r="G10" s="74">
        <f>(('Node actual demand d=1.0'!D10*(365/2)))*9.8*($C10+$D10-$B10)/3600</f>
        <v>0</v>
      </c>
      <c r="H10" s="74">
        <f>(('Node actual demand d=1.0'!E10*(365/2)))*9.8*($C10+$D10-$B10)/3600</f>
        <v>0</v>
      </c>
      <c r="I10" s="74">
        <f>(('Node actual demand d=1.0'!F10*(365/2)))*9.8*($C10+$D10-$B10)/3600</f>
        <v>0</v>
      </c>
      <c r="J10" s="74">
        <f>(('Node actual demand d=1.0'!G10*(365/2)))*9.8*($C10+$D10-$B10)/3600</f>
        <v>0</v>
      </c>
      <c r="K10" s="74">
        <f>(('Node actual demand d=1.0'!H10*(365/2)))*9.8*($C10+$D10-$B10)/3600</f>
        <v>0</v>
      </c>
      <c r="L10" s="74">
        <f>(('Node actual demand d=1.0'!I10*(365/2)))*9.8*($C10+$D10-$B10)/3600</f>
        <v>0</v>
      </c>
      <c r="M10" s="74">
        <f>(('Node actual demand d=1.0'!J10*(365/2)))*9.8*($C10+$D10-$B10)/3600</f>
        <v>0</v>
      </c>
      <c r="N10" s="74">
        <f>(('Node actual demand d=1.0'!K10*(365/2)))*9.8*($C10+$D10-$B10)/3600</f>
        <v>0</v>
      </c>
      <c r="O10" s="74">
        <f>(('Node actual demand d=1.0'!L10*(365/2)))*9.8*($C10+$D10-$B10)/3600</f>
        <v>0</v>
      </c>
      <c r="P10" s="74">
        <f>(('Node actual demand d=1.0'!M10*(365/2)))*9.8*($C10+$D10-$B10)/3600</f>
        <v>0</v>
      </c>
      <c r="Q10" s="74">
        <f>(('Node actual demand d=1.0'!N10*(365/2)))*9.8*($C10+$D10-$B10)/3600</f>
        <v>0</v>
      </c>
      <c r="R10" s="74">
        <f>(('Node actual demand d=1.0'!O10*(365/2)))*9.8*($C10+$D10-$B10)/3600</f>
        <v>0</v>
      </c>
      <c r="S10" s="74">
        <f>(('Node actual demand d=1.0'!P10*(365/2)))*9.8*($C10+$D10-$B10)/3600</f>
        <v>0</v>
      </c>
      <c r="T10" s="74">
        <f>(('Node actual demand d=1.0'!Q10*(365/2)))*9.8*($C10+$D10-$B10)/3600</f>
        <v>0</v>
      </c>
      <c r="U10" s="74">
        <f>(('Node actual demand d=1.0'!R10*(365/2)))*9.8*($C10+$D10-$B10)/3600</f>
        <v>0</v>
      </c>
      <c r="V10" s="74">
        <f>(('Node actual demand d=1.0'!S10*(365/2)))*9.8*($C10+$D10-$B10)/3600</f>
        <v>0</v>
      </c>
      <c r="W10" s="74">
        <f>(('Node actual demand d=1.0'!T10*(365/2)))*9.8*($C10+$D10-$B10)/3600</f>
        <v>0</v>
      </c>
      <c r="X10" s="74">
        <f>(('Node actual demand d=1.0'!U10*(365/2)))*9.8*($C10+$D10-$B10)/3600</f>
        <v>0</v>
      </c>
      <c r="Y10" s="74">
        <f>(('Node actual demand d=1.0'!V10*(365/2)))*9.8*($C10+$D10-$B10)/3600</f>
        <v>0</v>
      </c>
      <c r="Z10" s="74">
        <f>(('Node actual demand d=1.0'!W10*(365/2)))*9.8*($C10+$D10-$B10)/3600</f>
        <v>0</v>
      </c>
      <c r="AA10" s="74">
        <f>(('Node actual demand d=1.0'!X10*(365/2)))*9.8*($C10+$D10-$B10)/3600</f>
        <v>0</v>
      </c>
      <c r="AB10" s="74">
        <f>(('Node actual demand d=1.0'!Y10*(365/2)))*9.8*($C10+$D10-$B10)/3600</f>
        <v>0</v>
      </c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</row>
    <row r="11" spans="1:105">
      <c r="A11" s="88" t="s">
        <v>1087</v>
      </c>
      <c r="B11" s="21">
        <f>Fornecida!$C$1</f>
        <v>3.0726</v>
      </c>
      <c r="C11" s="78">
        <v>7.9535</v>
      </c>
      <c r="D11">
        <v>20</v>
      </c>
      <c r="E11" s="74">
        <f>(('Node actual demand d=1.0'!B11*(365/2)))*9.8*($C11+$D11-$B11)/3600</f>
        <v>0</v>
      </c>
      <c r="F11" s="74">
        <f>(('Node actual demand d=1.0'!C11*(365/2)))*9.8*($C11+$D11-$B11)/3600</f>
        <v>0</v>
      </c>
      <c r="G11" s="74">
        <f>(('Node actual demand d=1.0'!D11*(365/2)))*9.8*($C11+$D11-$B11)/3600</f>
        <v>0</v>
      </c>
      <c r="H11" s="74">
        <f>(('Node actual demand d=1.0'!E11*(365/2)))*9.8*($C11+$D11-$B11)/3600</f>
        <v>0</v>
      </c>
      <c r="I11" s="74">
        <f>(('Node actual demand d=1.0'!F11*(365/2)))*9.8*($C11+$D11-$B11)/3600</f>
        <v>6.7985331409722224E-2</v>
      </c>
      <c r="J11" s="74">
        <f>(('Node actual demand d=1.0'!G11*(365/2)))*9.8*($C11+$D11-$B11)/3600</f>
        <v>1.8763951469083331</v>
      </c>
      <c r="K11" s="74">
        <f>(('Node actual demand d=1.0'!H11*(365/2)))*9.8*($C11+$D11-$B11)/3600</f>
        <v>0</v>
      </c>
      <c r="L11" s="74">
        <f>(('Node actual demand d=1.0'!I11*(365/2)))*9.8*($C11+$D11-$B11)/3600</f>
        <v>0</v>
      </c>
      <c r="M11" s="74">
        <f>(('Node actual demand d=1.0'!J11*(365/2)))*9.8*($C11+$D11-$B11)/3600</f>
        <v>0</v>
      </c>
      <c r="N11" s="74">
        <f>(('Node actual demand d=1.0'!K11*(365/2)))*9.8*($C11+$D11-$B11)/3600</f>
        <v>0</v>
      </c>
      <c r="O11" s="74">
        <f>(('Node actual demand d=1.0'!L11*(365/2)))*9.8*($C11+$D11-$B11)/3600</f>
        <v>1.3597066281944443E-2</v>
      </c>
      <c r="P11" s="74">
        <f>(('Node actual demand d=1.0'!M11*(365/2)))*9.8*($C11+$D11-$B11)/3600</f>
        <v>0</v>
      </c>
      <c r="Q11" s="74">
        <f>(('Node actual demand d=1.0'!N11*(365/2)))*9.8*($C11+$D11-$B11)/3600</f>
        <v>0</v>
      </c>
      <c r="R11" s="74">
        <f>(('Node actual demand d=1.0'!O11*(365/2)))*9.8*($C11+$D11-$B11)/3600</f>
        <v>0</v>
      </c>
      <c r="S11" s="74">
        <f>(('Node actual demand d=1.0'!P11*(365/2)))*9.8*($C11+$D11-$B11)/3600</f>
        <v>0</v>
      </c>
      <c r="T11" s="74">
        <f>(('Node actual demand d=1.0'!Q11*(365/2)))*9.8*($C11+$D11-$B11)/3600</f>
        <v>1.3597066281944443E-2</v>
      </c>
      <c r="U11" s="74">
        <f>(('Node actual demand d=1.0'!R11*(365/2)))*9.8*($C11+$D11-$B11)/3600</f>
        <v>0</v>
      </c>
      <c r="V11" s="74">
        <f>(('Node actual demand d=1.0'!S11*(365/2)))*9.8*($C11+$D11-$B11)/3600</f>
        <v>0</v>
      </c>
      <c r="W11" s="74">
        <f>(('Node actual demand d=1.0'!T11*(365/2)))*9.8*($C11+$D11-$B11)/3600</f>
        <v>0</v>
      </c>
      <c r="X11" s="74">
        <f>(('Node actual demand d=1.0'!U11*(365/2)))*9.8*($C11+$D11-$B11)/3600</f>
        <v>1.1285565014013887</v>
      </c>
      <c r="Y11" s="74">
        <f>(('Node actual demand d=1.0'!V11*(365/2)))*9.8*($C11+$D11-$B11)/3600</f>
        <v>1.2373330316569444</v>
      </c>
      <c r="Z11" s="74">
        <f>(('Node actual demand d=1.0'!W11*(365/2)))*9.8*($C11+$D11-$B11)/3600</f>
        <v>0</v>
      </c>
      <c r="AA11" s="74">
        <f>(('Node actual demand d=1.0'!X11*(365/2)))*9.8*($C11+$D11-$B11)/3600</f>
        <v>0</v>
      </c>
      <c r="AB11" s="74">
        <f>(('Node actual demand d=1.0'!Y11*(365/2)))*9.8*($C11+$D11-$B11)/3600</f>
        <v>0</v>
      </c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</row>
    <row r="12" spans="1:105">
      <c r="A12" s="88" t="s">
        <v>1093</v>
      </c>
      <c r="B12" s="21">
        <f>Fornecida!$C$1</f>
        <v>3.0726</v>
      </c>
      <c r="C12" s="78">
        <v>37.675199999999997</v>
      </c>
      <c r="D12">
        <v>20</v>
      </c>
      <c r="E12" s="74">
        <f>(('Node actual demand d=1.0'!B12*(365/2)))*9.8*($C12+$D12-$B12)/3600</f>
        <v>0</v>
      </c>
      <c r="F12" s="74">
        <f>(('Node actual demand d=1.0'!C12*(365/2)))*9.8*($C12+$D12-$B12)/3600</f>
        <v>0</v>
      </c>
      <c r="G12" s="74">
        <f>(('Node actual demand d=1.0'!D12*(365/2)))*9.8*($C12+$D12-$B12)/3600</f>
        <v>0</v>
      </c>
      <c r="H12" s="74">
        <f>(('Node actual demand d=1.0'!E12*(365/2)))*9.8*($C12+$D12-$B12)/3600</f>
        <v>0</v>
      </c>
      <c r="I12" s="74">
        <f>(('Node actual demand d=1.0'!F12*(365/2)))*9.8*($C12+$D12-$B12)/3600</f>
        <v>0</v>
      </c>
      <c r="J12" s="74">
        <f>(('Node actual demand d=1.0'!G12*(365/2)))*9.8*($C12+$D12-$B12)/3600</f>
        <v>0</v>
      </c>
      <c r="K12" s="74">
        <f>(('Node actual demand d=1.0'!H12*(365/2)))*9.8*($C12+$D12-$B12)/3600</f>
        <v>0</v>
      </c>
      <c r="L12" s="74">
        <f>(('Node actual demand d=1.0'!I12*(365/2)))*9.8*($C12+$D12-$B12)/3600</f>
        <v>0</v>
      </c>
      <c r="M12" s="74">
        <f>(('Node actual demand d=1.0'!J12*(365/2)))*9.8*($C12+$D12-$B12)/3600</f>
        <v>0</v>
      </c>
      <c r="N12" s="74">
        <f>(('Node actual demand d=1.0'!K12*(365/2)))*9.8*($C12+$D12-$B12)/3600</f>
        <v>0</v>
      </c>
      <c r="O12" s="74">
        <f>(('Node actual demand d=1.0'!L12*(365/2)))*9.8*($C12+$D12-$B12)/3600</f>
        <v>8.951868759166666E-2</v>
      </c>
      <c r="P12" s="74">
        <f>(('Node actual demand d=1.0'!M12*(365/2)))*9.8*($C12+$D12-$B12)/3600</f>
        <v>0</v>
      </c>
      <c r="Q12" s="74">
        <f>(('Node actual demand d=1.0'!N12*(365/2)))*9.8*($C12+$D12-$B12)/3600</f>
        <v>0</v>
      </c>
      <c r="R12" s="74">
        <f>(('Node actual demand d=1.0'!O12*(365/2)))*9.8*($C12+$D12-$B12)/3600</f>
        <v>0</v>
      </c>
      <c r="S12" s="74">
        <f>(('Node actual demand d=1.0'!P12*(365/2)))*9.8*($C12+$D12-$B12)/3600</f>
        <v>5.9679125061111116E-2</v>
      </c>
      <c r="T12" s="74">
        <f>(('Node actual demand d=1.0'!Q12*(365/2)))*9.8*($C12+$D12-$B12)/3600</f>
        <v>2.9839562530555558E-2</v>
      </c>
      <c r="U12" s="74">
        <f>(('Node actual demand d=1.0'!R12*(365/2)))*9.8*($C12+$D12-$B12)/3600</f>
        <v>0</v>
      </c>
      <c r="V12" s="74">
        <f>(('Node actual demand d=1.0'!S12*(365/2)))*9.8*($C12+$D12-$B12)/3600</f>
        <v>0</v>
      </c>
      <c r="W12" s="74">
        <f>(('Node actual demand d=1.0'!T12*(365/2)))*9.8*($C12+$D12-$B12)/3600</f>
        <v>0</v>
      </c>
      <c r="X12" s="74">
        <f>(('Node actual demand d=1.0'!U12*(365/2)))*9.8*($C12+$D12-$B12)/3600</f>
        <v>0.95486600097777785</v>
      </c>
      <c r="Y12" s="74">
        <f>(('Node actual demand d=1.0'!V12*(365/2)))*9.8*($C12+$D12-$B12)/3600</f>
        <v>4.1775387542777782</v>
      </c>
      <c r="Z12" s="74">
        <f>(('Node actual demand d=1.0'!W12*(365/2)))*9.8*($C12+$D12-$B12)/3600</f>
        <v>0.11935825012222223</v>
      </c>
      <c r="AA12" s="74">
        <f>(('Node actual demand d=1.0'!X12*(365/2)))*9.8*($C12+$D12-$B12)/3600</f>
        <v>0</v>
      </c>
      <c r="AB12" s="74">
        <f>(('Node actual demand d=1.0'!Y12*(365/2)))*9.8*($C12+$D12-$B12)/3600</f>
        <v>0</v>
      </c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</row>
    <row r="13" spans="1:105">
      <c r="A13" s="88" t="s">
        <v>1226</v>
      </c>
      <c r="B13" s="21">
        <f>Fornecida!$C$1</f>
        <v>3.0726</v>
      </c>
      <c r="C13" s="78">
        <v>27.1554</v>
      </c>
      <c r="D13">
        <v>20</v>
      </c>
      <c r="E13" s="74">
        <f>(('Node actual demand d=1.0'!B13*(365/2)))*9.8*($C13+$D13-$B13)/3600</f>
        <v>4.8181275877777784E-2</v>
      </c>
      <c r="F13" s="74">
        <f>(('Node actual demand d=1.0'!C13*(365/2)))*9.8*($C13+$D13-$B13)/3600</f>
        <v>4.8181275877777784E-2</v>
      </c>
      <c r="G13" s="74">
        <f>(('Node actual demand d=1.0'!D13*(365/2)))*9.8*($C13+$D13-$B13)/3600</f>
        <v>0.12045318969444448</v>
      </c>
      <c r="H13" s="74">
        <f>(('Node actual demand d=1.0'!E13*(365/2)))*9.8*($C13+$D13-$B13)/3600</f>
        <v>0.48181275877777791</v>
      </c>
      <c r="I13" s="74">
        <f>(('Node actual demand d=1.0'!F13*(365/2)))*9.8*($C13+$D13-$B13)/3600</f>
        <v>13.418485331961115</v>
      </c>
      <c r="J13" s="74">
        <f>(('Node actual demand d=1.0'!G13*(365/2)))*9.8*($C13+$D13-$B13)/3600</f>
        <v>10.599880693111114</v>
      </c>
      <c r="K13" s="74">
        <f>(('Node actual demand d=1.0'!H13*(365/2)))*9.8*($C13+$D13-$B13)/3600</f>
        <v>0.38545020702222227</v>
      </c>
      <c r="L13" s="74">
        <f>(('Node actual demand d=1.0'!I13*(365/2)))*9.8*($C13+$D13-$B13)/3600</f>
        <v>0.26499701732777781</v>
      </c>
      <c r="M13" s="74">
        <f>(('Node actual demand d=1.0'!J13*(365/2)))*9.8*($C13+$D13-$B13)/3600</f>
        <v>0.36135956908333339</v>
      </c>
      <c r="N13" s="74">
        <f>(('Node actual demand d=1.0'!K13*(365/2)))*9.8*($C13+$D13-$B13)/3600</f>
        <v>0.91544424167777783</v>
      </c>
      <c r="O13" s="74">
        <f>(('Node actual demand d=1.0'!L13*(365/2)))*9.8*($C13+$D13-$B13)/3600</f>
        <v>0.69862850022777778</v>
      </c>
      <c r="P13" s="74">
        <f>(('Node actual demand d=1.0'!M13*(365/2)))*9.8*($C13+$D13-$B13)/3600</f>
        <v>0.19272510351111113</v>
      </c>
      <c r="Q13" s="74">
        <f>(('Node actual demand d=1.0'!N13*(365/2)))*9.8*($C13+$D13-$B13)/3600</f>
        <v>0.19272510351111113</v>
      </c>
      <c r="R13" s="74">
        <f>(('Node actual demand d=1.0'!O13*(365/2)))*9.8*($C13+$D13-$B13)/3600</f>
        <v>0.16863446557222223</v>
      </c>
      <c r="S13" s="74">
        <f>(('Node actual demand d=1.0'!P13*(365/2)))*9.8*($C13+$D13-$B13)/3600</f>
        <v>0.26499701732777781</v>
      </c>
      <c r="T13" s="74">
        <f>(('Node actual demand d=1.0'!Q13*(365/2)))*9.8*($C13+$D13-$B13)/3600</f>
        <v>0.36135956908333339</v>
      </c>
      <c r="U13" s="74">
        <f>(('Node actual demand d=1.0'!R13*(365/2)))*9.8*($C13+$D13-$B13)/3600</f>
        <v>0.28908765526666663</v>
      </c>
      <c r="V13" s="74">
        <f>(('Node actual demand d=1.0'!S13*(365/2)))*9.8*($C13+$D13-$B13)/3600</f>
        <v>0.19272510351111113</v>
      </c>
      <c r="W13" s="74">
        <f>(('Node actual demand d=1.0'!T13*(365/2)))*9.8*($C13+$D13-$B13)/3600</f>
        <v>0.16863446557222223</v>
      </c>
      <c r="X13" s="74">
        <f>(('Node actual demand d=1.0'!U13*(365/2)))*9.8*($C13+$D13-$B13)/3600</f>
        <v>0.14454382763333332</v>
      </c>
      <c r="Y13" s="74">
        <f>(('Node actual demand d=1.0'!V13*(365/2)))*9.8*($C13+$D13-$B13)/3600</f>
        <v>0.12045318969444448</v>
      </c>
      <c r="Z13" s="74">
        <f>(('Node actual demand d=1.0'!W13*(365/2)))*9.8*($C13+$D13-$B13)/3600</f>
        <v>7.010375640216667</v>
      </c>
      <c r="AA13" s="74">
        <f>(('Node actual demand d=1.0'!X13*(365/2)))*9.8*($C13+$D13-$B13)/3600</f>
        <v>14.237567021883335</v>
      </c>
      <c r="AB13" s="74">
        <f>(('Node actual demand d=1.0'!Y13*(365/2)))*9.8*($C13+$D13-$B13)/3600</f>
        <v>3.5413237770166672</v>
      </c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</row>
    <row r="14" spans="1:105">
      <c r="A14" s="88" t="s">
        <v>1227</v>
      </c>
      <c r="B14" s="21">
        <f>Fornecida!$C$1</f>
        <v>3.0726</v>
      </c>
      <c r="C14" s="78">
        <v>26.9559</v>
      </c>
      <c r="D14">
        <v>20</v>
      </c>
      <c r="E14" s="74">
        <f>(('Node actual demand d=1.0'!B14*(365/2)))*9.8*($C14+$D14-$B14)/3600</f>
        <v>0</v>
      </c>
      <c r="F14" s="74">
        <f>(('Node actual demand d=1.0'!C14*(365/2)))*9.8*($C14+$D14-$B14)/3600</f>
        <v>0</v>
      </c>
      <c r="G14" s="74">
        <f>(('Node actual demand d=1.0'!D14*(365/2)))*9.8*($C14+$D14-$B14)/3600</f>
        <v>0</v>
      </c>
      <c r="H14" s="74">
        <f>(('Node actual demand d=1.0'!E14*(365/2)))*9.8*($C14+$D14-$B14)/3600</f>
        <v>4.7963227919444448E-2</v>
      </c>
      <c r="I14" s="74">
        <f>(('Node actual demand d=1.0'!F14*(365/2)))*9.8*($C14+$D14-$B14)/3600</f>
        <v>11.487193086706945</v>
      </c>
      <c r="J14" s="74">
        <f>(('Node actual demand d=1.0'!G14*(365/2)))*9.8*($C14+$D14-$B14)/3600</f>
        <v>11.199413719190281</v>
      </c>
      <c r="K14" s="74">
        <f>(('Node actual demand d=1.0'!H14*(365/2)))*9.8*($C14+$D14-$B14)/3600</f>
        <v>9.7605168816069448</v>
      </c>
      <c r="L14" s="74">
        <f>(('Node actual demand d=1.0'!I14*(365/2)))*9.8*($C14+$D14-$B14)/3600</f>
        <v>0.45565066523472225</v>
      </c>
      <c r="M14" s="74">
        <f>(('Node actual demand d=1.0'!J14*(365/2)))*9.8*($C14+$D14-$B14)/3600</f>
        <v>4.7963227919444448E-2</v>
      </c>
      <c r="N14" s="74">
        <f>(('Node actual demand d=1.0'!K14*(365/2)))*9.8*($C14+$D14-$B14)/3600</f>
        <v>4.7963227919444448E-2</v>
      </c>
      <c r="O14" s="74">
        <f>(('Node actual demand d=1.0'!L14*(365/2)))*9.8*($C14+$D14-$B14)/3600</f>
        <v>0.45565066523472225</v>
      </c>
      <c r="P14" s="74">
        <f>(('Node actual demand d=1.0'!M14*(365/2)))*9.8*($C14+$D14-$B14)/3600</f>
        <v>2.3981613959722224E-2</v>
      </c>
      <c r="Q14" s="74">
        <f>(('Node actual demand d=1.0'!N14*(365/2)))*9.8*($C14+$D14-$B14)/3600</f>
        <v>0.2158345256375</v>
      </c>
      <c r="R14" s="74">
        <f>(('Node actual demand d=1.0'!O14*(365/2)))*9.8*($C14+$D14-$B14)/3600</f>
        <v>4.7963227919444448E-2</v>
      </c>
      <c r="S14" s="74">
        <f>(('Node actual demand d=1.0'!P14*(365/2)))*9.8*($C14+$D14-$B14)/3600</f>
        <v>2.3981613959722224E-2</v>
      </c>
      <c r="T14" s="74">
        <f>(('Node actual demand d=1.0'!Q14*(365/2)))*9.8*($C14+$D14-$B14)/3600</f>
        <v>0.23981613959722226</v>
      </c>
      <c r="U14" s="74">
        <f>(('Node actual demand d=1.0'!R14*(365/2)))*9.8*($C14+$D14-$B14)/3600</f>
        <v>2.3981613959722224E-2</v>
      </c>
      <c r="V14" s="74">
        <f>(('Node actual demand d=1.0'!S14*(365/2)))*9.8*($C14+$D14-$B14)/3600</f>
        <v>9.5926455838888897E-2</v>
      </c>
      <c r="W14" s="74">
        <f>(('Node actual demand d=1.0'!T14*(365/2)))*9.8*($C14+$D14-$B14)/3600</f>
        <v>2.3981613959722224E-2</v>
      </c>
      <c r="X14" s="74">
        <f>(('Node actual demand d=1.0'!U14*(365/2)))*9.8*($C14+$D14-$B14)/3600</f>
        <v>4.7963227919444448E-2</v>
      </c>
      <c r="Y14" s="74">
        <f>(('Node actual demand d=1.0'!V14*(365/2)))*9.8*($C14+$D14-$B14)/3600</f>
        <v>12.95007153825</v>
      </c>
      <c r="Z14" s="74">
        <f>(('Node actual demand d=1.0'!W14*(365/2)))*9.8*($C14+$D14-$B14)/3600</f>
        <v>13.141924449927778</v>
      </c>
      <c r="AA14" s="74">
        <f>(('Node actual demand d=1.0'!X14*(365/2)))*9.8*($C14+$D14-$B14)/3600</f>
        <v>6.6668886808027787</v>
      </c>
      <c r="AB14" s="74">
        <f>(('Node actual demand d=1.0'!Y14*(365/2)))*9.8*($C14+$D14-$B14)/3600</f>
        <v>7.1944841879166666E-2</v>
      </c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5"/>
      <c r="CH14" s="55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5"/>
      <c r="CT14" s="55"/>
      <c r="CU14" s="55"/>
      <c r="CV14" s="55"/>
    </row>
    <row r="15" spans="1:105">
      <c r="A15" s="88" t="s">
        <v>1228</v>
      </c>
      <c r="B15" s="21">
        <f>Fornecida!$C$1</f>
        <v>3.0726</v>
      </c>
      <c r="C15" s="78">
        <v>38.526000000000003</v>
      </c>
      <c r="D15">
        <v>20</v>
      </c>
      <c r="E15" s="74">
        <f>(('Node actual demand d=1.0'!B15*(365/2)))*9.8*($C15+$D15-$B15)/3600</f>
        <v>3.0304512913888894E-2</v>
      </c>
      <c r="F15" s="74">
        <f>(('Node actual demand d=1.0'!C15*(365/2)))*9.8*($C15+$D15-$B15)/3600</f>
        <v>3.0304512913888894E-2</v>
      </c>
      <c r="G15" s="74">
        <f>(('Node actual demand d=1.0'!D15*(365/2)))*9.8*($C15+$D15-$B15)/3600</f>
        <v>3.0304512913888894E-2</v>
      </c>
      <c r="H15" s="74">
        <f>(('Node actual demand d=1.0'!E15*(365/2)))*9.8*($C15+$D15-$B15)/3600</f>
        <v>3.0304512913888894E-2</v>
      </c>
      <c r="I15" s="74">
        <f>(('Node actual demand d=1.0'!F15*(365/2)))*9.8*($C15+$D15-$B15)/3600</f>
        <v>7.7276507930416676</v>
      </c>
      <c r="J15" s="74">
        <f>(('Node actual demand d=1.0'!G15*(365/2)))*9.8*($C15+$D15-$B15)/3600</f>
        <v>6.6063838152277787</v>
      </c>
      <c r="K15" s="74">
        <f>(('Node actual demand d=1.0'!H15*(365/2)))*9.8*($C15+$D15-$B15)/3600</f>
        <v>0.57578574536388905</v>
      </c>
      <c r="L15" s="74">
        <f>(('Node actual demand d=1.0'!I15*(365/2)))*9.8*($C15+$D15-$B15)/3600</f>
        <v>0.27274061622500001</v>
      </c>
      <c r="M15" s="74">
        <f>(('Node actual demand d=1.0'!J15*(365/2)))*9.8*($C15+$D15-$B15)/3600</f>
        <v>0.18182707748333332</v>
      </c>
      <c r="N15" s="74">
        <f>(('Node actual demand d=1.0'!K15*(365/2)))*9.8*($C15+$D15-$B15)/3600</f>
        <v>0.18182707748333332</v>
      </c>
      <c r="O15" s="74">
        <f>(('Node actual demand d=1.0'!L15*(365/2)))*9.8*($C15+$D15-$B15)/3600</f>
        <v>0.15152256456944446</v>
      </c>
      <c r="P15" s="74">
        <f>(('Node actual demand d=1.0'!M15*(365/2)))*9.8*($C15+$D15-$B15)/3600</f>
        <v>0.18182707748333332</v>
      </c>
      <c r="Q15" s="74">
        <f>(('Node actual demand d=1.0'!N15*(365/2)))*9.8*($C15+$D15-$B15)/3600</f>
        <v>0.12121805165555558</v>
      </c>
      <c r="R15" s="74">
        <f>(('Node actual demand d=1.0'!O15*(365/2)))*9.8*($C15+$D15-$B15)/3600</f>
        <v>0.15152256456944446</v>
      </c>
      <c r="S15" s="74">
        <f>(('Node actual demand d=1.0'!P15*(365/2)))*9.8*($C15+$D15-$B15)/3600</f>
        <v>6.0609025827777788E-2</v>
      </c>
      <c r="T15" s="74">
        <f>(('Node actual demand d=1.0'!Q15*(365/2)))*9.8*($C15+$D15-$B15)/3600</f>
        <v>0.21213159039722226</v>
      </c>
      <c r="U15" s="74">
        <f>(('Node actual demand d=1.0'!R15*(365/2)))*9.8*($C15+$D15-$B15)/3600</f>
        <v>0.18182707748333332</v>
      </c>
      <c r="V15" s="74">
        <f>(('Node actual demand d=1.0'!S15*(365/2)))*9.8*($C15+$D15-$B15)/3600</f>
        <v>0.30304512913888892</v>
      </c>
      <c r="W15" s="74">
        <f>(('Node actual demand d=1.0'!T15*(365/2)))*9.8*($C15+$D15-$B15)/3600</f>
        <v>3.0304512913888894E-2</v>
      </c>
      <c r="X15" s="74">
        <f>(('Node actual demand d=1.0'!U15*(365/2)))*9.8*($C15+$D15-$B15)/3600</f>
        <v>6.0609025827777788E-2</v>
      </c>
      <c r="Y15" s="74">
        <f>(('Node actual demand d=1.0'!V15*(365/2)))*9.8*($C15+$D15-$B15)/3600</f>
        <v>9.0913538741666661E-2</v>
      </c>
      <c r="Z15" s="74">
        <f>(('Node actual demand d=1.0'!W15*(365/2)))*9.8*($C15+$D15-$B15)/3600</f>
        <v>6.0609025827777788E-2</v>
      </c>
      <c r="AA15" s="74">
        <f>(('Node actual demand d=1.0'!X15*(365/2)))*9.8*($C15+$D15-$B15)/3600</f>
        <v>3.0304512913888894E-2</v>
      </c>
      <c r="AB15" s="74">
        <f>(('Node actual demand d=1.0'!Y15*(365/2)))*9.8*($C15+$D15-$B15)/3600</f>
        <v>3.0304512913888894E-2</v>
      </c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</row>
    <row r="16" spans="1:105">
      <c r="A16" s="88" t="s">
        <v>1229</v>
      </c>
      <c r="B16" s="21">
        <f>Fornecida!$C$1</f>
        <v>3.0726</v>
      </c>
      <c r="C16" s="78">
        <v>10.864100000000001</v>
      </c>
      <c r="D16">
        <v>20</v>
      </c>
      <c r="E16" s="74">
        <f>(('Node actual demand d=1.0'!B16*(365/2)))*9.8*($C16+$D16-$B16)/3600</f>
        <v>4.5563006270833331E-2</v>
      </c>
      <c r="F16" s="74">
        <f>(('Node actual demand d=1.0'!C16*(365/2)))*9.8*($C16+$D16-$B16)/3600</f>
        <v>4.1917965769166665</v>
      </c>
      <c r="G16" s="74">
        <f>(('Node actual demand d=1.0'!D16*(365/2)))*9.8*($C16+$D16-$B16)/3600</f>
        <v>0.24300270011111114</v>
      </c>
      <c r="H16" s="74">
        <f>(('Node actual demand d=1.0'!E16*(365/2)))*9.8*($C16+$D16-$B16)/3600</f>
        <v>4.5563006270833331E-2</v>
      </c>
      <c r="I16" s="74">
        <f>(('Node actual demand d=1.0'!F16*(365/2)))*9.8*($C16+$D16-$B16)/3600</f>
        <v>4.5563006270833331E-2</v>
      </c>
      <c r="J16" s="74">
        <f>(('Node actual demand d=1.0'!G16*(365/2)))*9.8*($C16+$D16-$B16)/3600</f>
        <v>7.5938343784722237E-2</v>
      </c>
      <c r="K16" s="74">
        <f>(('Node actual demand d=1.0'!H16*(365/2)))*9.8*($C16+$D16-$B16)/3600</f>
        <v>6.0598798340208333</v>
      </c>
      <c r="L16" s="74">
        <f>(('Node actual demand d=1.0'!I16*(365/2)))*9.8*($C16+$D16-$B16)/3600</f>
        <v>3.7513541829652781</v>
      </c>
      <c r="M16" s="74">
        <f>(('Node actual demand d=1.0'!J16*(365/2)))*9.8*($C16+$D16-$B16)/3600</f>
        <v>0.30375337513888895</v>
      </c>
      <c r="N16" s="74">
        <f>(('Node actual demand d=1.0'!K16*(365/2)))*9.8*($C16+$D16-$B16)/3600</f>
        <v>0.27337803762500001</v>
      </c>
      <c r="O16" s="74">
        <f>(('Node actual demand d=1.0'!L16*(365/2)))*9.8*($C16+$D16-$B16)/3600</f>
        <v>0.13668901881250001</v>
      </c>
      <c r="P16" s="74">
        <f>(('Node actual demand d=1.0'!M16*(365/2)))*9.8*($C16+$D16-$B16)/3600</f>
        <v>9.1126012541666662E-2</v>
      </c>
      <c r="Q16" s="74">
        <f>(('Node actual demand d=1.0'!N16*(365/2)))*9.8*($C16+$D16-$B16)/3600</f>
        <v>7.5938343784722237E-2</v>
      </c>
      <c r="R16" s="74">
        <f>(('Node actual demand d=1.0'!O16*(365/2)))*9.8*($C16+$D16-$B16)/3600</f>
        <v>0.19743969384027779</v>
      </c>
      <c r="S16" s="74">
        <f>(('Node actual demand d=1.0'!P16*(365/2)))*9.8*($C16+$D16-$B16)/3600</f>
        <v>9.1126012541666662E-2</v>
      </c>
      <c r="T16" s="74">
        <f>(('Node actual demand d=1.0'!Q16*(365/2)))*9.8*($C16+$D16-$B16)/3600</f>
        <v>9.1126012541666662E-2</v>
      </c>
      <c r="U16" s="74">
        <f>(('Node actual demand d=1.0'!R16*(365/2)))*9.8*($C16+$D16-$B16)/3600</f>
        <v>0.13668901881250001</v>
      </c>
      <c r="V16" s="74">
        <f>(('Node actual demand d=1.0'!S16*(365/2)))*9.8*($C16+$D16-$B16)/3600</f>
        <v>0.12150135005555557</v>
      </c>
      <c r="W16" s="74">
        <f>(('Node actual demand d=1.0'!T16*(365/2)))*9.8*($C16+$D16-$B16)/3600</f>
        <v>0.12150135005555557</v>
      </c>
      <c r="X16" s="74">
        <f>(('Node actual demand d=1.0'!U16*(365/2)))*9.8*($C16+$D16-$B16)/3600</f>
        <v>0.12150135005555557</v>
      </c>
      <c r="Y16" s="74">
        <f>(('Node actual demand d=1.0'!V16*(365/2)))*9.8*($C16+$D16-$B16)/3600</f>
        <v>7.5938343784722237E-2</v>
      </c>
      <c r="Z16" s="74">
        <f>(('Node actual demand d=1.0'!W16*(365/2)))*9.8*($C16+$D16-$B16)/3600</f>
        <v>6.5003222279722221</v>
      </c>
      <c r="AA16" s="74">
        <f>(('Node actual demand d=1.0'!X16*(365/2)))*9.8*($C16+$D16-$B16)/3600</f>
        <v>3.1438474326875006</v>
      </c>
      <c r="AB16" s="74">
        <f>(('Node actual demand d=1.0'!Y16*(365/2)))*9.8*($C16+$D16-$B16)/3600</f>
        <v>4.5563006270833331E-2</v>
      </c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  <c r="CU16" s="55"/>
      <c r="CV16" s="55"/>
    </row>
    <row r="17" spans="1:100">
      <c r="A17" s="88" t="s">
        <v>1230</v>
      </c>
      <c r="B17" s="21">
        <f>Fornecida!$C$1</f>
        <v>3.0726</v>
      </c>
      <c r="C17" s="78">
        <v>18.145199999999999</v>
      </c>
      <c r="D17">
        <v>20</v>
      </c>
      <c r="E17" s="74">
        <f>(('Node actual demand d=1.0'!B17*(365/2)))*9.8*($C17+$D17-$B17)/3600</f>
        <v>0</v>
      </c>
      <c r="F17" s="74">
        <f>(('Node actual demand d=1.0'!C17*(365/2)))*9.8*($C17+$D17-$B17)/3600</f>
        <v>0</v>
      </c>
      <c r="G17" s="74">
        <f>(('Node actual demand d=1.0'!D17*(365/2)))*9.8*($C17+$D17-$B17)/3600</f>
        <v>0</v>
      </c>
      <c r="H17" s="74">
        <f>(('Node actual demand d=1.0'!E17*(365/2)))*9.8*($C17+$D17-$B17)/3600</f>
        <v>0.24916695414722226</v>
      </c>
      <c r="I17" s="74">
        <f>(('Node actual demand d=1.0'!F17*(365/2)))*9.8*($C17+$D17-$B17)/3600</f>
        <v>2.9325033834250007</v>
      </c>
      <c r="J17" s="74">
        <f>(('Node actual demand d=1.0'!G17*(365/2)))*9.8*($C17+$D17-$B17)/3600</f>
        <v>5.6350065014833346</v>
      </c>
      <c r="K17" s="74">
        <f>(('Node actual demand d=1.0'!H17*(365/2)))*9.8*($C17+$D17-$B17)/3600</f>
        <v>1.4183349697611112</v>
      </c>
      <c r="L17" s="74">
        <f>(('Node actual demand d=1.0'!I17*(365/2)))*9.8*($C17+$D17-$B17)/3600</f>
        <v>9.5833443902777815E-2</v>
      </c>
      <c r="M17" s="74">
        <f>(('Node actual demand d=1.0'!J17*(365/2)))*9.8*($C17+$D17-$B17)/3600</f>
        <v>7.6666755122222235E-2</v>
      </c>
      <c r="N17" s="74">
        <f>(('Node actual demand d=1.0'!K17*(365/2)))*9.8*($C17+$D17-$B17)/3600</f>
        <v>5.750006634166667E-2</v>
      </c>
      <c r="O17" s="74">
        <f>(('Node actual demand d=1.0'!L17*(365/2)))*9.8*($C17+$D17-$B17)/3600</f>
        <v>0.11500013268333334</v>
      </c>
      <c r="P17" s="74">
        <f>(('Node actual demand d=1.0'!M17*(365/2)))*9.8*($C17+$D17-$B17)/3600</f>
        <v>1.9166688780555559E-2</v>
      </c>
      <c r="Q17" s="74">
        <f>(('Node actual demand d=1.0'!N17*(365/2)))*9.8*($C17+$D17-$B17)/3600</f>
        <v>1.9166688780555559E-2</v>
      </c>
      <c r="R17" s="74">
        <f>(('Node actual demand d=1.0'!O17*(365/2)))*9.8*($C17+$D17-$B17)/3600</f>
        <v>0.19166688780555563</v>
      </c>
      <c r="S17" s="74">
        <f>(('Node actual demand d=1.0'!P17*(365/2)))*9.8*($C17+$D17-$B17)/3600</f>
        <v>0.11500013268333334</v>
      </c>
      <c r="T17" s="74">
        <f>(('Node actual demand d=1.0'!Q17*(365/2)))*9.8*($C17+$D17-$B17)/3600</f>
        <v>0.42166715317222225</v>
      </c>
      <c r="U17" s="74">
        <f>(('Node actual demand d=1.0'!R17*(365/2)))*9.8*($C17+$D17-$B17)/3600</f>
        <v>0.13416682146388892</v>
      </c>
      <c r="V17" s="74">
        <f>(('Node actual demand d=1.0'!S17*(365/2)))*9.8*($C17+$D17-$B17)/3600</f>
        <v>9.5833443902777815E-2</v>
      </c>
      <c r="W17" s="74">
        <f>(('Node actual demand d=1.0'!T17*(365/2)))*9.8*($C17+$D17-$B17)/3600</f>
        <v>0.11500013268333334</v>
      </c>
      <c r="X17" s="74">
        <f>(('Node actual demand d=1.0'!U17*(365/2)))*9.8*($C17+$D17-$B17)/3600</f>
        <v>3.8333377561111118E-2</v>
      </c>
      <c r="Y17" s="74">
        <f>(('Node actual demand d=1.0'!V17*(365/2)))*9.8*($C17+$D17-$B17)/3600</f>
        <v>1.9166688780555559E-2</v>
      </c>
      <c r="Z17" s="74">
        <f>(('Node actual demand d=1.0'!W17*(365/2)))*9.8*($C17+$D17-$B17)/3600</f>
        <v>3.8333377561111118E-2</v>
      </c>
      <c r="AA17" s="74">
        <f>(('Node actual demand d=1.0'!X17*(365/2)))*9.8*($C17+$D17-$B17)/3600</f>
        <v>3.8333377561111118E-2</v>
      </c>
      <c r="AB17" s="74">
        <f>(('Node actual demand d=1.0'!Y17*(365/2)))*9.8*($C17+$D17-$B17)/3600</f>
        <v>3.8333377561111118E-2</v>
      </c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5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55"/>
      <c r="CS17" s="55"/>
      <c r="CT17" s="55"/>
      <c r="CU17" s="55"/>
      <c r="CV17" s="55"/>
    </row>
    <row r="18" spans="1:100">
      <c r="A18" s="88" t="s">
        <v>1231</v>
      </c>
      <c r="B18" s="21">
        <f>Fornecida!$C$1</f>
        <v>3.0726</v>
      </c>
      <c r="C18" s="78">
        <v>22.501999999999999</v>
      </c>
      <c r="D18">
        <v>20</v>
      </c>
      <c r="E18" s="74">
        <f>(('Node actual demand d=1.0'!B18*(365/2)))*9.8*($C18+$D18-$B18)/3600</f>
        <v>0</v>
      </c>
      <c r="F18" s="74">
        <f>(('Node actual demand d=1.0'!C18*(365/2)))*9.8*($C18+$D18-$B18)/3600</f>
        <v>0</v>
      </c>
      <c r="G18" s="74">
        <f>(('Node actual demand d=1.0'!D18*(365/2)))*9.8*($C18+$D18-$B18)/3600</f>
        <v>0</v>
      </c>
      <c r="H18" s="74">
        <f>(('Node actual demand d=1.0'!E18*(365/2)))*9.8*($C18+$D18-$B18)/3600</f>
        <v>0</v>
      </c>
      <c r="I18" s="74">
        <f>(('Node actual demand d=1.0'!F18*(365/2)))*9.8*($C18+$D18-$B18)/3600</f>
        <v>3.2536905398861107</v>
      </c>
      <c r="J18" s="74">
        <f>(('Node actual demand d=1.0'!G18*(365/2)))*9.8*($C18+$D18-$B18)/3600</f>
        <v>0.38785715044999997</v>
      </c>
      <c r="K18" s="74">
        <f>(('Node actual demand d=1.0'!H18*(365/2)))*9.8*($C18+$D18-$B18)/3600</f>
        <v>2.1547619469444442E-2</v>
      </c>
      <c r="L18" s="74">
        <f>(('Node actual demand d=1.0'!I18*(365/2)))*9.8*($C18+$D18-$B18)/3600</f>
        <v>4.3095238938888884E-2</v>
      </c>
      <c r="M18" s="74">
        <f>(('Node actual demand d=1.0'!J18*(365/2)))*9.8*($C18+$D18-$B18)/3600</f>
        <v>0.19392857522499998</v>
      </c>
      <c r="N18" s="74">
        <f>(('Node actual demand d=1.0'!K18*(365/2)))*9.8*($C18+$D18-$B18)/3600</f>
        <v>1.9177381327805554</v>
      </c>
      <c r="O18" s="74">
        <f>(('Node actual demand d=1.0'!L18*(365/2)))*9.8*($C18+$D18-$B18)/3600</f>
        <v>8.6190477877777769E-2</v>
      </c>
      <c r="P18" s="74">
        <f>(('Node actual demand d=1.0'!M18*(365/2)))*9.8*($C18+$D18-$B18)/3600</f>
        <v>4.3095238938888884E-2</v>
      </c>
      <c r="Q18" s="74">
        <f>(('Node actual demand d=1.0'!N18*(365/2)))*9.8*($C18+$D18-$B18)/3600</f>
        <v>0.17238095575555554</v>
      </c>
      <c r="R18" s="74">
        <f>(('Node actual demand d=1.0'!O18*(365/2)))*9.8*($C18+$D18-$B18)/3600</f>
        <v>2.1547619469444442E-2</v>
      </c>
      <c r="S18" s="74">
        <f>(('Node actual demand d=1.0'!P18*(365/2)))*9.8*($C18+$D18-$B18)/3600</f>
        <v>4.3095238938888884E-2</v>
      </c>
      <c r="T18" s="74">
        <f>(('Node actual demand d=1.0'!Q18*(365/2)))*9.8*($C18+$D18-$B18)/3600</f>
        <v>6.4642858408333323E-2</v>
      </c>
      <c r="U18" s="74">
        <f>(('Node actual demand d=1.0'!R18*(365/2)))*9.8*($C18+$D18-$B18)/3600</f>
        <v>0.10773809734722223</v>
      </c>
      <c r="V18" s="74">
        <f>(('Node actual demand d=1.0'!S18*(365/2)))*9.8*($C18+$D18-$B18)/3600</f>
        <v>2.1547619469444442E-2</v>
      </c>
      <c r="W18" s="74">
        <f>(('Node actual demand d=1.0'!T18*(365/2)))*9.8*($C18+$D18-$B18)/3600</f>
        <v>2.1547619469444442E-2</v>
      </c>
      <c r="X18" s="74">
        <f>(('Node actual demand d=1.0'!U18*(365/2)))*9.8*($C18+$D18-$B18)/3600</f>
        <v>2.1547619469444442E-2</v>
      </c>
      <c r="Y18" s="74">
        <f>(('Node actual demand d=1.0'!V18*(365/2)))*9.8*($C18+$D18-$B18)/3600</f>
        <v>2.8442857699666662</v>
      </c>
      <c r="Z18" s="74">
        <f>(('Node actual demand d=1.0'!W18*(365/2)))*9.8*($C18+$D18-$B18)/3600</f>
        <v>6.8952382302222226</v>
      </c>
      <c r="AA18" s="74">
        <f>(('Node actual demand d=1.0'!X18*(365/2)))*9.8*($C18+$D18-$B18)/3600</f>
        <v>0.40940476991944441</v>
      </c>
      <c r="AB18" s="74">
        <f>(('Node actual demand d=1.0'!Y18*(365/2)))*9.8*($C18+$D18-$B18)/3600</f>
        <v>0</v>
      </c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55"/>
    </row>
    <row r="19" spans="1:100">
      <c r="A19" s="88" t="s">
        <v>1232</v>
      </c>
      <c r="B19" s="21">
        <f>Fornecida!$C$1</f>
        <v>3.0726</v>
      </c>
      <c r="C19" s="78">
        <v>22.136800000000001</v>
      </c>
      <c r="D19">
        <v>20</v>
      </c>
      <c r="E19" s="74">
        <f>(('Node actual demand d=1.0'!B19*(365/2)))*9.8*($C19+$D19-$B19)/3600</f>
        <v>0.2134804274166667</v>
      </c>
      <c r="F19" s="74">
        <f>(('Node actual demand d=1.0'!C19*(365/2)))*9.8*($C19+$D19-$B19)/3600</f>
        <v>11.720075465175002</v>
      </c>
      <c r="G19" s="74">
        <f>(('Node actual demand d=1.0'!D19*(365/2)))*9.8*($C19+$D19-$B19)/3600</f>
        <v>10.033580088583335</v>
      </c>
      <c r="H19" s="74">
        <f>(('Node actual demand d=1.0'!E19*(365/2)))*9.8*($C19+$D19-$B19)/3600</f>
        <v>5.4650989418666676</v>
      </c>
      <c r="I19" s="74">
        <f>(('Node actual demand d=1.0'!F19*(365/2)))*9.8*($C19+$D19-$B19)/3600</f>
        <v>0</v>
      </c>
      <c r="J19" s="74">
        <f>(('Node actual demand d=1.0'!G19*(365/2)))*9.8*($C19+$D19-$B19)/3600</f>
        <v>2.134804274166667E-2</v>
      </c>
      <c r="K19" s="74">
        <f>(('Node actual demand d=1.0'!H19*(365/2)))*9.8*($C19+$D19-$B19)/3600</f>
        <v>6.4044128224999997E-2</v>
      </c>
      <c r="L19" s="74">
        <f>(('Node actual demand d=1.0'!I19*(365/2)))*9.8*($C19+$D19-$B19)/3600</f>
        <v>4.269608548333334E-2</v>
      </c>
      <c r="M19" s="74">
        <f>(('Node actual demand d=1.0'!J19*(365/2)))*9.8*($C19+$D19-$B19)/3600</f>
        <v>6.4044128224999997E-2</v>
      </c>
      <c r="N19" s="74">
        <f>(('Node actual demand d=1.0'!K19*(365/2)))*9.8*($C19+$D19-$B19)/3600</f>
        <v>8.5392170966666681E-2</v>
      </c>
      <c r="O19" s="74">
        <f>(('Node actual demand d=1.0'!L19*(365/2)))*9.8*($C19+$D19-$B19)/3600</f>
        <v>4.269608548333334E-2</v>
      </c>
      <c r="P19" s="74">
        <f>(('Node actual demand d=1.0'!M19*(365/2)))*9.8*($C19+$D19-$B19)/3600</f>
        <v>2.134804274166667E-2</v>
      </c>
      <c r="Q19" s="74">
        <f>(('Node actual demand d=1.0'!N19*(365/2)))*9.8*($C19+$D19-$B19)/3600</f>
        <v>2.134804274166667E-2</v>
      </c>
      <c r="R19" s="74">
        <f>(('Node actual demand d=1.0'!O19*(365/2)))*9.8*($C19+$D19-$B19)/3600</f>
        <v>0</v>
      </c>
      <c r="S19" s="74">
        <f>(('Node actual demand d=1.0'!P19*(365/2)))*9.8*($C19+$D19-$B19)/3600</f>
        <v>0.12808825644999999</v>
      </c>
      <c r="T19" s="74">
        <f>(('Node actual demand d=1.0'!Q19*(365/2)))*9.8*($C19+$D19-$B19)/3600</f>
        <v>0</v>
      </c>
      <c r="U19" s="74">
        <f>(('Node actual demand d=1.0'!R19*(365/2)))*9.8*($C19+$D19-$B19)/3600</f>
        <v>0</v>
      </c>
      <c r="V19" s="74">
        <f>(('Node actual demand d=1.0'!S19*(365/2)))*9.8*($C19+$D19-$B19)/3600</f>
        <v>4.269608548333334E-2</v>
      </c>
      <c r="W19" s="74">
        <f>(('Node actual demand d=1.0'!T19*(365/2)))*9.8*($C19+$D19-$B19)/3600</f>
        <v>2.134804274166667E-2</v>
      </c>
      <c r="X19" s="74">
        <f>(('Node actual demand d=1.0'!U19*(365/2)))*9.8*($C19+$D19-$B19)/3600</f>
        <v>0</v>
      </c>
      <c r="Y19" s="74">
        <f>(('Node actual demand d=1.0'!V19*(365/2)))*9.8*($C19+$D19-$B19)/3600</f>
        <v>0</v>
      </c>
      <c r="Z19" s="74">
        <f>(('Node actual demand d=1.0'!W19*(365/2)))*9.8*($C19+$D19-$B19)/3600</f>
        <v>4.269608548333334E-2</v>
      </c>
      <c r="AA19" s="74">
        <f>(('Node actual demand d=1.0'!X19*(365/2)))*9.8*($C19+$D19-$B19)/3600</f>
        <v>0</v>
      </c>
      <c r="AB19" s="74">
        <f>(('Node actual demand d=1.0'!Y19*(365/2)))*9.8*($C19+$D19-$B19)/3600</f>
        <v>0</v>
      </c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</row>
    <row r="20" spans="1:100">
      <c r="A20" s="88" t="s">
        <v>1233</v>
      </c>
      <c r="B20" s="21">
        <f>Fornecida!$C$1</f>
        <v>3.0726</v>
      </c>
      <c r="C20" s="78">
        <v>22.460799999999999</v>
      </c>
      <c r="D20">
        <v>20</v>
      </c>
      <c r="E20" s="74">
        <f>(('Node actual demand d=1.0'!B20*(365/2)))*9.8*($C20+$D20-$B20)/3600</f>
        <v>5.5750019985916666</v>
      </c>
      <c r="F20" s="74">
        <f>(('Node actual demand d=1.0'!C20*(365/2)))*9.8*($C20+$D20-$B20)/3600</f>
        <v>5.7041526240416669</v>
      </c>
      <c r="G20" s="74">
        <f>(('Node actual demand d=1.0'!D20*(365/2)))*9.8*($C20+$D20-$B20)/3600</f>
        <v>5.8978785622166665</v>
      </c>
      <c r="H20" s="74">
        <f>(('Node actual demand d=1.0'!E20*(365/2)))*9.8*($C20+$D20-$B20)/3600</f>
        <v>2.4538618835499997</v>
      </c>
      <c r="I20" s="74">
        <f>(('Node actual demand d=1.0'!F20*(365/2)))*9.8*($C20+$D20-$B20)/3600</f>
        <v>0</v>
      </c>
      <c r="J20" s="74">
        <f>(('Node actual demand d=1.0'!G20*(365/2)))*9.8*($C20+$D20-$B20)/3600</f>
        <v>6.4575312725E-2</v>
      </c>
      <c r="K20" s="74">
        <f>(('Node actual demand d=1.0'!H20*(365/2)))*9.8*($C20+$D20-$B20)/3600</f>
        <v>3.4655417829083337</v>
      </c>
      <c r="L20" s="74">
        <f>(('Node actual demand d=1.0'!I20*(365/2)))*9.8*($C20+$D20-$B20)/3600</f>
        <v>3.3579162616999998</v>
      </c>
      <c r="M20" s="74">
        <f>(('Node actual demand d=1.0'!J20*(365/2)))*9.8*($C20+$D20-$B20)/3600</f>
        <v>0.17220083393333332</v>
      </c>
      <c r="N20" s="74">
        <f>(('Node actual demand d=1.0'!K20*(365/2)))*9.8*($C20+$D20-$B20)/3600</f>
        <v>0.23677614665833333</v>
      </c>
      <c r="O20" s="74">
        <f>(('Node actual demand d=1.0'!L20*(365/2)))*9.8*($C20+$D20-$B20)/3600</f>
        <v>0.15067572969166668</v>
      </c>
      <c r="P20" s="74">
        <f>(('Node actual demand d=1.0'!M20*(365/2)))*9.8*($C20+$D20-$B20)/3600</f>
        <v>2.1525104241666666E-2</v>
      </c>
      <c r="Q20" s="74">
        <f>(('Node actual demand d=1.0'!N20*(365/2)))*9.8*($C20+$D20-$B20)/3600</f>
        <v>0</v>
      </c>
      <c r="R20" s="74">
        <f>(('Node actual demand d=1.0'!O20*(365/2)))*9.8*($C20+$D20-$B20)/3600</f>
        <v>0</v>
      </c>
      <c r="S20" s="74">
        <f>(('Node actual demand d=1.0'!P20*(365/2)))*9.8*($C20+$D20-$B20)/3600</f>
        <v>2.1525104241666666E-2</v>
      </c>
      <c r="T20" s="74">
        <f>(('Node actual demand d=1.0'!Q20*(365/2)))*9.8*($C20+$D20-$B20)/3600</f>
        <v>2.1525104241666666E-2</v>
      </c>
      <c r="U20" s="74">
        <f>(('Node actual demand d=1.0'!R20*(365/2)))*9.8*($C20+$D20-$B20)/3600</f>
        <v>2.1525104241666666E-2</v>
      </c>
      <c r="V20" s="74">
        <f>(('Node actual demand d=1.0'!S20*(365/2)))*9.8*($C20+$D20-$B20)/3600</f>
        <v>6.4575312725E-2</v>
      </c>
      <c r="W20" s="74">
        <f>(('Node actual demand d=1.0'!T20*(365/2)))*9.8*($C20+$D20-$B20)/3600</f>
        <v>4.3050208483333331E-2</v>
      </c>
      <c r="X20" s="74">
        <f>(('Node actual demand d=1.0'!U20*(365/2)))*9.8*($C20+$D20-$B20)/3600</f>
        <v>2.1525104241666666E-2</v>
      </c>
      <c r="Y20" s="74">
        <f>(('Node actual demand d=1.0'!V20*(365/2)))*9.8*($C20+$D20-$B20)/3600</f>
        <v>2.1525104241666666E-2</v>
      </c>
      <c r="Z20" s="74">
        <f>(('Node actual demand d=1.0'!W20*(365/2)))*9.8*($C20+$D20-$B20)/3600</f>
        <v>0</v>
      </c>
      <c r="AA20" s="74">
        <f>(('Node actual demand d=1.0'!X20*(365/2)))*9.8*($C20+$D20-$B20)/3600</f>
        <v>0</v>
      </c>
      <c r="AB20" s="74">
        <f>(('Node actual demand d=1.0'!Y20*(365/2)))*9.8*($C20+$D20-$B20)/3600</f>
        <v>0.12915062545</v>
      </c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  <c r="CV20" s="55"/>
    </row>
    <row r="21" spans="1:100">
      <c r="A21" s="88" t="s">
        <v>1234</v>
      </c>
      <c r="B21" s="21">
        <f>Fornecida!$C$1</f>
        <v>3.0726</v>
      </c>
      <c r="C21" s="78">
        <v>19.7028</v>
      </c>
      <c r="D21">
        <v>20</v>
      </c>
      <c r="E21" s="74">
        <f>(('Node actual demand d=1.0'!B21*(365/2)))*9.8*($C21+$D21-$B21)/3600</f>
        <v>2.001789554722222E-2</v>
      </c>
      <c r="F21" s="74">
        <f>(('Node actual demand d=1.0'!C21*(365/2)))*9.8*($C21+$D21-$B21)/3600</f>
        <v>2.001789554722222E-2</v>
      </c>
      <c r="G21" s="74">
        <f>(('Node actual demand d=1.0'!D21*(365/2)))*9.8*($C21+$D21-$B21)/3600</f>
        <v>2.001789554722222E-2</v>
      </c>
      <c r="H21" s="74">
        <f>(('Node actual demand d=1.0'!E21*(365/2)))*9.8*($C21+$D21-$B21)/3600</f>
        <v>2.001789554722222E-2</v>
      </c>
      <c r="I21" s="74">
        <f>(('Node actual demand d=1.0'!F21*(365/2)))*9.8*($C21+$D21-$B21)/3600</f>
        <v>2.001789554722222E-2</v>
      </c>
      <c r="J21" s="74">
        <f>(('Node actual demand d=1.0'!G21*(365/2)))*9.8*($C21+$D21-$B21)/3600</f>
        <v>4.584098080313888</v>
      </c>
      <c r="K21" s="74">
        <f>(('Node actual demand d=1.0'!H21*(365/2)))*9.8*($C21+$D21-$B21)/3600</f>
        <v>0.28025053766111113</v>
      </c>
      <c r="L21" s="74">
        <f>(('Node actual demand d=1.0'!I21*(365/2)))*9.8*($C21+$D21-$B21)/3600</f>
        <v>0.18016105992499998</v>
      </c>
      <c r="M21" s="74">
        <f>(('Node actual demand d=1.0'!J21*(365/2)))*9.8*($C21+$D21-$B21)/3600</f>
        <v>0.56050107532222226</v>
      </c>
      <c r="N21" s="74">
        <f>(('Node actual demand d=1.0'!K21*(365/2)))*9.8*($C21+$D21-$B21)/3600</f>
        <v>0.24021474656666664</v>
      </c>
      <c r="O21" s="74">
        <f>(('Node actual demand d=1.0'!L21*(365/2)))*9.8*($C21+$D21-$B21)/3600</f>
        <v>0.12010737328333332</v>
      </c>
      <c r="P21" s="74">
        <f>(('Node actual demand d=1.0'!M21*(365/2)))*9.8*($C21+$D21-$B21)/3600</f>
        <v>6.0053686641666659E-2</v>
      </c>
      <c r="Q21" s="74">
        <f>(('Node actual demand d=1.0'!N21*(365/2)))*9.8*($C21+$D21-$B21)/3600</f>
        <v>0.10008947773611113</v>
      </c>
      <c r="R21" s="74">
        <f>(('Node actual demand d=1.0'!O21*(365/2)))*9.8*($C21+$D21-$B21)/3600</f>
        <v>0.18016105992499998</v>
      </c>
      <c r="S21" s="74">
        <f>(('Node actual demand d=1.0'!P21*(365/2)))*9.8*($C21+$D21-$B21)/3600</f>
        <v>0.18016105992499998</v>
      </c>
      <c r="T21" s="74">
        <f>(('Node actual demand d=1.0'!Q21*(365/2)))*9.8*($C21+$D21-$B21)/3600</f>
        <v>4.003579109444444E-2</v>
      </c>
      <c r="U21" s="74">
        <f>(('Node actual demand d=1.0'!R21*(365/2)))*9.8*($C21+$D21-$B21)/3600</f>
        <v>4.003579109444444E-2</v>
      </c>
      <c r="V21" s="74">
        <f>(('Node actual demand d=1.0'!S21*(365/2)))*9.8*($C21+$D21-$B21)/3600</f>
        <v>4.003579109444444E-2</v>
      </c>
      <c r="W21" s="74">
        <f>(('Node actual demand d=1.0'!T21*(365/2)))*9.8*($C21+$D21-$B21)/3600</f>
        <v>2.001789554722222E-2</v>
      </c>
      <c r="X21" s="74">
        <f>(('Node actual demand d=1.0'!U21*(365/2)))*9.8*($C21+$D21-$B21)/3600</f>
        <v>6.0053686641666659E-2</v>
      </c>
      <c r="Y21" s="74">
        <f>(('Node actual demand d=1.0'!V21*(365/2)))*9.8*($C21+$D21-$B21)/3600</f>
        <v>4.003579109444444E-2</v>
      </c>
      <c r="Z21" s="74">
        <f>(('Node actual demand d=1.0'!W21*(365/2)))*9.8*($C21+$D21-$B21)/3600</f>
        <v>4.003579109444444E-2</v>
      </c>
      <c r="AA21" s="74">
        <f>(('Node actual demand d=1.0'!X21*(365/2)))*9.8*($C21+$D21-$B21)/3600</f>
        <v>5.40483179775</v>
      </c>
      <c r="AB21" s="74">
        <f>(('Node actual demand d=1.0'!Y21*(365/2)))*9.8*($C21+$D21-$B21)/3600</f>
        <v>0.44039370203888878</v>
      </c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  <c r="CV21" s="55"/>
    </row>
    <row r="22" spans="1:100">
      <c r="A22" s="88" t="s">
        <v>1235</v>
      </c>
      <c r="B22" s="21">
        <f>Fornecida!$C$1</f>
        <v>3.0726</v>
      </c>
      <c r="C22" s="78">
        <v>22.232199999999999</v>
      </c>
      <c r="D22">
        <v>20</v>
      </c>
      <c r="E22" s="74">
        <f>(('Node actual demand d=1.0'!B22*(365/2)))*9.8*($C22+$D22-$B22)/3600</f>
        <v>2.2042182842166667</v>
      </c>
      <c r="F22" s="74">
        <f>(('Node actual demand d=1.0'!C22*(365/2)))*9.8*($C22+$D22-$B22)/3600</f>
        <v>6.1418509472833334</v>
      </c>
      <c r="G22" s="74">
        <f>(('Node actual demand d=1.0'!D22*(365/2)))*9.8*($C22+$D22-$B22)/3600</f>
        <v>1.7976149114000002</v>
      </c>
      <c r="H22" s="74">
        <f>(('Node actual demand d=1.0'!E22*(365/2)))*9.8*($C22+$D22-$B22)/3600</f>
        <v>4.2800355033333334E-2</v>
      </c>
      <c r="I22" s="74">
        <f>(('Node actual demand d=1.0'!F22*(365/2)))*9.8*($C22+$D22-$B22)/3600</f>
        <v>1.2198101184499999</v>
      </c>
      <c r="J22" s="74">
        <f>(('Node actual demand d=1.0'!G22*(365/2)))*9.8*($C22+$D22-$B22)/3600</f>
        <v>5.2430434915833342</v>
      </c>
      <c r="K22" s="74">
        <f>(('Node actual demand d=1.0'!H22*(365/2)))*9.8*($C22+$D22-$B22)/3600</f>
        <v>4.9862413613833336</v>
      </c>
      <c r="L22" s="74">
        <f>(('Node actual demand d=1.0'!I22*(365/2)))*9.8*($C22+$D22-$B22)/3600</f>
        <v>0</v>
      </c>
      <c r="M22" s="74">
        <f>(('Node actual demand d=1.0'!J22*(365/2)))*9.8*($C22+$D22-$B22)/3600</f>
        <v>0</v>
      </c>
      <c r="N22" s="74">
        <f>(('Node actual demand d=1.0'!K22*(365/2)))*9.8*($C22+$D22-$B22)/3600</f>
        <v>0</v>
      </c>
      <c r="O22" s="74">
        <f>(('Node actual demand d=1.0'!L22*(365/2)))*9.8*($C22+$D22-$B22)/3600</f>
        <v>0</v>
      </c>
      <c r="P22" s="74">
        <f>(('Node actual demand d=1.0'!M22*(365/2)))*9.8*($C22+$D22-$B22)/3600</f>
        <v>0</v>
      </c>
      <c r="Q22" s="74">
        <f>(('Node actual demand d=1.0'!N22*(365/2)))*9.8*($C22+$D22-$B22)/3600</f>
        <v>0</v>
      </c>
      <c r="R22" s="74">
        <f>(('Node actual demand d=1.0'!O22*(365/2)))*9.8*($C22+$D22-$B22)/3600</f>
        <v>0</v>
      </c>
      <c r="S22" s="74">
        <f>(('Node actual demand d=1.0'!P22*(365/2)))*9.8*($C22+$D22-$B22)/3600</f>
        <v>0.3638030177833334</v>
      </c>
      <c r="T22" s="74">
        <f>(('Node actual demand d=1.0'!Q22*(365/2)))*9.8*($C22+$D22-$B22)/3600</f>
        <v>0.21400177516666671</v>
      </c>
      <c r="U22" s="74">
        <f>(('Node actual demand d=1.0'!R22*(365/2)))*9.8*($C22+$D22-$B22)/3600</f>
        <v>4.2800355033333334E-2</v>
      </c>
      <c r="V22" s="74">
        <f>(('Node actual demand d=1.0'!S22*(365/2)))*9.8*($C22+$D22-$B22)/3600</f>
        <v>0</v>
      </c>
      <c r="W22" s="74">
        <f>(('Node actual demand d=1.0'!T22*(365/2)))*9.8*($C22+$D22-$B22)/3600</f>
        <v>0</v>
      </c>
      <c r="X22" s="74">
        <f>(('Node actual demand d=1.0'!U22*(365/2)))*9.8*($C22+$D22-$B22)/3600</f>
        <v>0</v>
      </c>
      <c r="Y22" s="74">
        <f>(('Node actual demand d=1.0'!V22*(365/2)))*9.8*($C22+$D22-$B22)/3600</f>
        <v>0</v>
      </c>
      <c r="Z22" s="74">
        <f>(('Node actual demand d=1.0'!W22*(365/2)))*9.8*($C22+$D22-$B22)/3600</f>
        <v>0</v>
      </c>
      <c r="AA22" s="74">
        <f>(('Node actual demand d=1.0'!X22*(365/2)))*9.8*($C22+$D22-$B22)/3600</f>
        <v>0</v>
      </c>
      <c r="AB22" s="74">
        <f>(('Node actual demand d=1.0'!Y22*(365/2)))*9.8*($C22+$D22-$B22)/3600</f>
        <v>0</v>
      </c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</row>
    <row r="23" spans="1:100">
      <c r="A23" s="88" t="s">
        <v>1236</v>
      </c>
      <c r="B23" s="21">
        <f>Fornecida!$C$1</f>
        <v>3.0726</v>
      </c>
      <c r="C23" s="78">
        <v>20.590299999999999</v>
      </c>
      <c r="D23">
        <v>20</v>
      </c>
      <c r="E23" s="74">
        <f>(('Node actual demand d=1.0'!B23*(365/2)))*9.8*($C23+$D23-$B23)/3600</f>
        <v>7.8321085528583323</v>
      </c>
      <c r="F23" s="74">
        <f>(('Node actual demand d=1.0'!C23*(365/2)))*9.8*($C23+$D23-$B23)/3600</f>
        <v>9.8208900440291682</v>
      </c>
      <c r="G23" s="74">
        <f>(('Node actual demand d=1.0'!D23*(365/2)))*9.8*($C23+$D23-$B23)/3600</f>
        <v>10.292456789358331</v>
      </c>
      <c r="H23" s="74">
        <f>(('Node actual demand d=1.0'!E23*(365/2)))*9.8*($C23+$D23-$B23)/3600</f>
        <v>2.3783366286166667</v>
      </c>
      <c r="I23" s="74">
        <f>(('Node actual demand d=1.0'!F23*(365/2)))*9.8*($C23+$D23-$B23)/3600</f>
        <v>0.26653772562083333</v>
      </c>
      <c r="J23" s="74">
        <f>(('Node actual demand d=1.0'!G23*(365/2)))*9.8*($C23+$D23-$B23)/3600</f>
        <v>0.26653772562083333</v>
      </c>
      <c r="K23" s="74">
        <f>(('Node actual demand d=1.0'!H23*(365/2)))*9.8*($C23+$D23-$B23)/3600</f>
        <v>0.34854933350416673</v>
      </c>
      <c r="L23" s="74">
        <f>(('Node actual demand d=1.0'!I23*(365/2)))*9.8*($C23+$D23-$B23)/3600</f>
        <v>0.51257254927083329</v>
      </c>
      <c r="M23" s="74">
        <f>(('Node actual demand d=1.0'!J23*(365/2)))*9.8*($C23+$D23-$B23)/3600</f>
        <v>0.63558996109583332</v>
      </c>
      <c r="N23" s="74">
        <f>(('Node actual demand d=1.0'!K23*(365/2)))*9.8*($C23+$D23-$B23)/3600</f>
        <v>0.59458415715416668</v>
      </c>
      <c r="O23" s="74">
        <f>(('Node actual demand d=1.0'!L23*(365/2)))*9.8*($C23+$D23-$B23)/3600</f>
        <v>0.63558996109583332</v>
      </c>
      <c r="P23" s="74">
        <f>(('Node actual demand d=1.0'!M23*(365/2)))*9.8*($C23+$D23-$B23)/3600</f>
        <v>0.4715667453291667</v>
      </c>
      <c r="Q23" s="74">
        <f>(('Node actual demand d=1.0'!N23*(365/2)))*9.8*($C23+$D23-$B23)/3600</f>
        <v>0.6560928630666667</v>
      </c>
      <c r="R23" s="74">
        <f>(('Node actual demand d=1.0'!O23*(365/2)))*9.8*($C23+$D23-$B23)/3600</f>
        <v>0.59458415715416668</v>
      </c>
      <c r="S23" s="74">
        <f>(('Node actual demand d=1.0'!P23*(365/2)))*9.8*($C23+$D23-$B23)/3600</f>
        <v>0.4715667453291667</v>
      </c>
      <c r="T23" s="74">
        <f>(('Node actual demand d=1.0'!Q23*(365/2)))*9.8*($C23+$D23-$B23)/3600</f>
        <v>0.45106384335833327</v>
      </c>
      <c r="U23" s="74">
        <f>(('Node actual demand d=1.0'!R23*(365/2)))*9.8*($C23+$D23-$B23)/3600</f>
        <v>0.43056094138750001</v>
      </c>
      <c r="V23" s="74">
        <f>(('Node actual demand d=1.0'!S23*(365/2)))*9.8*($C23+$D23-$B23)/3600</f>
        <v>0.38955513744583337</v>
      </c>
      <c r="W23" s="74">
        <f>(('Node actual demand d=1.0'!T23*(365/2)))*9.8*($C23+$D23-$B23)/3600</f>
        <v>0.41005803941666669</v>
      </c>
      <c r="X23" s="74">
        <f>(('Node actual demand d=1.0'!U23*(365/2)))*9.8*($C23+$D23-$B23)/3600</f>
        <v>0.38955513744583337</v>
      </c>
      <c r="Y23" s="74">
        <f>(('Node actual demand d=1.0'!V23*(365/2)))*9.8*($C23+$D23-$B23)/3600</f>
        <v>0.36905223547499999</v>
      </c>
      <c r="Z23" s="74">
        <f>(('Node actual demand d=1.0'!W23*(365/2)))*9.8*($C23+$D23-$B23)/3600</f>
        <v>0.34854933350416673</v>
      </c>
      <c r="AA23" s="74">
        <f>(('Node actual demand d=1.0'!X23*(365/2)))*9.8*($C23+$D23-$B23)/3600</f>
        <v>0.30754352956250003</v>
      </c>
      <c r="AB23" s="74">
        <f>(('Node actual demand d=1.0'!Y23*(365/2)))*9.8*($C23+$D23-$B23)/3600</f>
        <v>0.28704062759166671</v>
      </c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</row>
    <row r="24" spans="1:100">
      <c r="A24" s="88" t="s">
        <v>1237</v>
      </c>
      <c r="B24" s="21">
        <f>Fornecida!$C$1</f>
        <v>3.0726</v>
      </c>
      <c r="C24" s="78">
        <v>19.942299999999999</v>
      </c>
      <c r="D24">
        <v>20</v>
      </c>
      <c r="E24" s="74">
        <f>(('Node actual demand d=1.0'!B24*(365/2)))*9.8*($C24+$D24-$B24)/3600</f>
        <v>5.762550785658334</v>
      </c>
      <c r="F24" s="74">
        <f>(('Node actual demand d=1.0'!C24*(365/2)))*9.8*($C24+$D24-$B24)/3600</f>
        <v>4.2513923628458343</v>
      </c>
      <c r="G24" s="74">
        <f>(('Node actual demand d=1.0'!D24*(365/2)))*9.8*($C24+$D24-$B24)/3600</f>
        <v>1.2089267382500002</v>
      </c>
      <c r="H24" s="74">
        <f>(('Node actual demand d=1.0'!E24*(365/2)))*9.8*($C24+$D24-$B24)/3600</f>
        <v>0.16119023176666669</v>
      </c>
      <c r="I24" s="74">
        <f>(('Node actual demand d=1.0'!F24*(365/2)))*9.8*($C24+$D24-$B24)/3600</f>
        <v>0</v>
      </c>
      <c r="J24" s="74">
        <f>(('Node actual demand d=1.0'!G24*(365/2)))*9.8*($C24+$D24-$B24)/3600</f>
        <v>0</v>
      </c>
      <c r="K24" s="74">
        <f>(('Node actual demand d=1.0'!H24*(365/2)))*9.8*($C24+$D24-$B24)/3600</f>
        <v>2.0148778970833336E-2</v>
      </c>
      <c r="L24" s="74">
        <f>(('Node actual demand d=1.0'!I24*(365/2)))*9.8*($C24+$D24-$B24)/3600</f>
        <v>4.0297557941666673E-2</v>
      </c>
      <c r="M24" s="74">
        <f>(('Node actual demand d=1.0'!J24*(365/2)))*9.8*($C24+$D24-$B24)/3600</f>
        <v>4.0297557941666673E-2</v>
      </c>
      <c r="N24" s="74">
        <f>(('Node actual demand d=1.0'!K24*(365/2)))*9.8*($C24+$D24-$B24)/3600</f>
        <v>0.120892673825</v>
      </c>
      <c r="O24" s="74">
        <f>(('Node actual demand d=1.0'!L24*(365/2)))*9.8*($C24+$D24-$B24)/3600</f>
        <v>8.0595115883333346E-2</v>
      </c>
      <c r="P24" s="74">
        <f>(('Node actual demand d=1.0'!M24*(365/2)))*9.8*($C24+$D24-$B24)/3600</f>
        <v>0.120892673825</v>
      </c>
      <c r="Q24" s="74">
        <f>(('Node actual demand d=1.0'!N24*(365/2)))*9.8*($C24+$D24-$B24)/3600</f>
        <v>2.0148778970833336E-2</v>
      </c>
      <c r="R24" s="74">
        <f>(('Node actual demand d=1.0'!O24*(365/2)))*9.8*($C24+$D24-$B24)/3600</f>
        <v>8.0595115883333346E-2</v>
      </c>
      <c r="S24" s="74">
        <f>(('Node actual demand d=1.0'!P24*(365/2)))*9.8*($C24+$D24-$B24)/3600</f>
        <v>0</v>
      </c>
      <c r="T24" s="74">
        <f>(('Node actual demand d=1.0'!Q24*(365/2)))*9.8*($C24+$D24-$B24)/3600</f>
        <v>0</v>
      </c>
      <c r="U24" s="74">
        <f>(('Node actual demand d=1.0'!R24*(365/2)))*9.8*($C24+$D24-$B24)/3600</f>
        <v>8.0595115883333346E-2</v>
      </c>
      <c r="V24" s="74">
        <f>(('Node actual demand d=1.0'!S24*(365/2)))*9.8*($C24+$D24-$B24)/3600</f>
        <v>8.0595115883333346E-2</v>
      </c>
      <c r="W24" s="74">
        <f>(('Node actual demand d=1.0'!T24*(365/2)))*9.8*($C24+$D24-$B24)/3600</f>
        <v>0.22163656867916667</v>
      </c>
      <c r="X24" s="74">
        <f>(('Node actual demand d=1.0'!U24*(365/2)))*9.8*($C24+$D24-$B24)/3600</f>
        <v>0.120892673825</v>
      </c>
      <c r="Y24" s="74">
        <f>(('Node actual demand d=1.0'!V24*(365/2)))*9.8*($C24+$D24-$B24)/3600</f>
        <v>0</v>
      </c>
      <c r="Z24" s="74">
        <f>(('Node actual demand d=1.0'!W24*(365/2)))*9.8*($C24+$D24-$B24)/3600</f>
        <v>0</v>
      </c>
      <c r="AA24" s="74">
        <f>(('Node actual demand d=1.0'!X24*(365/2)))*9.8*($C24+$D24-$B24)/3600</f>
        <v>0</v>
      </c>
      <c r="AB24" s="74">
        <f>(('Node actual demand d=1.0'!Y24*(365/2)))*9.8*($C24+$D24-$B24)/3600</f>
        <v>2.4380022554708334</v>
      </c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</row>
    <row r="25" spans="1:100">
      <c r="A25" s="88" t="s">
        <v>1238</v>
      </c>
      <c r="B25" s="21">
        <f>Fornecida!$C$1</f>
        <v>3.0726</v>
      </c>
      <c r="C25" s="78">
        <v>18.124700000000001</v>
      </c>
      <c r="D25">
        <v>20</v>
      </c>
      <c r="E25" s="74">
        <f>(('Node actual demand d=1.0'!B25*(365/2)))*9.8*($C25+$D25-$B25)/3600</f>
        <v>0.32564325885972228</v>
      </c>
      <c r="F25" s="74">
        <f>(('Node actual demand d=1.0'!C25*(365/2)))*9.8*($C25+$D25-$B25)/3600</f>
        <v>1.9155485815277779E-2</v>
      </c>
      <c r="G25" s="74">
        <f>(('Node actual demand d=1.0'!D25*(365/2)))*9.8*($C25+$D25-$B25)/3600</f>
        <v>1.9155485815277779E-2</v>
      </c>
      <c r="H25" s="74">
        <f>(('Node actual demand d=1.0'!E25*(365/2)))*9.8*($C25+$D25-$B25)/3600</f>
        <v>4.6739385389277786</v>
      </c>
      <c r="I25" s="74">
        <f>(('Node actual demand d=1.0'!F25*(365/2)))*9.8*($C25+$D25-$B25)/3600</f>
        <v>2.7775454432152786</v>
      </c>
      <c r="J25" s="74">
        <f>(('Node actual demand d=1.0'!G25*(365/2)))*9.8*($C25+$D25-$B25)/3600</f>
        <v>1.5324388652222225</v>
      </c>
      <c r="K25" s="74">
        <f>(('Node actual demand d=1.0'!H25*(365/2)))*9.8*($C25+$D25-$B25)/3600</f>
        <v>0.57466457445833352</v>
      </c>
      <c r="L25" s="74">
        <f>(('Node actual demand d=1.0'!I25*(365/2)))*9.8*($C25+$D25-$B25)/3600</f>
        <v>0.11493291489166667</v>
      </c>
      <c r="M25" s="74">
        <f>(('Node actual demand d=1.0'!J25*(365/2)))*9.8*($C25+$D25-$B25)/3600</f>
        <v>0.36395423049027786</v>
      </c>
      <c r="N25" s="74">
        <f>(('Node actual demand d=1.0'!K25*(365/2)))*9.8*($C25+$D25-$B25)/3600</f>
        <v>0.57466457445833352</v>
      </c>
      <c r="O25" s="74">
        <f>(('Node actual demand d=1.0'!L25*(365/2)))*9.8*($C25+$D25-$B25)/3600</f>
        <v>0.95777429076388898</v>
      </c>
      <c r="P25" s="74">
        <f>(('Node actual demand d=1.0'!M25*(365/2)))*9.8*($C25+$D25-$B25)/3600</f>
        <v>1.1876401205472222</v>
      </c>
      <c r="Q25" s="74">
        <f>(('Node actual demand d=1.0'!N25*(365/2)))*9.8*($C25+$D25-$B25)/3600</f>
        <v>0.26817680141388894</v>
      </c>
      <c r="R25" s="74">
        <f>(('Node actual demand d=1.0'!O25*(365/2)))*9.8*($C25+$D25-$B25)/3600</f>
        <v>0.15324388652222223</v>
      </c>
      <c r="S25" s="74">
        <f>(('Node actual demand d=1.0'!P25*(365/2)))*9.8*($C25+$D25-$B25)/3600</f>
        <v>0.24902131559861115</v>
      </c>
      <c r="T25" s="74">
        <f>(('Node actual demand d=1.0'!Q25*(365/2)))*9.8*($C25+$D25-$B25)/3600</f>
        <v>0.17239937233750002</v>
      </c>
      <c r="U25" s="74">
        <f>(('Node actual demand d=1.0'!R25*(365/2)))*9.8*($C25+$D25-$B25)/3600</f>
        <v>0.19155485815277781</v>
      </c>
      <c r="V25" s="74">
        <f>(('Node actual demand d=1.0'!S25*(365/2)))*9.8*($C25+$D25-$B25)/3600</f>
        <v>0.19155485815277781</v>
      </c>
      <c r="W25" s="74">
        <f>(('Node actual demand d=1.0'!T25*(365/2)))*9.8*($C25+$D25-$B25)/3600</f>
        <v>0.19155485815277781</v>
      </c>
      <c r="X25" s="74">
        <f>(('Node actual demand d=1.0'!U25*(365/2)))*9.8*($C25+$D25-$B25)/3600</f>
        <v>0.17239937233750002</v>
      </c>
      <c r="Y25" s="74">
        <f>(('Node actual demand d=1.0'!V25*(365/2)))*9.8*($C25+$D25-$B25)/3600</f>
        <v>0.17239937233750002</v>
      </c>
      <c r="Z25" s="74">
        <f>(('Node actual demand d=1.0'!W25*(365/2)))*9.8*($C25+$D25-$B25)/3600</f>
        <v>0.32564325885972228</v>
      </c>
      <c r="AA25" s="74">
        <f>(('Node actual demand d=1.0'!X25*(365/2)))*9.8*($C25+$D25-$B25)/3600</f>
        <v>4.3291397942527778</v>
      </c>
      <c r="AB25" s="74">
        <f>(('Node actual demand d=1.0'!Y25*(365/2)))*9.8*($C25+$D25-$B25)/3600</f>
        <v>2.0304814964194451</v>
      </c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</row>
    <row r="26" spans="1:100">
      <c r="A26" s="88" t="s">
        <v>1239</v>
      </c>
      <c r="B26" s="21">
        <f>Fornecida!$C$1</f>
        <v>3.0726</v>
      </c>
      <c r="C26" s="78">
        <v>16.581299999999999</v>
      </c>
      <c r="D26">
        <v>20</v>
      </c>
      <c r="E26" s="74">
        <f>(('Node actual demand d=1.0'!B26*(365/2)))*9.8*($C26+$D26-$B26)/3600</f>
        <v>0</v>
      </c>
      <c r="F26" s="74">
        <f>(('Node actual demand d=1.0'!C26*(365/2)))*9.8*($C26+$D26-$B26)/3600</f>
        <v>0</v>
      </c>
      <c r="G26" s="74">
        <f>(('Node actual demand d=1.0'!D26*(365/2)))*9.8*($C26+$D26-$B26)/3600</f>
        <v>0</v>
      </c>
      <c r="H26" s="74">
        <f>(('Node actual demand d=1.0'!E26*(365/2)))*9.8*($C26+$D26-$B26)/3600</f>
        <v>1.831203915138889E-2</v>
      </c>
      <c r="I26" s="74">
        <f>(('Node actual demand d=1.0'!F26*(365/2)))*9.8*($C26+$D26-$B26)/3600</f>
        <v>1.831203915138889E-2</v>
      </c>
      <c r="J26" s="74">
        <f>(('Node actual demand d=1.0'!G26*(365/2)))*9.8*($C26+$D26-$B26)/3600</f>
        <v>1.831203915138889E-2</v>
      </c>
      <c r="K26" s="74">
        <f>(('Node actual demand d=1.0'!H26*(365/2)))*9.8*($C26+$D26-$B26)/3600</f>
        <v>9.1560195756944449E-2</v>
      </c>
      <c r="L26" s="74">
        <f>(('Node actual demand d=1.0'!I26*(365/2)))*9.8*($C26+$D26-$B26)/3600</f>
        <v>7.3248156605555559E-2</v>
      </c>
      <c r="M26" s="74">
        <f>(('Node actual demand d=1.0'!J26*(365/2)))*9.8*($C26+$D26-$B26)/3600</f>
        <v>7.3248156605555559E-2</v>
      </c>
      <c r="N26" s="74">
        <f>(('Node actual demand d=1.0'!K26*(365/2)))*9.8*($C26+$D26-$B26)/3600</f>
        <v>0.25636854811944443</v>
      </c>
      <c r="O26" s="74">
        <f>(('Node actual demand d=1.0'!L26*(365/2)))*9.8*($C26+$D26-$B26)/3600</f>
        <v>1.831203915138889E-2</v>
      </c>
      <c r="P26" s="74">
        <f>(('Node actual demand d=1.0'!M26*(365/2)))*9.8*($C26+$D26-$B26)/3600</f>
        <v>1.831203915138889E-2</v>
      </c>
      <c r="Q26" s="74">
        <f>(('Node actual demand d=1.0'!N26*(365/2)))*9.8*($C26+$D26-$B26)/3600</f>
        <v>3.6624078302777779E-2</v>
      </c>
      <c r="R26" s="74">
        <f>(('Node actual demand d=1.0'!O26*(365/2)))*9.8*($C26+$D26-$B26)/3600</f>
        <v>0.14649631321111112</v>
      </c>
      <c r="S26" s="74">
        <f>(('Node actual demand d=1.0'!P26*(365/2)))*9.8*($C26+$D26-$B26)/3600</f>
        <v>0.23805650896805555</v>
      </c>
      <c r="T26" s="74">
        <f>(('Node actual demand d=1.0'!Q26*(365/2)))*9.8*($C26+$D26-$B26)/3600</f>
        <v>0.10987223490833332</v>
      </c>
      <c r="U26" s="74">
        <f>(('Node actual demand d=1.0'!R26*(365/2)))*9.8*($C26+$D26-$B26)/3600</f>
        <v>3.6624078302777779E-2</v>
      </c>
      <c r="V26" s="74">
        <f>(('Node actual demand d=1.0'!S26*(365/2)))*9.8*($C26+$D26-$B26)/3600</f>
        <v>5.4936117454166662E-2</v>
      </c>
      <c r="W26" s="74">
        <f>(('Node actual demand d=1.0'!T26*(365/2)))*9.8*($C26+$D26-$B26)/3600</f>
        <v>1.831203915138889E-2</v>
      </c>
      <c r="X26" s="74">
        <f>(('Node actual demand d=1.0'!U26*(365/2)))*9.8*($C26+$D26-$B26)/3600</f>
        <v>0</v>
      </c>
      <c r="Y26" s="74">
        <f>(('Node actual demand d=1.0'!V26*(365/2)))*9.8*($C26+$D26-$B26)/3600</f>
        <v>3.2778550080986113</v>
      </c>
      <c r="Z26" s="74">
        <f>(('Node actual demand d=1.0'!W26*(365/2)))*9.8*($C26+$D26-$B26)/3600</f>
        <v>5.2921793147513885</v>
      </c>
      <c r="AA26" s="74">
        <f>(('Node actual demand d=1.0'!X26*(365/2)))*9.8*($C26+$D26-$B26)/3600</f>
        <v>8.1854815006708321</v>
      </c>
      <c r="AB26" s="74">
        <f>(('Node actual demand d=1.0'!Y26*(365/2)))*9.8*($C26+$D26-$B26)/3600</f>
        <v>0.16480835236249999</v>
      </c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</row>
    <row r="27" spans="1:100">
      <c r="A27" s="88" t="s">
        <v>1240</v>
      </c>
      <c r="B27" s="21">
        <f>Fornecida!$C$1</f>
        <v>3.0726</v>
      </c>
      <c r="C27" s="78">
        <v>15.110300000000001</v>
      </c>
      <c r="D27">
        <v>20</v>
      </c>
      <c r="E27" s="74">
        <f>(('Node actual demand d=1.0'!B27*(365/2)))*9.8*($C27+$D27-$B27)/3600</f>
        <v>1.7508158081944447E-2</v>
      </c>
      <c r="F27" s="74">
        <f>(('Node actual demand d=1.0'!C27*(365/2)))*9.8*($C27+$D27-$B27)/3600</f>
        <v>1.7508158081944447E-2</v>
      </c>
      <c r="G27" s="74">
        <f>(('Node actual demand d=1.0'!D27*(365/2)))*9.8*($C27+$D27-$B27)/3600</f>
        <v>1.7508158081944447E-2</v>
      </c>
      <c r="H27" s="74">
        <f>(('Node actual demand d=1.0'!E27*(365/2)))*9.8*($C27+$D27-$B27)/3600</f>
        <v>1.7508158081944447E-2</v>
      </c>
      <c r="I27" s="74">
        <f>(('Node actual demand d=1.0'!F27*(365/2)))*9.8*($C27+$D27-$B27)/3600</f>
        <v>3.904319252273611</v>
      </c>
      <c r="J27" s="74">
        <f>(('Node actual demand d=1.0'!G27*(365/2)))*9.8*($C27+$D27-$B27)/3600</f>
        <v>3.7467458295361116</v>
      </c>
      <c r="K27" s="74">
        <f>(('Node actual demand d=1.0'!H27*(365/2)))*9.8*($C27+$D27-$B27)/3600</f>
        <v>1.5407179112111111</v>
      </c>
      <c r="L27" s="74">
        <f>(('Node actual demand d=1.0'!I27*(365/2)))*9.8*($C27+$D27-$B27)/3600</f>
        <v>1.7508158081944447E-2</v>
      </c>
      <c r="M27" s="74">
        <f>(('Node actual demand d=1.0'!J27*(365/2)))*9.8*($C27+$D27-$B27)/3600</f>
        <v>0.15757342273750002</v>
      </c>
      <c r="N27" s="74">
        <f>(('Node actual demand d=1.0'!K27*(365/2)))*9.8*($C27+$D27-$B27)/3600</f>
        <v>0.21009789698333334</v>
      </c>
      <c r="O27" s="74">
        <f>(('Node actual demand d=1.0'!L27*(365/2)))*9.8*($C27+$D27-$B27)/3600</f>
        <v>0.31514684547500005</v>
      </c>
      <c r="P27" s="74">
        <f>(('Node actual demand d=1.0'!M27*(365/2)))*9.8*($C27+$D27-$B27)/3600</f>
        <v>7.0032632327777788E-2</v>
      </c>
      <c r="Q27" s="74">
        <f>(('Node actual demand d=1.0'!N27*(365/2)))*9.8*($C27+$D27-$B27)/3600</f>
        <v>8.7540790409722249E-2</v>
      </c>
      <c r="R27" s="74">
        <f>(('Node actual demand d=1.0'!O27*(365/2)))*9.8*($C27+$D27-$B27)/3600</f>
        <v>0.12255710657361113</v>
      </c>
      <c r="S27" s="74">
        <f>(('Node actual demand d=1.0'!P27*(365/2)))*9.8*($C27+$D27-$B27)/3600</f>
        <v>0.10504894849166667</v>
      </c>
      <c r="T27" s="74">
        <f>(('Node actual demand d=1.0'!Q27*(365/2)))*9.8*($C27+$D27-$B27)/3600</f>
        <v>0.1750815808194445</v>
      </c>
      <c r="U27" s="74">
        <f>(('Node actual demand d=1.0'!R27*(365/2)))*9.8*($C27+$D27-$B27)/3600</f>
        <v>7.0032632327777788E-2</v>
      </c>
      <c r="V27" s="74">
        <f>(('Node actual demand d=1.0'!S27*(365/2)))*9.8*($C27+$D27-$B27)/3600</f>
        <v>7.0032632327777788E-2</v>
      </c>
      <c r="W27" s="74">
        <f>(('Node actual demand d=1.0'!T27*(365/2)))*9.8*($C27+$D27-$B27)/3600</f>
        <v>5.2524474245833334E-2</v>
      </c>
      <c r="X27" s="74">
        <f>(('Node actual demand d=1.0'!U27*(365/2)))*9.8*($C27+$D27-$B27)/3600</f>
        <v>0.14006526465555558</v>
      </c>
      <c r="Y27" s="74">
        <f>(('Node actual demand d=1.0'!V27*(365/2)))*9.8*($C27+$D27-$B27)/3600</f>
        <v>7.0032632327777788E-2</v>
      </c>
      <c r="Z27" s="74">
        <f>(('Node actual demand d=1.0'!W27*(365/2)))*9.8*($C27+$D27-$B27)/3600</f>
        <v>5.2524474245833334E-2</v>
      </c>
      <c r="AA27" s="74">
        <f>(('Node actual demand d=1.0'!X27*(365/2)))*9.8*($C27+$D27-$B27)/3600</f>
        <v>3.5016316163888894E-2</v>
      </c>
      <c r="AB27" s="74">
        <f>(('Node actual demand d=1.0'!Y27*(365/2)))*9.8*($C27+$D27-$B27)/3600</f>
        <v>1.7508158081944447E-2</v>
      </c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</row>
    <row r="28" spans="1:100">
      <c r="A28" s="88" t="s">
        <v>1241</v>
      </c>
      <c r="B28" s="21">
        <f>Fornecida!$C$1</f>
        <v>3.0726</v>
      </c>
      <c r="C28" s="78">
        <v>13.768700000000001</v>
      </c>
      <c r="D28">
        <v>20</v>
      </c>
      <c r="E28" s="74">
        <f>(('Node actual demand d=1.0'!B28*(365/2)))*9.8*($C28+$D28-$B28)/3600</f>
        <v>4.3111730250263891</v>
      </c>
      <c r="F28" s="74">
        <f>(('Node actual demand d=1.0'!C28*(365/2)))*9.8*($C28+$D28-$B28)/3600</f>
        <v>0.16774992315277781</v>
      </c>
      <c r="G28" s="74">
        <f>(('Node actual demand d=1.0'!D28*(365/2)))*9.8*($C28+$D28-$B28)/3600</f>
        <v>1.6774992315277782E-2</v>
      </c>
      <c r="H28" s="74">
        <f>(('Node actual demand d=1.0'!E28*(365/2)))*9.8*($C28+$D28-$B28)/3600</f>
        <v>3.3549984630555564E-2</v>
      </c>
      <c r="I28" s="74">
        <f>(('Node actual demand d=1.0'!F28*(365/2)))*9.8*($C28+$D28-$B28)/3600</f>
        <v>1.6774992315277782E-2</v>
      </c>
      <c r="J28" s="74">
        <f>(('Node actual demand d=1.0'!G28*(365/2)))*9.8*($C28+$D28-$B28)/3600</f>
        <v>3.3885484476861114</v>
      </c>
      <c r="K28" s="74">
        <f>(('Node actual demand d=1.0'!H28*(365/2)))*9.8*($C28+$D28-$B28)/3600</f>
        <v>1.0064995389166669</v>
      </c>
      <c r="L28" s="74">
        <f>(('Node actual demand d=1.0'!I28*(365/2)))*9.8*($C28+$D28-$B28)/3600</f>
        <v>0.10064995389166667</v>
      </c>
      <c r="M28" s="74">
        <f>(('Node actual demand d=1.0'!J28*(365/2)))*9.8*($C28+$D28-$B28)/3600</f>
        <v>0.21807490009861116</v>
      </c>
      <c r="N28" s="74">
        <f>(('Node actual demand d=1.0'!K28*(365/2)))*9.8*($C28+$D28-$B28)/3600</f>
        <v>0.43614980019722233</v>
      </c>
      <c r="O28" s="74">
        <f>(('Node actual demand d=1.0'!L28*(365/2)))*9.8*($C28+$D28-$B28)/3600</f>
        <v>0.2348498924138889</v>
      </c>
      <c r="P28" s="74">
        <f>(('Node actual demand d=1.0'!M28*(365/2)))*9.8*($C28+$D28-$B28)/3600</f>
        <v>0.11742494620694445</v>
      </c>
      <c r="Q28" s="74">
        <f>(('Node actual demand d=1.0'!N28*(365/2)))*9.8*($C28+$D28-$B28)/3600</f>
        <v>0.13419993852222226</v>
      </c>
      <c r="R28" s="74">
        <f>(('Node actual demand d=1.0'!O28*(365/2)))*9.8*($C28+$D28-$B28)/3600</f>
        <v>0.26839987704444451</v>
      </c>
      <c r="S28" s="74">
        <f>(('Node actual demand d=1.0'!P28*(365/2)))*9.8*($C28+$D28-$B28)/3600</f>
        <v>0.2348498924138889</v>
      </c>
      <c r="T28" s="74">
        <f>(('Node actual demand d=1.0'!Q28*(365/2)))*9.8*($C28+$D28-$B28)/3600</f>
        <v>0.10064995389166667</v>
      </c>
      <c r="U28" s="74">
        <f>(('Node actual demand d=1.0'!R28*(365/2)))*9.8*($C28+$D28-$B28)/3600</f>
        <v>5.0324976945833336E-2</v>
      </c>
      <c r="V28" s="74">
        <f>(('Node actual demand d=1.0'!S28*(365/2)))*9.8*($C28+$D28-$B28)/3600</f>
        <v>8.3874961576388907E-2</v>
      </c>
      <c r="W28" s="74">
        <f>(('Node actual demand d=1.0'!T28*(365/2)))*9.8*($C28+$D28-$B28)/3600</f>
        <v>5.0324976945833336E-2</v>
      </c>
      <c r="X28" s="74">
        <f>(('Node actual demand d=1.0'!U28*(365/2)))*9.8*($C28+$D28-$B28)/3600</f>
        <v>5.0324976945833336E-2</v>
      </c>
      <c r="Y28" s="74">
        <f>(('Node actual demand d=1.0'!V28*(365/2)))*9.8*($C28+$D28-$B28)/3600</f>
        <v>3.3549984630555564E-2</v>
      </c>
      <c r="Z28" s="74">
        <f>(('Node actual demand d=1.0'!W28*(365/2)))*9.8*($C28+$D28-$B28)/3600</f>
        <v>3.3549984630555564E-2</v>
      </c>
      <c r="AA28" s="74">
        <f>(('Node actual demand d=1.0'!X28*(365/2)))*9.8*($C28+$D28-$B28)/3600</f>
        <v>3.3549984630555564E-2</v>
      </c>
      <c r="AB28" s="74">
        <f>(('Node actual demand d=1.0'!Y28*(365/2)))*9.8*($C28+$D28-$B28)/3600</f>
        <v>3.0027236244347226</v>
      </c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</row>
    <row r="29" spans="1:100">
      <c r="A29" s="88" t="s">
        <v>1242</v>
      </c>
      <c r="B29" s="21">
        <f>Fornecida!$C$1</f>
        <v>3.0726</v>
      </c>
      <c r="C29" s="78">
        <v>11.824199999999999</v>
      </c>
      <c r="D29">
        <v>20</v>
      </c>
      <c r="E29" s="74">
        <f>(('Node actual demand d=1.0'!B29*(365/2)))*9.8*($C29+$D29-$B29)/3600</f>
        <v>0.18854820086666665</v>
      </c>
      <c r="F29" s="74">
        <f>(('Node actual demand d=1.0'!C29*(365/2)))*9.8*($C29+$D29-$B29)/3600</f>
        <v>0.20426055093888887</v>
      </c>
      <c r="G29" s="74">
        <f>(('Node actual demand d=1.0'!D29*(365/2)))*9.8*($C29+$D29-$B29)/3600</f>
        <v>2.8596477131444447</v>
      </c>
      <c r="H29" s="74">
        <f>(('Node actual demand d=1.0'!E29*(365/2)))*9.8*($C29+$D29-$B29)/3600</f>
        <v>6.3792141293222215</v>
      </c>
      <c r="I29" s="74">
        <f>(('Node actual demand d=1.0'!F29*(365/2)))*9.8*($C29+$D29-$B29)/3600</f>
        <v>4.933677922677778</v>
      </c>
      <c r="J29" s="74">
        <f>(('Node actual demand d=1.0'!G29*(365/2)))*9.8*($C29+$D29-$B29)/3600</f>
        <v>0.26710995122777775</v>
      </c>
      <c r="K29" s="74">
        <f>(('Node actual demand d=1.0'!H29*(365/2)))*9.8*($C29+$D29-$B29)/3600</f>
        <v>0.23568525108333332</v>
      </c>
      <c r="L29" s="74">
        <f>(('Node actual demand d=1.0'!I29*(365/2)))*9.8*($C29+$D29-$B29)/3600</f>
        <v>0.25139760115555554</v>
      </c>
      <c r="M29" s="74">
        <f>(('Node actual demand d=1.0'!J29*(365/2)))*9.8*($C29+$D29-$B29)/3600</f>
        <v>0.32995935151666667</v>
      </c>
      <c r="N29" s="74">
        <f>(('Node actual demand d=1.0'!K29*(365/2)))*9.8*($C29+$D29-$B29)/3600</f>
        <v>0.47137050216666665</v>
      </c>
      <c r="O29" s="74">
        <f>(('Node actual demand d=1.0'!L29*(365/2)))*9.8*($C29+$D29-$B29)/3600</f>
        <v>0.54993225252777778</v>
      </c>
      <c r="P29" s="74">
        <f>(('Node actual demand d=1.0'!M29*(365/2)))*9.8*($C29+$D29-$B29)/3600</f>
        <v>0.29853465137222218</v>
      </c>
      <c r="Q29" s="74">
        <f>(('Node actual demand d=1.0'!N29*(365/2)))*9.8*($C29+$D29-$B29)/3600</f>
        <v>0.28282230129999997</v>
      </c>
      <c r="R29" s="74">
        <f>(('Node actual demand d=1.0'!O29*(365/2)))*9.8*($C29+$D29-$B29)/3600</f>
        <v>0.28282230129999997</v>
      </c>
      <c r="S29" s="74">
        <f>(('Node actual demand d=1.0'!P29*(365/2)))*9.8*($C29+$D29-$B29)/3600</f>
        <v>0.20426055093888887</v>
      </c>
      <c r="T29" s="74">
        <f>(('Node actual demand d=1.0'!Q29*(365/2)))*9.8*($C29+$D29-$B29)/3600</f>
        <v>0.28282230129999997</v>
      </c>
      <c r="U29" s="74">
        <f>(('Node actual demand d=1.0'!R29*(365/2)))*9.8*($C29+$D29-$B29)/3600</f>
        <v>0.47137050216666665</v>
      </c>
      <c r="V29" s="74">
        <f>(('Node actual demand d=1.0'!S29*(365/2)))*9.8*($C29+$D29-$B29)/3600</f>
        <v>0.54993225252777778</v>
      </c>
      <c r="W29" s="74">
        <f>(('Node actual demand d=1.0'!T29*(365/2)))*9.8*($C29+$D29-$B29)/3600</f>
        <v>0.42423345195000001</v>
      </c>
      <c r="X29" s="74">
        <f>(('Node actual demand d=1.0'!U29*(365/2)))*9.8*($C29+$D29-$B29)/3600</f>
        <v>0.20426055093888887</v>
      </c>
      <c r="Y29" s="74">
        <f>(('Node actual demand d=1.0'!V29*(365/2)))*9.8*($C29+$D29-$B29)/3600</f>
        <v>0.20426055093888887</v>
      </c>
      <c r="Z29" s="74">
        <f>(('Node actual demand d=1.0'!W29*(365/2)))*9.8*($C29+$D29-$B29)/3600</f>
        <v>0.18854820086666665</v>
      </c>
      <c r="AA29" s="74">
        <f>(('Node actual demand d=1.0'!X29*(365/2)))*9.8*($C29+$D29-$B29)/3600</f>
        <v>0.15712350072222225</v>
      </c>
      <c r="AB29" s="74">
        <f>(('Node actual demand d=1.0'!Y29*(365/2)))*9.8*($C29+$D29-$B29)/3600</f>
        <v>0.18854820086666665</v>
      </c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</row>
    <row r="30" spans="1:100">
      <c r="A30" s="88" t="s">
        <v>1243</v>
      </c>
      <c r="B30" s="21">
        <f>Fornecida!$C$1</f>
        <v>3.0726</v>
      </c>
      <c r="C30" s="78">
        <v>11.4171</v>
      </c>
      <c r="D30">
        <v>20</v>
      </c>
      <c r="E30" s="74">
        <f>(('Node actual demand d=1.0'!B30*(365/2)))*9.8*($C30+$D30-$B30)/3600</f>
        <v>4.6469626729166665E-2</v>
      </c>
      <c r="F30" s="74">
        <f>(('Node actual demand d=1.0'!C30*(365/2)))*9.8*($C30+$D30-$B30)/3600</f>
        <v>4.6469626729166665E-2</v>
      </c>
      <c r="G30" s="74">
        <f>(('Node actual demand d=1.0'!D30*(365/2)))*9.8*($C30+$D30-$B30)/3600</f>
        <v>4.6469626729166665E-2</v>
      </c>
      <c r="H30" s="74">
        <f>(('Node actual demand d=1.0'!E30*(365/2)))*9.8*($C30+$D30-$B30)/3600</f>
        <v>6.1959502305555553E-2</v>
      </c>
      <c r="I30" s="74">
        <f>(('Node actual demand d=1.0'!F30*(365/2)))*9.8*($C30+$D30-$B30)/3600</f>
        <v>4.6469626729166665E-2</v>
      </c>
      <c r="J30" s="74">
        <f>(('Node actual demand d=1.0'!G30*(365/2)))*9.8*($C30+$D30-$B30)/3600</f>
        <v>1.0842912903472222</v>
      </c>
      <c r="K30" s="74">
        <f>(('Node actual demand d=1.0'!H30*(365/2)))*9.8*($C30+$D30-$B30)/3600</f>
        <v>0.89841278343055553</v>
      </c>
      <c r="L30" s="74">
        <f>(('Node actual demand d=1.0'!I30*(365/2)))*9.8*($C30+$D30-$B30)/3600</f>
        <v>0.20136838249305555</v>
      </c>
      <c r="M30" s="74">
        <f>(('Node actual demand d=1.0'!J30*(365/2)))*9.8*($C30+$D30-$B30)/3600</f>
        <v>0.13940888018749997</v>
      </c>
      <c r="N30" s="74">
        <f>(('Node actual demand d=1.0'!K30*(365/2)))*9.8*($C30+$D30-$B30)/3600</f>
        <v>0.13940888018749997</v>
      </c>
      <c r="O30" s="74">
        <f>(('Node actual demand d=1.0'!L30*(365/2)))*9.8*($C30+$D30-$B30)/3600</f>
        <v>0.13940888018749997</v>
      </c>
      <c r="P30" s="74">
        <f>(('Node actual demand d=1.0'!M30*(365/2)))*9.8*($C30+$D30-$B30)/3600</f>
        <v>0.48018614286805544</v>
      </c>
      <c r="Q30" s="74">
        <f>(('Node actual demand d=1.0'!N30*(365/2)))*9.8*($C30+$D30-$B30)/3600</f>
        <v>1.7193761889791668</v>
      </c>
      <c r="R30" s="74">
        <f>(('Node actual demand d=1.0'!O30*(365/2)))*9.8*($C30+$D30-$B30)/3600</f>
        <v>0.26332788479861113</v>
      </c>
      <c r="S30" s="74">
        <f>(('Node actual demand d=1.0'!P30*(365/2)))*9.8*($C30+$D30-$B30)/3600</f>
        <v>0.1548987557638889</v>
      </c>
      <c r="T30" s="74">
        <f>(('Node actual demand d=1.0'!Q30*(365/2)))*9.8*($C30+$D30-$B30)/3600</f>
        <v>0.1548987557638889</v>
      </c>
      <c r="U30" s="74">
        <f>(('Node actual demand d=1.0'!R30*(365/2)))*9.8*($C30+$D30-$B30)/3600</f>
        <v>1.0842912903472222</v>
      </c>
      <c r="V30" s="74">
        <f>(('Node actual demand d=1.0'!S30*(365/2)))*9.8*($C30+$D30-$B30)/3600</f>
        <v>1.0223317880416665</v>
      </c>
      <c r="W30" s="74">
        <f>(('Node actual demand d=1.0'!T30*(365/2)))*9.8*($C30+$D30-$B30)/3600</f>
        <v>0.34077726268055553</v>
      </c>
      <c r="X30" s="74">
        <f>(('Node actual demand d=1.0'!U30*(365/2)))*9.8*($C30+$D30-$B30)/3600</f>
        <v>0.13940888018749997</v>
      </c>
      <c r="Y30" s="74">
        <f>(('Node actual demand d=1.0'!V30*(365/2)))*9.8*($C30+$D30-$B30)/3600</f>
        <v>0.12391900461111111</v>
      </c>
      <c r="Z30" s="74">
        <f>(('Node actual demand d=1.0'!W30*(365/2)))*9.8*($C30+$D30-$B30)/3600</f>
        <v>7.7449377881944448E-2</v>
      </c>
      <c r="AA30" s="74">
        <f>(('Node actual demand d=1.0'!X30*(365/2)))*9.8*($C30+$D30-$B30)/3600</f>
        <v>6.1959502305555553E-2</v>
      </c>
      <c r="AB30" s="74">
        <f>(('Node actual demand d=1.0'!Y30*(365/2)))*9.8*($C30+$D30-$B30)/3600</f>
        <v>4.6469626729166665E-2</v>
      </c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</row>
    <row r="31" spans="1:100">
      <c r="A31" s="88" t="s">
        <v>1244</v>
      </c>
      <c r="B31" s="21">
        <f>Fornecida!$C$1</f>
        <v>3.0726</v>
      </c>
      <c r="C31" s="78">
        <v>12.1579</v>
      </c>
      <c r="D31">
        <v>20</v>
      </c>
      <c r="E31" s="74">
        <f>(('Node actual demand d=1.0'!B31*(365/2)))*9.8*($C31+$D31-$B31)/3600</f>
        <v>2.8451535352624999</v>
      </c>
      <c r="F31" s="74">
        <f>(('Node actual demand d=1.0'!C31*(365/2)))*9.8*($C31+$D31-$B31)/3600</f>
        <v>1.5894712487500001E-2</v>
      </c>
      <c r="G31" s="74">
        <f>(('Node actual demand d=1.0'!D31*(365/2)))*9.8*($C31+$D31-$B31)/3600</f>
        <v>1.5894712487500001E-2</v>
      </c>
      <c r="H31" s="74">
        <f>(('Node actual demand d=1.0'!E31*(365/2)))*9.8*($C31+$D31-$B31)/3600</f>
        <v>1.5894712487500001E-2</v>
      </c>
      <c r="I31" s="74">
        <f>(('Node actual demand d=1.0'!F31*(365/2)))*9.8*($C31+$D31-$B31)/3600</f>
        <v>4.7525190337624998</v>
      </c>
      <c r="J31" s="74">
        <f>(('Node actual demand d=1.0'!G31*(365/2)))*9.8*($C31+$D31-$B31)/3600</f>
        <v>4.1167305342625005</v>
      </c>
      <c r="K31" s="74">
        <f>(('Node actual demand d=1.0'!H31*(365/2)))*9.8*($C31+$D31-$B31)/3600</f>
        <v>2.7338905478500006</v>
      </c>
      <c r="L31" s="74">
        <f>(('Node actual demand d=1.0'!I31*(365/2)))*9.8*($C31+$D31-$B31)/3600</f>
        <v>4.7684137462499991E-2</v>
      </c>
      <c r="M31" s="74">
        <f>(('Node actual demand d=1.0'!J31*(365/2)))*9.8*($C31+$D31-$B31)/3600</f>
        <v>4.7684137462499991E-2</v>
      </c>
      <c r="N31" s="74">
        <f>(('Node actual demand d=1.0'!K31*(365/2)))*9.8*($C31+$D31-$B31)/3600</f>
        <v>7.947356243750002E-2</v>
      </c>
      <c r="O31" s="74">
        <f>(('Node actual demand d=1.0'!L31*(365/2)))*9.8*($C31+$D31-$B31)/3600</f>
        <v>9.5368274924999982E-2</v>
      </c>
      <c r="P31" s="74">
        <f>(('Node actual demand d=1.0'!M31*(365/2)))*9.8*($C31+$D31-$B31)/3600</f>
        <v>9.5368274924999982E-2</v>
      </c>
      <c r="Q31" s="74">
        <f>(('Node actual demand d=1.0'!N31*(365/2)))*9.8*($C31+$D31-$B31)/3600</f>
        <v>0.1112629874125</v>
      </c>
      <c r="R31" s="74">
        <f>(('Node actual demand d=1.0'!O31*(365/2)))*9.8*($C31+$D31-$B31)/3600</f>
        <v>0.1112629874125</v>
      </c>
      <c r="S31" s="74">
        <f>(('Node actual demand d=1.0'!P31*(365/2)))*9.8*($C31+$D31-$B31)/3600</f>
        <v>9.5368274924999982E-2</v>
      </c>
      <c r="T31" s="74">
        <f>(('Node actual demand d=1.0'!Q31*(365/2)))*9.8*($C31+$D31-$B31)/3600</f>
        <v>9.5368274924999982E-2</v>
      </c>
      <c r="U31" s="74">
        <f>(('Node actual demand d=1.0'!R31*(365/2)))*9.8*($C31+$D31-$B31)/3600</f>
        <v>6.3578849950000002E-2</v>
      </c>
      <c r="V31" s="74">
        <f>(('Node actual demand d=1.0'!S31*(365/2)))*9.8*($C31+$D31-$B31)/3600</f>
        <v>9.5368274924999982E-2</v>
      </c>
      <c r="W31" s="74">
        <f>(('Node actual demand d=1.0'!T31*(365/2)))*9.8*($C31+$D31-$B31)/3600</f>
        <v>6.3578849950000002E-2</v>
      </c>
      <c r="X31" s="74">
        <f>(('Node actual demand d=1.0'!U31*(365/2)))*9.8*($C31+$D31-$B31)/3600</f>
        <v>6.3578849950000002E-2</v>
      </c>
      <c r="Y31" s="74">
        <f>(('Node actual demand d=1.0'!V31*(365/2)))*9.8*($C31+$D31-$B31)/3600</f>
        <v>4.7684137462499991E-2</v>
      </c>
      <c r="Z31" s="74">
        <f>(('Node actual demand d=1.0'!W31*(365/2)))*9.8*($C31+$D31-$B31)/3600</f>
        <v>6.3578849950000002E-2</v>
      </c>
      <c r="AA31" s="74">
        <f>(('Node actual demand d=1.0'!X31*(365/2)))*9.8*($C31+$D31-$B31)/3600</f>
        <v>4.7843084587374998</v>
      </c>
      <c r="AB31" s="74">
        <f>(('Node actual demand d=1.0'!Y31*(365/2)))*9.8*($C31+$D31-$B31)/3600</f>
        <v>4.6094666213750006</v>
      </c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</row>
    <row r="32" spans="1:100">
      <c r="A32" s="88" t="s">
        <v>1245</v>
      </c>
      <c r="B32" s="21">
        <f>Fornecida!$C$1</f>
        <v>3.0726</v>
      </c>
      <c r="C32" s="78">
        <v>15.760899999999999</v>
      </c>
      <c r="D32">
        <v>20</v>
      </c>
      <c r="E32" s="74">
        <f>(('Node actual demand d=1.0'!B32*(365/2)))*9.8*($C32+$D32-$B32)/3600</f>
        <v>0.71454807783333341</v>
      </c>
      <c r="F32" s="74">
        <f>(('Node actual demand d=1.0'!C32*(365/2)))*9.8*($C32+$D32-$B32)/3600</f>
        <v>0.73241177977916661</v>
      </c>
      <c r="G32" s="74">
        <f>(('Node actual demand d=1.0'!D32*(365/2)))*9.8*($C32+$D32-$B32)/3600</f>
        <v>8.9318509729166676E-2</v>
      </c>
      <c r="H32" s="74">
        <f>(('Node actual demand d=1.0'!E32*(365/2)))*9.8*($C32+$D32-$B32)/3600</f>
        <v>0.71454807783333341</v>
      </c>
      <c r="I32" s="74">
        <f>(('Node actual demand d=1.0'!F32*(365/2)))*9.8*($C32+$D32-$B32)/3600</f>
        <v>0.5716384622666667</v>
      </c>
      <c r="J32" s="74">
        <f>(('Node actual demand d=1.0'!G32*(365/2)))*9.8*($C32+$D32-$B32)/3600</f>
        <v>1.6791879829083334</v>
      </c>
      <c r="K32" s="74">
        <f>(('Node actual demand d=1.0'!H32*(365/2)))*9.8*($C32+$D32-$B32)/3600</f>
        <v>1.4826872615041666</v>
      </c>
      <c r="L32" s="74">
        <f>(('Node actual demand d=1.0'!I32*(365/2)))*9.8*($C32+$D32-$B32)/3600</f>
        <v>0.60736586615833343</v>
      </c>
      <c r="M32" s="74">
        <f>(('Node actual demand d=1.0'!J32*(365/2)))*9.8*($C32+$D32-$B32)/3600</f>
        <v>0.55377476032083328</v>
      </c>
      <c r="N32" s="74">
        <f>(('Node actual demand d=1.0'!K32*(365/2)))*9.8*($C32+$D32-$B32)/3600</f>
        <v>0.76813918367083345</v>
      </c>
      <c r="O32" s="74">
        <f>(('Node actual demand d=1.0'!L32*(365/2)))*9.8*($C32+$D32-$B32)/3600</f>
        <v>0.53591105837499997</v>
      </c>
      <c r="P32" s="74">
        <f>(('Node actual demand d=1.0'!M32*(365/2)))*9.8*($C32+$D32-$B32)/3600</f>
        <v>1.1075495206416666</v>
      </c>
      <c r="Q32" s="74">
        <f>(('Node actual demand d=1.0'!N32*(365/2)))*9.8*($C32+$D32-$B32)/3600</f>
        <v>0.94677620312916688</v>
      </c>
      <c r="R32" s="74">
        <f>(('Node actual demand d=1.0'!O32*(365/2)))*9.8*($C32+$D32-$B32)/3600</f>
        <v>0.71454807783333341</v>
      </c>
      <c r="S32" s="74">
        <f>(('Node actual demand d=1.0'!P32*(365/2)))*9.8*($C32+$D32-$B32)/3600</f>
        <v>0.75027548172500003</v>
      </c>
      <c r="T32" s="74">
        <f>(('Node actual demand d=1.0'!Q32*(365/2)))*9.8*($C32+$D32-$B32)/3600</f>
        <v>0.67882067394166679</v>
      </c>
      <c r="U32" s="74">
        <f>(('Node actual demand d=1.0'!R32*(365/2)))*9.8*($C32+$D32-$B32)/3600</f>
        <v>0.71454807783333341</v>
      </c>
      <c r="V32" s="74">
        <f>(('Node actual demand d=1.0'!S32*(365/2)))*9.8*($C32+$D32-$B32)/3600</f>
        <v>0.83959399145416669</v>
      </c>
      <c r="W32" s="74">
        <f>(('Node actual demand d=1.0'!T32*(365/2)))*9.8*($C32+$D32-$B32)/3600</f>
        <v>1.3219139439916665</v>
      </c>
      <c r="X32" s="74">
        <f>(('Node actual demand d=1.0'!U32*(365/2)))*9.8*($C32+$D32-$B32)/3600</f>
        <v>1.7149153868</v>
      </c>
      <c r="Y32" s="74">
        <f>(('Node actual demand d=1.0'!V32*(365/2)))*9.8*($C32+$D32-$B32)/3600</f>
        <v>0.66095697199583325</v>
      </c>
      <c r="Z32" s="74">
        <f>(('Node actual demand d=1.0'!W32*(365/2)))*9.8*($C32+$D32-$B32)/3600</f>
        <v>0.23222812529583337</v>
      </c>
      <c r="AA32" s="74">
        <f>(('Node actual demand d=1.0'!X32*(365/2)))*9.8*($C32+$D32-$B32)/3600</f>
        <v>0.26795552918749999</v>
      </c>
      <c r="AB32" s="74">
        <f>(('Node actual demand d=1.0'!Y32*(365/2)))*9.8*($C32+$D32-$B32)/3600</f>
        <v>1.0360947128583333</v>
      </c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</row>
    <row r="33" spans="1:100">
      <c r="A33" s="88" t="s">
        <v>1246</v>
      </c>
      <c r="B33" s="21">
        <f>Fornecida!$C$1</f>
        <v>3.0726</v>
      </c>
      <c r="C33" s="78">
        <v>17.429600000000001</v>
      </c>
      <c r="D33">
        <v>20</v>
      </c>
      <c r="E33" s="74">
        <f>(('Node actual demand d=1.0'!B33*(365/2)))*9.8*($C33+$D33-$B33)/3600</f>
        <v>0</v>
      </c>
      <c r="F33" s="74">
        <f>(('Node actual demand d=1.0'!C33*(365/2)))*9.8*($C33+$D33-$B33)/3600</f>
        <v>0</v>
      </c>
      <c r="G33" s="74">
        <f>(('Node actual demand d=1.0'!D33*(365/2)))*9.8*($C33+$D33-$B33)/3600</f>
        <v>3.7551246638888897E-2</v>
      </c>
      <c r="H33" s="74">
        <f>(('Node actual demand d=1.0'!E33*(365/2)))*9.8*($C33+$D33-$B33)/3600</f>
        <v>5.6326869958333338E-2</v>
      </c>
      <c r="I33" s="74">
        <f>(('Node actual demand d=1.0'!F33*(365/2)))*9.8*($C33+$D33-$B33)/3600</f>
        <v>2.1591966817361112</v>
      </c>
      <c r="J33" s="74">
        <f>(('Node actual demand d=1.0'!G33*(365/2)))*9.8*($C33+$D33-$B33)/3600</f>
        <v>2.1779723050555555</v>
      </c>
      <c r="K33" s="74">
        <f>(('Node actual demand d=1.0'!H33*(365/2)))*9.8*($C33+$D33-$B33)/3600</f>
        <v>0.90122991933333341</v>
      </c>
      <c r="L33" s="74">
        <f>(('Node actual demand d=1.0'!I33*(365/2)))*9.8*($C33+$D33-$B33)/3600</f>
        <v>9.3878116597222241E-2</v>
      </c>
      <c r="M33" s="74">
        <f>(('Node actual demand d=1.0'!J33*(365/2)))*9.8*($C33+$D33-$B33)/3600</f>
        <v>0.15020498655555559</v>
      </c>
      <c r="N33" s="74">
        <f>(('Node actual demand d=1.0'!K33*(365/2)))*9.8*($C33+$D33-$B33)/3600</f>
        <v>5.6326869958333338E-2</v>
      </c>
      <c r="O33" s="74">
        <f>(('Node actual demand d=1.0'!L33*(365/2)))*9.8*($C33+$D33-$B33)/3600</f>
        <v>5.6326869958333338E-2</v>
      </c>
      <c r="P33" s="74">
        <f>(('Node actual demand d=1.0'!M33*(365/2)))*9.8*($C33+$D33-$B33)/3600</f>
        <v>3.7551246638888897E-2</v>
      </c>
      <c r="Q33" s="74">
        <f>(('Node actual demand d=1.0'!N33*(365/2)))*9.8*($C33+$D33-$B33)/3600</f>
        <v>3.7551246638888897E-2</v>
      </c>
      <c r="R33" s="74">
        <f>(('Node actual demand d=1.0'!O33*(365/2)))*9.8*($C33+$D33-$B33)/3600</f>
        <v>5.6326869958333338E-2</v>
      </c>
      <c r="S33" s="74">
        <f>(('Node actual demand d=1.0'!P33*(365/2)))*9.8*($C33+$D33-$B33)/3600</f>
        <v>0.13142936323611112</v>
      </c>
      <c r="T33" s="74">
        <f>(('Node actual demand d=1.0'!Q33*(365/2)))*9.8*($C33+$D33-$B33)/3600</f>
        <v>5.6326869958333338E-2</v>
      </c>
      <c r="U33" s="74">
        <f>(('Node actual demand d=1.0'!R33*(365/2)))*9.8*($C33+$D33-$B33)/3600</f>
        <v>7.5102493277777793E-2</v>
      </c>
      <c r="V33" s="74">
        <f>(('Node actual demand d=1.0'!S33*(365/2)))*9.8*($C33+$D33-$B33)/3600</f>
        <v>9.3878116597222241E-2</v>
      </c>
      <c r="W33" s="74">
        <f>(('Node actual demand d=1.0'!T33*(365/2)))*9.8*($C33+$D33-$B33)/3600</f>
        <v>0.11265373991666668</v>
      </c>
      <c r="X33" s="74">
        <f>(('Node actual demand d=1.0'!U33*(365/2)))*9.8*($C33+$D33-$B33)/3600</f>
        <v>1.8775623319444448E-2</v>
      </c>
      <c r="Y33" s="74">
        <f>(('Node actual demand d=1.0'!V33*(365/2)))*9.8*($C33+$D33-$B33)/3600</f>
        <v>0</v>
      </c>
      <c r="Z33" s="74">
        <f>(('Node actual demand d=1.0'!W33*(365/2)))*9.8*($C33+$D33-$B33)/3600</f>
        <v>1.8775623319444448E-2</v>
      </c>
      <c r="AA33" s="74">
        <f>(('Node actual demand d=1.0'!X33*(365/2)))*9.8*($C33+$D33-$B33)/3600</f>
        <v>0</v>
      </c>
      <c r="AB33" s="74">
        <f>(('Node actual demand d=1.0'!Y33*(365/2)))*9.8*($C33+$D33-$B33)/3600</f>
        <v>0</v>
      </c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</row>
    <row r="34" spans="1:100">
      <c r="A34" s="88" t="s">
        <v>1247</v>
      </c>
      <c r="B34" s="21">
        <f>Fornecida!$C$1</f>
        <v>3.0726</v>
      </c>
      <c r="C34" s="78">
        <v>17.724</v>
      </c>
      <c r="D34">
        <v>20</v>
      </c>
      <c r="E34" s="74">
        <f>(('Node actual demand d=1.0'!B34*(365/2)))*9.8*($C34+$D34-$B34)/3600</f>
        <v>3.5221906424833342</v>
      </c>
      <c r="F34" s="74">
        <f>(('Node actual demand d=1.0'!C34*(365/2)))*9.8*($C34+$D34-$B34)/3600</f>
        <v>0.32192065011944454</v>
      </c>
      <c r="G34" s="74">
        <f>(('Node actual demand d=1.0'!D34*(365/2)))*9.8*($C34+$D34-$B34)/3600</f>
        <v>0.37873017661111125</v>
      </c>
      <c r="H34" s="74">
        <f>(('Node actual demand d=1.0'!E34*(365/2)))*9.8*($C34+$D34-$B34)/3600</f>
        <v>0.35979366778055566</v>
      </c>
      <c r="I34" s="74">
        <f>(('Node actual demand d=1.0'!F34*(365/2)))*9.8*($C34+$D34-$B34)/3600</f>
        <v>0.30298414128888895</v>
      </c>
      <c r="J34" s="74">
        <f>(('Node actual demand d=1.0'!G34*(365/2)))*9.8*($C34+$D34-$B34)/3600</f>
        <v>0.26511112362777783</v>
      </c>
      <c r="K34" s="74">
        <f>(('Node actual demand d=1.0'!H34*(365/2)))*9.8*($C34+$D34-$B34)/3600</f>
        <v>0.30298414128888895</v>
      </c>
      <c r="L34" s="74">
        <f>(('Node actual demand d=1.0'!I34*(365/2)))*9.8*($C34+$D34-$B34)/3600</f>
        <v>0.49234922959444455</v>
      </c>
      <c r="M34" s="74">
        <f>(('Node actual demand d=1.0'!J34*(365/2)))*9.8*($C34+$D34-$B34)/3600</f>
        <v>0.68171431790000003</v>
      </c>
      <c r="N34" s="74">
        <f>(('Node actual demand d=1.0'!K34*(365/2)))*9.8*($C34+$D34-$B34)/3600</f>
        <v>0.60596828257777791</v>
      </c>
      <c r="O34" s="74">
        <f>(('Node actual demand d=1.0'!L34*(365/2)))*9.8*($C34+$D34-$B34)/3600</f>
        <v>0.51128573842500002</v>
      </c>
      <c r="P34" s="74">
        <f>(('Node actual demand d=1.0'!M34*(365/2)))*9.8*($C34+$D34-$B34)/3600</f>
        <v>0.22723810596666669</v>
      </c>
      <c r="Q34" s="74">
        <f>(('Node actual demand d=1.0'!N34*(365/2)))*9.8*($C34+$D34-$B34)/3600</f>
        <v>0.17042857947500001</v>
      </c>
      <c r="R34" s="74">
        <f>(('Node actual demand d=1.0'!O34*(365/2)))*9.8*($C34+$D34-$B34)/3600</f>
        <v>0.17042857947500001</v>
      </c>
      <c r="S34" s="74">
        <f>(('Node actual demand d=1.0'!P34*(365/2)))*9.8*($C34+$D34-$B34)/3600</f>
        <v>0.20830159713611113</v>
      </c>
      <c r="T34" s="74">
        <f>(('Node actual demand d=1.0'!Q34*(365/2)))*9.8*($C34+$D34-$B34)/3600</f>
        <v>0.28404763245833337</v>
      </c>
      <c r="U34" s="74">
        <f>(('Node actual demand d=1.0'!R34*(365/2)))*9.8*($C34+$D34-$B34)/3600</f>
        <v>0.58703177374722226</v>
      </c>
      <c r="V34" s="74">
        <f>(('Node actual demand d=1.0'!S34*(365/2)))*9.8*($C34+$D34-$B34)/3600</f>
        <v>0.71958733556111132</v>
      </c>
      <c r="W34" s="74">
        <f>(('Node actual demand d=1.0'!T34*(365/2)))*9.8*($C34+$D34-$B34)/3600</f>
        <v>0.64384130023888908</v>
      </c>
      <c r="X34" s="74">
        <f>(('Node actual demand d=1.0'!U34*(365/2)))*9.8*($C34+$D34-$B34)/3600</f>
        <v>0.51128573842500002</v>
      </c>
      <c r="Y34" s="74">
        <f>(('Node actual demand d=1.0'!V34*(365/2)))*9.8*($C34+$D34-$B34)/3600</f>
        <v>0.45447621193333337</v>
      </c>
      <c r="Z34" s="74">
        <f>(('Node actual demand d=1.0'!W34*(365/2)))*9.8*($C34+$D34-$B34)/3600</f>
        <v>0.39766668544166672</v>
      </c>
      <c r="AA34" s="74">
        <f>(('Node actual demand d=1.0'!X34*(365/2)))*9.8*($C34+$D34-$B34)/3600</f>
        <v>0.90895242386666675</v>
      </c>
      <c r="AB34" s="74">
        <f>(('Node actual demand d=1.0'!Y34*(365/2)))*9.8*($C34+$D34-$B34)/3600</f>
        <v>6.9118257231527789</v>
      </c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</row>
    <row r="35" spans="1:100">
      <c r="A35" s="88" t="s">
        <v>1248</v>
      </c>
      <c r="B35" s="21">
        <f>Fornecida!$C$1</f>
        <v>3.0726</v>
      </c>
      <c r="C35" s="78">
        <v>18.606999999999999</v>
      </c>
      <c r="D35">
        <v>20</v>
      </c>
      <c r="E35" s="74">
        <f>(('Node actual demand d=1.0'!B35*(365/2)))*9.8*($C35+$D35-$B35)/3600</f>
        <v>2.2137723915999996</v>
      </c>
      <c r="F35" s="74">
        <f>(('Node actual demand d=1.0'!C35*(365/2)))*9.8*($C35+$D35-$B35)/3600</f>
        <v>3.8838112133333332E-2</v>
      </c>
      <c r="G35" s="74">
        <f>(('Node actual demand d=1.0'!D35*(365/2)))*9.8*($C35+$D35-$B35)/3600</f>
        <v>0</v>
      </c>
      <c r="H35" s="74">
        <f>(('Node actual demand d=1.0'!E35*(365/2)))*9.8*($C35+$D35-$B35)/3600</f>
        <v>1.9419056066666666E-2</v>
      </c>
      <c r="I35" s="74">
        <f>(('Node actual demand d=1.0'!F35*(365/2)))*9.8*($C35+$D35-$B35)/3600</f>
        <v>0</v>
      </c>
      <c r="J35" s="74">
        <f>(('Node actual demand d=1.0'!G35*(365/2)))*9.8*($C35+$D35-$B35)/3600</f>
        <v>1.9419056066666666E-2</v>
      </c>
      <c r="K35" s="74">
        <f>(('Node actual demand d=1.0'!H35*(365/2)))*9.8*($C35+$D35-$B35)/3600</f>
        <v>6.3694503898666657</v>
      </c>
      <c r="L35" s="74">
        <f>(('Node actual demand d=1.0'!I35*(365/2)))*9.8*($C35+$D35-$B35)/3600</f>
        <v>2.0584199430666668</v>
      </c>
      <c r="M35" s="74">
        <f>(('Node actual demand d=1.0'!J35*(365/2)))*9.8*($C35+$D35-$B35)/3600</f>
        <v>0.15535244853333333</v>
      </c>
      <c r="N35" s="74">
        <f>(('Node actual demand d=1.0'!K35*(365/2)))*9.8*($C35+$D35-$B35)/3600</f>
        <v>0.21360961673333334</v>
      </c>
      <c r="O35" s="74">
        <f>(('Node actual demand d=1.0'!L35*(365/2)))*9.8*($C35+$D35-$B35)/3600</f>
        <v>0.13593339246666666</v>
      </c>
      <c r="P35" s="74">
        <f>(('Node actual demand d=1.0'!M35*(365/2)))*9.8*($C35+$D35-$B35)/3600</f>
        <v>0.13593339246666666</v>
      </c>
      <c r="Q35" s="74">
        <f>(('Node actual demand d=1.0'!N35*(365/2)))*9.8*($C35+$D35-$B35)/3600</f>
        <v>0.19419056066666668</v>
      </c>
      <c r="R35" s="74">
        <f>(('Node actual demand d=1.0'!O35*(365/2)))*9.8*($C35+$D35-$B35)/3600</f>
        <v>0.34954300919999998</v>
      </c>
      <c r="S35" s="74">
        <f>(('Node actual demand d=1.0'!P35*(365/2)))*9.8*($C35+$D35-$B35)/3600</f>
        <v>0.33012395313333337</v>
      </c>
      <c r="T35" s="74">
        <f>(('Node actual demand d=1.0'!Q35*(365/2)))*9.8*($C35+$D35-$B35)/3600</f>
        <v>0.31070489706666665</v>
      </c>
      <c r="U35" s="74">
        <f>(('Node actual demand d=1.0'!R35*(365/2)))*9.8*($C35+$D35-$B35)/3600</f>
        <v>5.8257168200000001E-2</v>
      </c>
      <c r="V35" s="74">
        <f>(('Node actual demand d=1.0'!S35*(365/2)))*9.8*($C35+$D35-$B35)/3600</f>
        <v>9.7095280333333339E-2</v>
      </c>
      <c r="W35" s="74">
        <f>(('Node actual demand d=1.0'!T35*(365/2)))*9.8*($C35+$D35-$B35)/3600</f>
        <v>0.1165143364</v>
      </c>
      <c r="X35" s="74">
        <f>(('Node actual demand d=1.0'!U35*(365/2)))*9.8*($C35+$D35-$B35)/3600</f>
        <v>0</v>
      </c>
      <c r="Y35" s="74">
        <f>(('Node actual demand d=1.0'!V35*(365/2)))*9.8*($C35+$D35-$B35)/3600</f>
        <v>0</v>
      </c>
      <c r="Z35" s="74">
        <f>(('Node actual demand d=1.0'!W35*(365/2)))*9.8*($C35+$D35-$B35)/3600</f>
        <v>1.9419056066666666E-2</v>
      </c>
      <c r="AA35" s="74">
        <f>(('Node actual demand d=1.0'!X35*(365/2)))*9.8*($C35+$D35-$B35)/3600</f>
        <v>1.9419056066666666E-2</v>
      </c>
      <c r="AB35" s="74">
        <f>(('Node actual demand d=1.0'!Y35*(365/2)))*9.8*($C35+$D35-$B35)/3600</f>
        <v>6.0004883246</v>
      </c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</row>
    <row r="36" spans="1:100">
      <c r="A36" s="88" t="s">
        <v>1249</v>
      </c>
      <c r="B36" s="21">
        <f>Fornecida!$C$1</f>
        <v>3.0726</v>
      </c>
      <c r="C36" s="78">
        <v>11.6203</v>
      </c>
      <c r="D36">
        <v>20</v>
      </c>
      <c r="E36" s="74">
        <f>(('Node actual demand d=1.0'!B36*(365/2)))*9.8*($C36+$D36-$B36)/3600</f>
        <v>8.4088967176958338</v>
      </c>
      <c r="F36" s="74">
        <f>(('Node actual demand d=1.0'!C36*(365/2)))*9.8*($C36+$D36-$B36)/3600</f>
        <v>1.1076654303458335</v>
      </c>
      <c r="G36" s="74">
        <f>(('Node actual demand d=1.0'!D36*(365/2)))*9.8*($C36+$D36-$B36)/3600</f>
        <v>4.4462626429374996</v>
      </c>
      <c r="H36" s="74">
        <f>(('Node actual demand d=1.0'!E36*(365/2)))*9.8*($C36+$D36-$B36)/3600</f>
        <v>0</v>
      </c>
      <c r="I36" s="74">
        <f>(('Node actual demand d=1.0'!F36*(365/2)))*9.8*($C36+$D36-$B36)/3600</f>
        <v>5.2419096422000004</v>
      </c>
      <c r="J36" s="74">
        <f>(('Node actual demand d=1.0'!G36*(365/2)))*9.8*($C36+$D36-$B36)/3600</f>
        <v>4.1186432902999996</v>
      </c>
      <c r="K36" s="74">
        <f>(('Node actual demand d=1.0'!H36*(365/2)))*9.8*($C36+$D36-$B36)/3600</f>
        <v>5.5695289948375004</v>
      </c>
      <c r="L36" s="74">
        <f>(('Node actual demand d=1.0'!I36*(365/2)))*9.8*($C36+$D36-$B36)/3600</f>
        <v>3.1201843108333335E-2</v>
      </c>
      <c r="M36" s="74">
        <f>(('Node actual demand d=1.0'!J36*(365/2)))*9.8*($C36+$D36-$B36)/3600</f>
        <v>3.1981889186041665</v>
      </c>
      <c r="N36" s="74">
        <f>(('Node actual demand d=1.0'!K36*(365/2)))*9.8*($C36+$D36-$B36)/3600</f>
        <v>2.8393677228583338</v>
      </c>
      <c r="O36" s="74">
        <f>(('Node actual demand d=1.0'!L36*(365/2)))*9.8*($C36+$D36-$B36)/3600</f>
        <v>0.51483041128749996</v>
      </c>
      <c r="P36" s="74">
        <f>(('Node actual demand d=1.0'!M36*(365/2)))*9.8*($C36+$D36-$B36)/3600</f>
        <v>0.10920645087916668</v>
      </c>
      <c r="Q36" s="74">
        <f>(('Node actual demand d=1.0'!N36*(365/2)))*9.8*($C36+$D36-$B36)/3600</f>
        <v>7.8004607770833345E-2</v>
      </c>
      <c r="R36" s="74">
        <f>(('Node actual demand d=1.0'!O36*(365/2)))*9.8*($C36+$D36-$B36)/3600</f>
        <v>4.6802764662499996E-2</v>
      </c>
      <c r="S36" s="74">
        <f>(('Node actual demand d=1.0'!P36*(365/2)))*9.8*($C36+$D36-$B36)/3600</f>
        <v>3.1201843108333335E-2</v>
      </c>
      <c r="T36" s="74">
        <f>(('Node actual demand d=1.0'!Q36*(365/2)))*9.8*($C36+$D36-$B36)/3600</f>
        <v>3.1201843108333335E-2</v>
      </c>
      <c r="U36" s="74">
        <f>(('Node actual demand d=1.0'!R36*(365/2)))*9.8*($C36+$D36-$B36)/3600</f>
        <v>1.5600921554166668E-2</v>
      </c>
      <c r="V36" s="74">
        <f>(('Node actual demand d=1.0'!S36*(365/2)))*9.8*($C36+$D36-$B36)/3600</f>
        <v>6.2403686216666671E-2</v>
      </c>
      <c r="W36" s="74">
        <f>(('Node actual demand d=1.0'!T36*(365/2)))*9.8*($C36+$D36-$B36)/3600</f>
        <v>4.6802764662499996E-2</v>
      </c>
      <c r="X36" s="74">
        <f>(('Node actual demand d=1.0'!U36*(365/2)))*9.8*($C36+$D36-$B36)/3600</f>
        <v>4.6802764662499996E-2</v>
      </c>
      <c r="Y36" s="74">
        <f>(('Node actual demand d=1.0'!V36*(365/2)))*9.8*($C36+$D36-$B36)/3600</f>
        <v>3.1201843108333335E-2</v>
      </c>
      <c r="Z36" s="74">
        <f>(('Node actual demand d=1.0'!W36*(365/2)))*9.8*($C36+$D36-$B36)/3600</f>
        <v>3.1201843108333335E-2</v>
      </c>
      <c r="AA36" s="74">
        <f>(('Node actual demand d=1.0'!X36*(365/2)))*9.8*($C36+$D36-$B36)/3600</f>
        <v>0.82684884237083356</v>
      </c>
      <c r="AB36" s="74">
        <f>(('Node actual demand d=1.0'!Y36*(365/2)))*9.8*($C36+$D36-$B36)/3600</f>
        <v>5.0546985835500005</v>
      </c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</row>
    <row r="37" spans="1:100">
      <c r="A37" s="88" t="s">
        <v>1250</v>
      </c>
      <c r="B37" s="21">
        <f>Fornecida!$C$1</f>
        <v>3.0726</v>
      </c>
      <c r="C37" s="78">
        <v>11.866899999999999</v>
      </c>
      <c r="D37">
        <v>20</v>
      </c>
      <c r="E37" s="74">
        <f>(('Node actual demand d=1.0'!B37*(365/2)))*9.8*($C37+$D37-$B37)/3600</f>
        <v>0.25177096046666669</v>
      </c>
      <c r="F37" s="74">
        <f>(('Node actual demand d=1.0'!C37*(365/2)))*9.8*($C37+$D37-$B37)/3600</f>
        <v>4.2486349578750007</v>
      </c>
      <c r="G37" s="74">
        <f>(('Node actual demand d=1.0'!D37*(365/2)))*9.8*($C37+$D37-$B37)/3600</f>
        <v>3.5720005016208334</v>
      </c>
      <c r="H37" s="74">
        <f>(('Node actual demand d=1.0'!E37*(365/2)))*9.8*($C37+$D37-$B37)/3600</f>
        <v>1.1172336370708336</v>
      </c>
      <c r="I37" s="74">
        <f>(('Node actual demand d=1.0'!F37*(365/2)))*9.8*($C37+$D37-$B37)/3600</f>
        <v>9.441411017500001E-2</v>
      </c>
      <c r="J37" s="74">
        <f>(('Node actual demand d=1.0'!G37*(365/2)))*9.8*($C37+$D37-$B37)/3600</f>
        <v>3.4303793363583339</v>
      </c>
      <c r="K37" s="74">
        <f>(('Node actual demand d=1.0'!H37*(365/2)))*9.8*($C37+$D37-$B37)/3600</f>
        <v>2.0613747388208332</v>
      </c>
      <c r="L37" s="74">
        <f>(('Node actual demand d=1.0'!I37*(365/2)))*9.8*($C37+$D37-$B37)/3600</f>
        <v>0.67663445625416685</v>
      </c>
      <c r="M37" s="74">
        <f>(('Node actual demand d=1.0'!J37*(365/2)))*9.8*($C37+$D37-$B37)/3600</f>
        <v>0.28324233052500003</v>
      </c>
      <c r="N37" s="74">
        <f>(('Node actual demand d=1.0'!K37*(365/2)))*9.8*($C37+$D37-$B37)/3600</f>
        <v>0.12588548023333335</v>
      </c>
      <c r="O37" s="74">
        <f>(('Node actual demand d=1.0'!L37*(365/2)))*9.8*($C37+$D37-$B37)/3600</f>
        <v>0.22029959040833336</v>
      </c>
      <c r="P37" s="74">
        <f>(('Node actual demand d=1.0'!M37*(365/2)))*9.8*($C37+$D37-$B37)/3600</f>
        <v>0.31471370058333342</v>
      </c>
      <c r="Q37" s="74">
        <f>(('Node actual demand d=1.0'!N37*(365/2)))*9.8*($C37+$D37-$B37)/3600</f>
        <v>0.31471370058333342</v>
      </c>
      <c r="R37" s="74">
        <f>(('Node actual demand d=1.0'!O37*(365/2)))*9.8*($C37+$D37-$B37)/3600</f>
        <v>6.2942740116666673E-2</v>
      </c>
      <c r="S37" s="74">
        <f>(('Node actual demand d=1.0'!P37*(365/2)))*9.8*($C37+$D37-$B37)/3600</f>
        <v>6.2942740116666673E-2</v>
      </c>
      <c r="T37" s="74">
        <f>(('Node actual demand d=1.0'!Q37*(365/2)))*9.8*($C37+$D37-$B37)/3600</f>
        <v>0.26750664549583336</v>
      </c>
      <c r="U37" s="74">
        <f>(('Node actual demand d=1.0'!R37*(365/2)))*9.8*($C37+$D37-$B37)/3600</f>
        <v>0.34618507064166665</v>
      </c>
      <c r="V37" s="74">
        <f>(('Node actual demand d=1.0'!S37*(365/2)))*9.8*($C37+$D37-$B37)/3600</f>
        <v>6.2942740116666673E-2</v>
      </c>
      <c r="W37" s="74">
        <f>(('Node actual demand d=1.0'!T37*(365/2)))*9.8*($C37+$D37-$B37)/3600</f>
        <v>1.5735685029166668E-2</v>
      </c>
      <c r="X37" s="74">
        <f>(('Node actual demand d=1.0'!U37*(365/2)))*9.8*($C37+$D37-$B37)/3600</f>
        <v>0</v>
      </c>
      <c r="Y37" s="74">
        <f>(('Node actual demand d=1.0'!V37*(365/2)))*9.8*($C37+$D37-$B37)/3600</f>
        <v>0</v>
      </c>
      <c r="Z37" s="74">
        <f>(('Node actual demand d=1.0'!W37*(365/2)))*9.8*($C37+$D37-$B37)/3600</f>
        <v>0</v>
      </c>
      <c r="AA37" s="74">
        <f>(('Node actual demand d=1.0'!X37*(365/2)))*9.8*($C37+$D37-$B37)/3600</f>
        <v>3.6506789267666666</v>
      </c>
      <c r="AB37" s="74">
        <f>(('Node actual demand d=1.0'!Y37*(365/2)))*9.8*($C37+$D37-$B37)/3600</f>
        <v>1.6050398729750004</v>
      </c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</row>
    <row r="38" spans="1:100">
      <c r="A38" s="88" t="s">
        <v>1251</v>
      </c>
      <c r="B38" s="21">
        <f>Fornecida!$C$1</f>
        <v>3.0726</v>
      </c>
      <c r="C38" s="78">
        <v>9.9888999999999992</v>
      </c>
      <c r="D38">
        <v>20</v>
      </c>
      <c r="E38" s="74">
        <f>(('Node actual demand d=1.0'!B38*(365/2)))*9.8*($C38+$D38-$B38)/3600</f>
        <v>8.8256304675000008E-2</v>
      </c>
      <c r="F38" s="74">
        <f>(('Node actual demand d=1.0'!C38*(365/2)))*9.8*($C38+$D38-$B38)/3600</f>
        <v>4.4128152337500004E-2</v>
      </c>
      <c r="G38" s="74">
        <f>(('Node actual demand d=1.0'!D38*(365/2)))*9.8*($C38+$D38-$B38)/3600</f>
        <v>0.89727243086250008</v>
      </c>
      <c r="H38" s="74">
        <f>(('Node actual demand d=1.0'!E38*(365/2)))*9.8*($C38+$D38-$B38)/3600</f>
        <v>0.29418768225000008</v>
      </c>
      <c r="I38" s="74">
        <f>(('Node actual demand d=1.0'!F38*(365/2)))*9.8*($C38+$D38-$B38)/3600</f>
        <v>0.23535014580000002</v>
      </c>
      <c r="J38" s="74">
        <f>(('Node actual demand d=1.0'!G38*(365/2)))*9.8*($C38+$D38-$B38)/3600</f>
        <v>7.3546920562500021E-2</v>
      </c>
      <c r="K38" s="74">
        <f>(('Node actual demand d=1.0'!H38*(365/2)))*9.8*($C38+$D38-$B38)/3600</f>
        <v>2.9418768225000003E-2</v>
      </c>
      <c r="L38" s="74">
        <f>(('Node actual demand d=1.0'!I38*(365/2)))*9.8*($C38+$D38-$B38)/3600</f>
        <v>0.22064076168750002</v>
      </c>
      <c r="M38" s="74">
        <f>(('Node actual demand d=1.0'!J38*(365/2)))*9.8*($C38+$D38-$B38)/3600</f>
        <v>0.23535014580000002</v>
      </c>
      <c r="N38" s="74">
        <f>(('Node actual demand d=1.0'!K38*(365/2)))*9.8*($C38+$D38-$B38)/3600</f>
        <v>0.26476891402500002</v>
      </c>
      <c r="O38" s="74">
        <f>(('Node actual demand d=1.0'!L38*(365/2)))*9.8*($C38+$D38-$B38)/3600</f>
        <v>0.38244398692500003</v>
      </c>
      <c r="P38" s="74">
        <f>(('Node actual demand d=1.0'!M38*(365/2)))*9.8*($C38+$D38-$B38)/3600</f>
        <v>0.19122199346250002</v>
      </c>
      <c r="Q38" s="74">
        <f>(('Node actual demand d=1.0'!N38*(365/2)))*9.8*($C38+$D38-$B38)/3600</f>
        <v>0.13238445701250001</v>
      </c>
      <c r="R38" s="74">
        <f>(('Node actual demand d=1.0'!O38*(365/2)))*9.8*($C38+$D38-$B38)/3600</f>
        <v>0.13238445701250001</v>
      </c>
      <c r="S38" s="74">
        <f>(('Node actual demand d=1.0'!P38*(365/2)))*9.8*($C38+$D38-$B38)/3600</f>
        <v>0.14709384112500004</v>
      </c>
      <c r="T38" s="74">
        <f>(('Node actual demand d=1.0'!Q38*(365/2)))*9.8*($C38+$D38-$B38)/3600</f>
        <v>0.10296568878750001</v>
      </c>
      <c r="U38" s="74">
        <f>(('Node actual demand d=1.0'!R38*(365/2)))*9.8*($C38+$D38-$B38)/3600</f>
        <v>8.8256304675000008E-2</v>
      </c>
      <c r="V38" s="74">
        <f>(('Node actual demand d=1.0'!S38*(365/2)))*9.8*($C38+$D38-$B38)/3600</f>
        <v>5.8837536450000005E-2</v>
      </c>
      <c r="W38" s="74">
        <f>(('Node actual demand d=1.0'!T38*(365/2)))*9.8*($C38+$D38-$B38)/3600</f>
        <v>5.8837536450000005E-2</v>
      </c>
      <c r="X38" s="74">
        <f>(('Node actual demand d=1.0'!U38*(365/2)))*9.8*($C38+$D38-$B38)/3600</f>
        <v>4.4128152337500004E-2</v>
      </c>
      <c r="Y38" s="74">
        <f>(('Node actual demand d=1.0'!V38*(365/2)))*9.8*($C38+$D38-$B38)/3600</f>
        <v>4.4128152337500004E-2</v>
      </c>
      <c r="Z38" s="74">
        <f>(('Node actual demand d=1.0'!W38*(365/2)))*9.8*($C38+$D38-$B38)/3600</f>
        <v>4.4128152337500004E-2</v>
      </c>
      <c r="AA38" s="74">
        <f>(('Node actual demand d=1.0'!X38*(365/2)))*9.8*($C38+$D38-$B38)/3600</f>
        <v>0.76488797385000007</v>
      </c>
      <c r="AB38" s="74">
        <f>(('Node actual demand d=1.0'!Y38*(365/2)))*9.8*($C38+$D38-$B38)/3600</f>
        <v>0.22064076168750002</v>
      </c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</row>
    <row r="39" spans="1:100">
      <c r="A39" s="88" t="s">
        <v>1252</v>
      </c>
      <c r="B39" s="21">
        <f>Fornecida!$C$1</f>
        <v>3.0726</v>
      </c>
      <c r="C39" s="78">
        <v>7.6306000000000003</v>
      </c>
      <c r="D39">
        <v>20</v>
      </c>
      <c r="E39" s="74">
        <f>(('Node actual demand d=1.0'!B39*(365/2)))*9.8*($C39+$D39-$B39)/3600</f>
        <v>6.6163587169166682</v>
      </c>
      <c r="F39" s="74">
        <f>(('Node actual demand d=1.0'!C39*(365/2)))*9.8*($C39+$D39-$B39)/3600</f>
        <v>2.9659539075833337</v>
      </c>
      <c r="G39" s="74">
        <f>(('Node actual demand d=1.0'!D39*(365/2)))*9.8*($C39+$D39-$B39)/3600</f>
        <v>0</v>
      </c>
      <c r="H39" s="74">
        <f>(('Node actual demand d=1.0'!E39*(365/2)))*9.8*($C39+$D39-$B39)/3600</f>
        <v>0</v>
      </c>
      <c r="I39" s="74">
        <f>(('Node actual demand d=1.0'!F39*(365/2)))*9.8*($C39+$D39-$B39)/3600</f>
        <v>0</v>
      </c>
      <c r="J39" s="74">
        <f>(('Node actual demand d=1.0'!G39*(365/2)))*9.8*($C39+$D39-$B39)/3600</f>
        <v>5.3145599429999999</v>
      </c>
      <c r="K39" s="74">
        <f>(('Node actual demand d=1.0'!H39*(365/2)))*9.8*($C39+$D39-$B39)/3600</f>
        <v>6.5089938695833327</v>
      </c>
      <c r="L39" s="74">
        <f>(('Node actual demand d=1.0'!I39*(365/2)))*9.8*($C39+$D39-$B39)/3600</f>
        <v>3.8517138980833336</v>
      </c>
      <c r="M39" s="74">
        <f>(('Node actual demand d=1.0'!J39*(365/2)))*9.8*($C39+$D39-$B39)/3600</f>
        <v>0</v>
      </c>
      <c r="N39" s="74">
        <f>(('Node actual demand d=1.0'!K39*(365/2)))*9.8*($C39+$D39-$B39)/3600</f>
        <v>0</v>
      </c>
      <c r="O39" s="74">
        <f>(('Node actual demand d=1.0'!L39*(365/2)))*9.8*($C39+$D39-$B39)/3600</f>
        <v>0</v>
      </c>
      <c r="P39" s="74">
        <f>(('Node actual demand d=1.0'!M39*(365/2)))*9.8*($C39+$D39-$B39)/3600</f>
        <v>0</v>
      </c>
      <c r="Q39" s="74">
        <f>(('Node actual demand d=1.0'!N39*(365/2)))*9.8*($C39+$D39-$B39)/3600</f>
        <v>0</v>
      </c>
      <c r="R39" s="74">
        <f>(('Node actual demand d=1.0'!O39*(365/2)))*9.8*($C39+$D39-$B39)/3600</f>
        <v>0</v>
      </c>
      <c r="S39" s="74">
        <f>(('Node actual demand d=1.0'!P39*(365/2)))*9.8*($C39+$D39-$B39)/3600</f>
        <v>0</v>
      </c>
      <c r="T39" s="74">
        <f>(('Node actual demand d=1.0'!Q39*(365/2)))*9.8*($C39+$D39-$B39)/3600</f>
        <v>0.21472969466666667</v>
      </c>
      <c r="U39" s="74">
        <f>(('Node actual demand d=1.0'!R39*(365/2)))*9.8*($C39+$D39-$B39)/3600</f>
        <v>0.12078545325000001</v>
      </c>
      <c r="V39" s="74">
        <f>(('Node actual demand d=1.0'!S39*(365/2)))*9.8*($C39+$D39-$B39)/3600</f>
        <v>0</v>
      </c>
      <c r="W39" s="74">
        <f>(('Node actual demand d=1.0'!T39*(365/2)))*9.8*($C39+$D39-$B39)/3600</f>
        <v>0</v>
      </c>
      <c r="X39" s="74">
        <f>(('Node actual demand d=1.0'!U39*(365/2)))*9.8*($C39+$D39-$B39)/3600</f>
        <v>0</v>
      </c>
      <c r="Y39" s="74">
        <f>(('Node actual demand d=1.0'!V39*(365/2)))*9.8*($C39+$D39-$B39)/3600</f>
        <v>0</v>
      </c>
      <c r="Z39" s="74">
        <f>(('Node actual demand d=1.0'!W39*(365/2)))*9.8*($C39+$D39-$B39)/3600</f>
        <v>0</v>
      </c>
      <c r="AA39" s="74">
        <f>(('Node actual demand d=1.0'!X39*(365/2)))*9.8*($C39+$D39-$B39)/3600</f>
        <v>0.80523635500000001</v>
      </c>
      <c r="AB39" s="74">
        <f>(('Node actual demand d=1.0'!Y39*(365/2)))*9.8*($C39+$D39-$B39)/3600</f>
        <v>6.576096899166668</v>
      </c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</row>
    <row r="40" spans="1:100">
      <c r="A40" s="88" t="s">
        <v>1253</v>
      </c>
      <c r="B40" s="21">
        <f>Fornecida!$C$1</f>
        <v>3.0726</v>
      </c>
      <c r="C40" s="78">
        <v>9.7752999999999997</v>
      </c>
      <c r="D40">
        <v>20</v>
      </c>
      <c r="E40" s="74">
        <f>(('Node actual demand d=1.0'!B40*(365/2)))*9.8*($C40+$D40-$B40)/3600</f>
        <v>0</v>
      </c>
      <c r="F40" s="74">
        <f>(('Node actual demand d=1.0'!C40*(365/2)))*9.8*($C40+$D40-$B40)/3600</f>
        <v>0</v>
      </c>
      <c r="G40" s="74">
        <f>(('Node actual demand d=1.0'!D40*(365/2)))*9.8*($C40+$D40-$B40)/3600</f>
        <v>1.4592654679166669E-2</v>
      </c>
      <c r="H40" s="74">
        <f>(('Node actual demand d=1.0'!E40*(365/2)))*9.8*($C40+$D40-$B40)/3600</f>
        <v>5.1949850657833334</v>
      </c>
      <c r="I40" s="74">
        <f>(('Node actual demand d=1.0'!F40*(365/2)))*9.8*($C40+$D40-$B40)/3600</f>
        <v>0.70044742459999998</v>
      </c>
      <c r="J40" s="74">
        <f>(('Node actual demand d=1.0'!G40*(365/2)))*9.8*($C40+$D40-$B40)/3600</f>
        <v>2.9185309358333338E-2</v>
      </c>
      <c r="K40" s="74">
        <f>(('Node actual demand d=1.0'!H40*(365/2)))*9.8*($C40+$D40-$B40)/3600</f>
        <v>7.2963273395833347E-2</v>
      </c>
      <c r="L40" s="74">
        <f>(('Node actual demand d=1.0'!I40*(365/2)))*9.8*($C40+$D40-$B40)/3600</f>
        <v>0.10214858275416668</v>
      </c>
      <c r="M40" s="74">
        <f>(('Node actual demand d=1.0'!J40*(365/2)))*9.8*($C40+$D40-$B40)/3600</f>
        <v>0.20429716550833335</v>
      </c>
      <c r="N40" s="74">
        <f>(('Node actual demand d=1.0'!K40*(365/2)))*9.8*($C40+$D40-$B40)/3600</f>
        <v>0.16051920147083334</v>
      </c>
      <c r="O40" s="74">
        <f>(('Node actual demand d=1.0'!L40*(365/2)))*9.8*($C40+$D40-$B40)/3600</f>
        <v>5.8370618716666677E-2</v>
      </c>
      <c r="P40" s="74">
        <f>(('Node actual demand d=1.0'!M40*(365/2)))*9.8*($C40+$D40-$B40)/3600</f>
        <v>0.14592654679166669</v>
      </c>
      <c r="Q40" s="74">
        <f>(('Node actual demand d=1.0'!N40*(365/2)))*9.8*($C40+$D40-$B40)/3600</f>
        <v>0.14592654679166669</v>
      </c>
      <c r="R40" s="74">
        <f>(('Node actual demand d=1.0'!O40*(365/2)))*9.8*($C40+$D40-$B40)/3600</f>
        <v>0.11674123743333335</v>
      </c>
      <c r="S40" s="74">
        <f>(('Node actual demand d=1.0'!P40*(365/2)))*9.8*($C40+$D40-$B40)/3600</f>
        <v>0.29185309358333339</v>
      </c>
      <c r="T40" s="74">
        <f>(('Node actual demand d=1.0'!Q40*(365/2)))*9.8*($C40+$D40-$B40)/3600</f>
        <v>0.14592654679166669</v>
      </c>
      <c r="U40" s="74">
        <f>(('Node actual demand d=1.0'!R40*(365/2)))*9.8*($C40+$D40-$B40)/3600</f>
        <v>0.89015193542916682</v>
      </c>
      <c r="V40" s="74">
        <f>(('Node actual demand d=1.0'!S40*(365/2)))*9.8*($C40+$D40-$B40)/3600</f>
        <v>0.10214858275416668</v>
      </c>
      <c r="W40" s="74">
        <f>(('Node actual demand d=1.0'!T40*(365/2)))*9.8*($C40+$D40-$B40)/3600</f>
        <v>5.8370618716666677E-2</v>
      </c>
      <c r="X40" s="74">
        <f>(('Node actual demand d=1.0'!U40*(365/2)))*9.8*($C40+$D40-$B40)/3600</f>
        <v>2.9185309358333338E-2</v>
      </c>
      <c r="Y40" s="74">
        <f>(('Node actual demand d=1.0'!V40*(365/2)))*9.8*($C40+$D40-$B40)/3600</f>
        <v>2.9185309358333338E-2</v>
      </c>
      <c r="Z40" s="74">
        <f>(('Node actual demand d=1.0'!W40*(365/2)))*9.8*($C40+$D40-$B40)/3600</f>
        <v>4.3777964037499999E-2</v>
      </c>
      <c r="AA40" s="74">
        <f>(('Node actual demand d=1.0'!X40*(365/2)))*9.8*($C40+$D40-$B40)/3600</f>
        <v>2.9185309358333338E-2</v>
      </c>
      <c r="AB40" s="74">
        <f>(('Node actual demand d=1.0'!Y40*(365/2)))*9.8*($C40+$D40-$B40)/3600</f>
        <v>1.4592654679166669E-2</v>
      </c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</row>
    <row r="41" spans="1:100">
      <c r="A41" s="88" t="s">
        <v>1254</v>
      </c>
      <c r="B41" s="21">
        <f>Fornecida!$C$1</f>
        <v>3.0726</v>
      </c>
      <c r="C41" s="78">
        <v>6.7565</v>
      </c>
      <c r="D41">
        <v>20</v>
      </c>
      <c r="E41" s="74">
        <f>(('Node actual demand d=1.0'!B41*(365/2)))*9.8*($C41+$D41-$B41)/3600</f>
        <v>0.51771689627777784</v>
      </c>
      <c r="F41" s="74">
        <f>(('Node actual demand d=1.0'!C41*(365/2)))*9.8*($C41+$D41-$B41)/3600</f>
        <v>0.55654566349861123</v>
      </c>
      <c r="G41" s="74">
        <f>(('Node actual demand d=1.0'!D41*(365/2)))*9.8*($C41+$D41-$B41)/3600</f>
        <v>0.33651598258055559</v>
      </c>
      <c r="H41" s="74">
        <f>(('Node actual demand d=1.0'!E41*(365/2)))*9.8*($C41+$D41-$B41)/3600</f>
        <v>3.8828767220833331E-2</v>
      </c>
      <c r="I41" s="74">
        <f>(('Node actual demand d=1.0'!F41*(365/2)))*9.8*($C41+$D41-$B41)/3600</f>
        <v>2.5885844813888888E-2</v>
      </c>
      <c r="J41" s="74">
        <f>(('Node actual demand d=1.0'!G41*(365/2)))*9.8*($C41+$D41-$B41)/3600</f>
        <v>1.0095479477416667</v>
      </c>
      <c r="K41" s="74">
        <f>(('Node actual demand d=1.0'!H41*(365/2)))*9.8*($C41+$D41-$B41)/3600</f>
        <v>2.6015274037958331</v>
      </c>
      <c r="L41" s="74">
        <f>(('Node actual demand d=1.0'!I41*(365/2)))*9.8*($C41+$D41-$B41)/3600</f>
        <v>3.4169315154333328</v>
      </c>
      <c r="M41" s="74">
        <f>(('Node actual demand d=1.0'!J41*(365/2)))*9.8*($C41+$D41-$B41)/3600</f>
        <v>1.3331210079152778</v>
      </c>
      <c r="N41" s="74">
        <f>(('Node actual demand d=1.0'!K41*(365/2)))*9.8*($C41+$D41-$B41)/3600</f>
        <v>0.25885844813888892</v>
      </c>
      <c r="O41" s="74">
        <f>(('Node actual demand d=1.0'!L41*(365/2)))*9.8*($C41+$D41-$B41)/3600</f>
        <v>0.53065981868472223</v>
      </c>
      <c r="P41" s="74">
        <f>(('Node actual demand d=1.0'!M41*(365/2)))*9.8*($C41+$D41-$B41)/3600</f>
        <v>2.4462123349124996</v>
      </c>
      <c r="Q41" s="74">
        <f>(('Node actual demand d=1.0'!N41*(365/2)))*9.8*($C41+$D41-$B41)/3600</f>
        <v>4.2323356270708334</v>
      </c>
      <c r="R41" s="74">
        <f>(('Node actual demand d=1.0'!O41*(365/2)))*9.8*($C41+$D41-$B41)/3600</f>
        <v>4.2064497822569438</v>
      </c>
      <c r="S41" s="74">
        <f>(('Node actual demand d=1.0'!P41*(365/2)))*9.8*($C41+$D41-$B41)/3600</f>
        <v>0.38828767220833332</v>
      </c>
      <c r="T41" s="74">
        <f>(('Node actual demand d=1.0'!Q41*(365/2)))*9.8*($C41+$D41-$B41)/3600</f>
        <v>0.36240182739444449</v>
      </c>
      <c r="U41" s="74">
        <f>(('Node actual demand d=1.0'!R41*(365/2)))*9.8*($C41+$D41-$B41)/3600</f>
        <v>0.20708675851111111</v>
      </c>
      <c r="V41" s="74">
        <f>(('Node actual demand d=1.0'!S41*(365/2)))*9.8*($C41+$D41-$B41)/3600</f>
        <v>0.22002968091805558</v>
      </c>
      <c r="W41" s="74">
        <f>(('Node actual demand d=1.0'!T41*(365/2)))*9.8*($C41+$D41-$B41)/3600</f>
        <v>0.19414383610416666</v>
      </c>
      <c r="X41" s="74">
        <f>(('Node actual demand d=1.0'!U41*(365/2)))*9.8*($C41+$D41-$B41)/3600</f>
        <v>0.1682579912902778</v>
      </c>
      <c r="Y41" s="74">
        <f>(('Node actual demand d=1.0'!V41*(365/2)))*9.8*($C41+$D41-$B41)/3600</f>
        <v>0.15531506888333332</v>
      </c>
      <c r="Z41" s="74">
        <f>(('Node actual demand d=1.0'!W41*(365/2)))*9.8*($C41+$D41-$B41)/3600</f>
        <v>0.10354337925555555</v>
      </c>
      <c r="AA41" s="74">
        <f>(('Node actual demand d=1.0'!X41*(365/2)))*9.8*($C41+$D41-$B41)/3600</f>
        <v>6.471461203472223E-2</v>
      </c>
      <c r="AB41" s="74">
        <f>(('Node actual demand d=1.0'!Y41*(365/2)))*9.8*($C41+$D41-$B41)/3600</f>
        <v>0.1682579912902778</v>
      </c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</row>
    <row r="42" spans="1:100">
      <c r="A42" s="88" t="s">
        <v>1255</v>
      </c>
      <c r="B42" s="21">
        <f>Fornecida!$C$1</f>
        <v>3.0726</v>
      </c>
      <c r="C42" s="78">
        <v>6.8277000000000001</v>
      </c>
      <c r="D42">
        <v>20</v>
      </c>
      <c r="E42" s="74">
        <f>(('Node actual demand d=1.0'!B42*(365/2)))*9.8*($C42+$D42-$B42)/3600</f>
        <v>6.1144429747041675</v>
      </c>
      <c r="F42" s="74">
        <f>(('Node actual demand d=1.0'!C42*(365/2)))*9.8*($C42+$D42-$B42)/3600</f>
        <v>0.24665481214305557</v>
      </c>
      <c r="G42" s="74">
        <f>(('Node actual demand d=1.0'!D42*(365/2)))*9.8*($C42+$D42-$B42)/3600</f>
        <v>2.596366443611111E-2</v>
      </c>
      <c r="H42" s="74">
        <f>(('Node actual demand d=1.0'!E42*(365/2)))*9.8*($C42+$D42-$B42)/3600</f>
        <v>5.192732887222222E-2</v>
      </c>
      <c r="I42" s="74">
        <f>(('Node actual demand d=1.0'!F42*(365/2)))*9.8*($C42+$D42-$B42)/3600</f>
        <v>2.596366443611111E-2</v>
      </c>
      <c r="J42" s="74">
        <f>(('Node actual demand d=1.0'!G42*(365/2)))*9.8*($C42+$D42-$B42)/3600</f>
        <v>4.9850235717333335</v>
      </c>
      <c r="K42" s="74">
        <f>(('Node actual demand d=1.0'!H42*(365/2)))*9.8*($C42+$D42-$B42)/3600</f>
        <v>6.0105883169597218</v>
      </c>
      <c r="L42" s="74">
        <f>(('Node actual demand d=1.0'!I42*(365/2)))*9.8*($C42+$D42-$B42)/3600</f>
        <v>1.1294194029708331</v>
      </c>
      <c r="M42" s="74">
        <f>(('Node actual demand d=1.0'!J42*(365/2)))*9.8*($C42+$D42-$B42)/3600</f>
        <v>0.22069114770694448</v>
      </c>
      <c r="N42" s="74">
        <f>(('Node actual demand d=1.0'!K42*(365/2)))*9.8*($C42+$D42-$B42)/3600</f>
        <v>0.24665481214305557</v>
      </c>
      <c r="O42" s="74">
        <f>(('Node actual demand d=1.0'!L42*(365/2)))*9.8*($C42+$D42-$B42)/3600</f>
        <v>0.15578198661666667</v>
      </c>
      <c r="P42" s="74">
        <f>(('Node actual demand d=1.0'!M42*(365/2)))*9.8*($C42+$D42-$B42)/3600</f>
        <v>0.20770931548888888</v>
      </c>
      <c r="Q42" s="74">
        <f>(('Node actual demand d=1.0'!N42*(365/2)))*9.8*($C42+$D42-$B42)/3600</f>
        <v>0.32454580545138884</v>
      </c>
      <c r="R42" s="74">
        <f>(('Node actual demand d=1.0'!O42*(365/2)))*9.8*($C42+$D42-$B42)/3600</f>
        <v>0.233672979925</v>
      </c>
      <c r="S42" s="74">
        <f>(('Node actual demand d=1.0'!P42*(365/2)))*9.8*($C42+$D42-$B42)/3600</f>
        <v>0.41541863097777776</v>
      </c>
      <c r="T42" s="74">
        <f>(('Node actual demand d=1.0'!Q42*(365/2)))*9.8*($C42+$D42-$B42)/3600</f>
        <v>0.33752763766944449</v>
      </c>
      <c r="U42" s="74">
        <f>(('Node actual demand d=1.0'!R42*(365/2)))*9.8*($C42+$D42-$B42)/3600</f>
        <v>0.32454580545138884</v>
      </c>
      <c r="V42" s="74">
        <f>(('Node actual demand d=1.0'!S42*(365/2)))*9.8*($C42+$D42-$B42)/3600</f>
        <v>0.31156397323333335</v>
      </c>
      <c r="W42" s="74">
        <f>(('Node actual demand d=1.0'!T42*(365/2)))*9.8*($C42+$D42-$B42)/3600</f>
        <v>0.233672979925</v>
      </c>
      <c r="X42" s="74">
        <f>(('Node actual demand d=1.0'!U42*(365/2)))*9.8*($C42+$D42-$B42)/3600</f>
        <v>0.12981832218055558</v>
      </c>
      <c r="Y42" s="74">
        <f>(('Node actual demand d=1.0'!V42*(365/2)))*9.8*($C42+$D42-$B42)/3600</f>
        <v>9.0872825526388895E-2</v>
      </c>
      <c r="Z42" s="74">
        <f>(('Node actual demand d=1.0'!W42*(365/2)))*9.8*($C42+$D42-$B42)/3600</f>
        <v>0.1428001543986111</v>
      </c>
      <c r="AA42" s="74">
        <f>(('Node actual demand d=1.0'!X42*(365/2)))*9.8*($C42+$D42-$B42)/3600</f>
        <v>5.192732887222222E-2</v>
      </c>
      <c r="AB42" s="74">
        <f>(('Node actual demand d=1.0'!Y42*(365/2)))*9.8*($C42+$D42-$B42)/3600</f>
        <v>5.7769153370347226</v>
      </c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</row>
    <row r="43" spans="1:100">
      <c r="A43" s="88" t="s">
        <v>1256</v>
      </c>
      <c r="B43" s="21">
        <f>Fornecida!$C$1</f>
        <v>3.0726</v>
      </c>
      <c r="C43" s="78">
        <v>8.0056999999999992</v>
      </c>
      <c r="D43">
        <v>20</v>
      </c>
      <c r="E43" s="74">
        <f>(('Node actual demand d=1.0'!B43*(365/2)))*9.8*($C43+$D43-$B43)/3600</f>
        <v>0</v>
      </c>
      <c r="F43" s="74">
        <f>(('Node actual demand d=1.0'!C43*(365/2)))*9.8*($C43+$D43-$B43)/3600</f>
        <v>0</v>
      </c>
      <c r="G43" s="74">
        <f>(('Node actual demand d=1.0'!D43*(365/2)))*9.8*($C43+$D43-$B43)/3600</f>
        <v>0</v>
      </c>
      <c r="H43" s="74">
        <f>(('Node actual demand d=1.0'!E43*(365/2)))*9.8*($C43+$D43-$B43)/3600</f>
        <v>0</v>
      </c>
      <c r="I43" s="74">
        <f>(('Node actual demand d=1.0'!F43*(365/2)))*9.8*($C43+$D43-$B43)/3600</f>
        <v>2.3981043428222222</v>
      </c>
      <c r="J43" s="74">
        <f>(('Node actual demand d=1.0'!G43*(365/2)))*9.8*($C43+$D43-$B43)/3600</f>
        <v>4.3193129356513884</v>
      </c>
      <c r="K43" s="74">
        <f>(('Node actual demand d=1.0'!H43*(365/2)))*9.8*($C43+$D43-$B43)/3600</f>
        <v>2.3027251928236105</v>
      </c>
      <c r="L43" s="74">
        <f>(('Node actual demand d=1.0'!I43*(365/2)))*9.8*($C43+$D43-$B43)/3600</f>
        <v>0.1226303357125</v>
      </c>
      <c r="M43" s="74">
        <f>(('Node actual demand d=1.0'!J43*(365/2)))*9.8*($C43+$D43-$B43)/3600</f>
        <v>0.23163507856805554</v>
      </c>
      <c r="N43" s="74">
        <f>(('Node actual demand d=1.0'!K43*(365/2)))*9.8*($C43+$D43-$B43)/3600</f>
        <v>0.19075829999722221</v>
      </c>
      <c r="O43" s="74">
        <f>(('Node actual demand d=1.0'!L43*(365/2)))*9.8*($C43+$D43-$B43)/3600</f>
        <v>0.20438389285416664</v>
      </c>
      <c r="P43" s="74">
        <f>(('Node actual demand d=1.0'!M43*(365/2)))*9.8*($C43+$D43-$B43)/3600</f>
        <v>5.4502371427777772E-2</v>
      </c>
      <c r="Q43" s="74">
        <f>(('Node actual demand d=1.0'!N43*(365/2)))*9.8*($C43+$D43-$B43)/3600</f>
        <v>0.1226303357125</v>
      </c>
      <c r="R43" s="74">
        <f>(('Node actual demand d=1.0'!O43*(365/2)))*9.8*($C43+$D43-$B43)/3600</f>
        <v>0.14988152142638889</v>
      </c>
      <c r="S43" s="74">
        <f>(('Node actual demand d=1.0'!P43*(365/2)))*9.8*($C43+$D43-$B43)/3600</f>
        <v>5.4502371427777772E-2</v>
      </c>
      <c r="T43" s="74">
        <f>(('Node actual demand d=1.0'!Q43*(365/2)))*9.8*($C43+$D43-$B43)/3600</f>
        <v>8.1753557141666655E-2</v>
      </c>
      <c r="U43" s="74">
        <f>(('Node actual demand d=1.0'!R43*(365/2)))*9.8*($C43+$D43-$B43)/3600</f>
        <v>4.0876778570833328E-2</v>
      </c>
      <c r="V43" s="74">
        <f>(('Node actual demand d=1.0'!S43*(365/2)))*9.8*($C43+$D43-$B43)/3600</f>
        <v>4.0876778570833328E-2</v>
      </c>
      <c r="W43" s="74">
        <f>(('Node actual demand d=1.0'!T43*(365/2)))*9.8*($C43+$D43-$B43)/3600</f>
        <v>1.3625592856944443E-2</v>
      </c>
      <c r="X43" s="74">
        <f>(('Node actual demand d=1.0'!U43*(365/2)))*9.8*($C43+$D43-$B43)/3600</f>
        <v>5.4502371427777772E-2</v>
      </c>
      <c r="Y43" s="74">
        <f>(('Node actual demand d=1.0'!V43*(365/2)))*9.8*($C43+$D43-$B43)/3600</f>
        <v>8.1753557141666655E-2</v>
      </c>
      <c r="Z43" s="74">
        <f>(('Node actual demand d=1.0'!W43*(365/2)))*9.8*($C43+$D43-$B43)/3600</f>
        <v>5.4502371427777772E-2</v>
      </c>
      <c r="AA43" s="74">
        <f>(('Node actual demand d=1.0'!X43*(365/2)))*9.8*($C43+$D43-$B43)/3600</f>
        <v>0</v>
      </c>
      <c r="AB43" s="74">
        <f>(('Node actual demand d=1.0'!Y43*(365/2)))*9.8*($C43+$D43-$B43)/3600</f>
        <v>0</v>
      </c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  <c r="CU43" s="55"/>
      <c r="CV43" s="55"/>
    </row>
    <row r="44" spans="1:100">
      <c r="A44" s="88" t="s">
        <v>1257</v>
      </c>
      <c r="B44" s="21">
        <f>Fornecida!$C$1</f>
        <v>3.0726</v>
      </c>
      <c r="C44" s="78">
        <v>8.0005000000000006</v>
      </c>
      <c r="D44">
        <v>20</v>
      </c>
      <c r="E44" s="74">
        <f>(('Node actual demand d=1.0'!B44*(365/2)))*9.8*($C44+$D44-$B44)/3600</f>
        <v>4.5772443794000015</v>
      </c>
      <c r="F44" s="74">
        <f>(('Node actual demand d=1.0'!C44*(365/2)))*9.8*($C44+$D44-$B44)/3600</f>
        <v>0.3814370316166667</v>
      </c>
      <c r="G44" s="74">
        <f>(('Node actual demand d=1.0'!D44*(365/2)))*9.8*($C44+$D44-$B44)/3600</f>
        <v>0.29970052484166665</v>
      </c>
      <c r="H44" s="74">
        <f>(('Node actual demand d=1.0'!E44*(365/2)))*9.8*($C44+$D44-$B44)/3600</f>
        <v>0.31332327597083337</v>
      </c>
      <c r="I44" s="74">
        <f>(('Node actual demand d=1.0'!F44*(365/2)))*9.8*($C44+$D44-$B44)/3600</f>
        <v>0.27245502258333337</v>
      </c>
      <c r="J44" s="74">
        <f>(('Node actual demand d=1.0'!G44*(365/2)))*9.8*($C44+$D44-$B44)/3600</f>
        <v>6.3482020261916681</v>
      </c>
      <c r="K44" s="74">
        <f>(('Node actual demand d=1.0'!H44*(365/2)))*9.8*($C44+$D44-$B44)/3600</f>
        <v>2.4520952032500007</v>
      </c>
      <c r="L44" s="74">
        <f>(('Node actual demand d=1.0'!I44*(365/2)))*9.8*($C44+$D44-$B44)/3600</f>
        <v>0.3814370316166667</v>
      </c>
      <c r="M44" s="74">
        <f>(('Node actual demand d=1.0'!J44*(365/2)))*9.8*($C44+$D44-$B44)/3600</f>
        <v>0.87185607226666673</v>
      </c>
      <c r="N44" s="74">
        <f>(('Node actual demand d=1.0'!K44*(365/2)))*9.8*($C44+$D44-$B44)/3600</f>
        <v>0.55853279629583341</v>
      </c>
      <c r="O44" s="74">
        <f>(('Node actual demand d=1.0'!L44*(365/2)))*9.8*($C44+$D44-$B44)/3600</f>
        <v>0.39505978274583337</v>
      </c>
      <c r="P44" s="74">
        <f>(('Node actual demand d=1.0'!M44*(365/2)))*9.8*($C44+$D44-$B44)/3600</f>
        <v>0.3405687782291667</v>
      </c>
      <c r="Q44" s="74">
        <f>(('Node actual demand d=1.0'!N44*(365/2)))*9.8*($C44+$D44-$B44)/3600</f>
        <v>0.35419152935833337</v>
      </c>
      <c r="R44" s="74">
        <f>(('Node actual demand d=1.0'!O44*(365/2)))*9.8*($C44+$D44-$B44)/3600</f>
        <v>0.36781428048750003</v>
      </c>
      <c r="S44" s="74">
        <f>(('Node actual demand d=1.0'!P44*(365/2)))*9.8*($C44+$D44-$B44)/3600</f>
        <v>0.39505978274583337</v>
      </c>
      <c r="T44" s="74">
        <f>(('Node actual demand d=1.0'!Q44*(365/2)))*9.8*($C44+$D44-$B44)/3600</f>
        <v>0.35419152935833337</v>
      </c>
      <c r="U44" s="74">
        <f>(('Node actual demand d=1.0'!R44*(365/2)))*9.8*($C44+$D44-$B44)/3600</f>
        <v>0.36781428048750003</v>
      </c>
      <c r="V44" s="74">
        <f>(('Node actual demand d=1.0'!S44*(365/2)))*9.8*($C44+$D44-$B44)/3600</f>
        <v>0.43592803613333336</v>
      </c>
      <c r="W44" s="74">
        <f>(('Node actual demand d=1.0'!T44*(365/2)))*9.8*($C44+$D44-$B44)/3600</f>
        <v>0.49041904065000003</v>
      </c>
      <c r="X44" s="74">
        <f>(('Node actual demand d=1.0'!U44*(365/2)))*9.8*($C44+$D44-$B44)/3600</f>
        <v>0.46317353839166681</v>
      </c>
      <c r="Y44" s="74">
        <f>(('Node actual demand d=1.0'!V44*(365/2)))*9.8*($C44+$D44-$B44)/3600</f>
        <v>0.35419152935833337</v>
      </c>
      <c r="Z44" s="74">
        <f>(('Node actual demand d=1.0'!W44*(365/2)))*9.8*($C44+$D44-$B44)/3600</f>
        <v>0.29970052484166665</v>
      </c>
      <c r="AA44" s="74">
        <f>(('Node actual demand d=1.0'!X44*(365/2)))*9.8*($C44+$D44-$B44)/3600</f>
        <v>0.27245502258333337</v>
      </c>
      <c r="AB44" s="74">
        <f>(('Node actual demand d=1.0'!Y44*(365/2)))*9.8*($C44+$D44-$B44)/3600</f>
        <v>7.0838305871666689</v>
      </c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  <c r="CV44" s="55"/>
    </row>
    <row r="45" spans="1:100">
      <c r="A45" s="88" t="s">
        <v>1258</v>
      </c>
      <c r="B45" s="21">
        <f>Fornecida!$C$1</f>
        <v>3.0726</v>
      </c>
      <c r="C45" s="78">
        <v>8.4695</v>
      </c>
      <c r="D45">
        <v>20</v>
      </c>
      <c r="E45" s="74">
        <f>(('Node actual demand d=1.0'!B45*(365/2)))*9.8*($C45+$D45-$B45)/3600</f>
        <v>2.0124627017152781</v>
      </c>
      <c r="F45" s="74">
        <f>(('Node actual demand d=1.0'!C45*(365/2)))*9.8*($C45+$D45-$B45)/3600</f>
        <v>0</v>
      </c>
      <c r="G45" s="74">
        <f>(('Node actual demand d=1.0'!D45*(365/2)))*9.8*($C45+$D45-$B45)/3600</f>
        <v>0</v>
      </c>
      <c r="H45" s="74">
        <f>(('Node actual demand d=1.0'!E45*(365/2)))*9.8*($C45+$D45-$B45)/3600</f>
        <v>0</v>
      </c>
      <c r="I45" s="74">
        <f>(('Node actual demand d=1.0'!F45*(365/2)))*9.8*($C45+$D45-$B45)/3600</f>
        <v>2.845205888631944</v>
      </c>
      <c r="J45" s="74">
        <f>(('Node actual demand d=1.0'!G45*(365/2)))*9.8*($C45+$D45-$B45)/3600</f>
        <v>0.40249254034305554</v>
      </c>
      <c r="K45" s="74">
        <f>(('Node actual demand d=1.0'!H45*(365/2)))*9.8*($C45+$D45-$B45)/3600</f>
        <v>2.7758106230555555E-2</v>
      </c>
      <c r="L45" s="74">
        <f>(('Node actual demand d=1.0'!I45*(365/2)))*9.8*($C45+$D45-$B45)/3600</f>
        <v>5.551621246111111E-2</v>
      </c>
      <c r="M45" s="74">
        <f>(('Node actual demand d=1.0'!J45*(365/2)))*9.8*($C45+$D45-$B45)/3600</f>
        <v>5.551621246111111E-2</v>
      </c>
      <c r="N45" s="74">
        <f>(('Node actual demand d=1.0'!K45*(365/2)))*9.8*($C45+$D45-$B45)/3600</f>
        <v>5.551621246111111E-2</v>
      </c>
      <c r="O45" s="74">
        <f>(('Node actual demand d=1.0'!L45*(365/2)))*9.8*($C45+$D45-$B45)/3600</f>
        <v>0.24982295607499999</v>
      </c>
      <c r="P45" s="74">
        <f>(('Node actual demand d=1.0'!M45*(365/2)))*9.8*($C45+$D45-$B45)/3600</f>
        <v>0.40249254034305554</v>
      </c>
      <c r="Q45" s="74">
        <f>(('Node actual demand d=1.0'!N45*(365/2)))*9.8*($C45+$D45-$B45)/3600</f>
        <v>0.54128307149583332</v>
      </c>
      <c r="R45" s="74">
        <f>(('Node actual demand d=1.0'!O45*(365/2)))*9.8*($C45+$D45-$B45)/3600</f>
        <v>0.54128307149583332</v>
      </c>
      <c r="S45" s="74">
        <f>(('Node actual demand d=1.0'!P45*(365/2)))*9.8*($C45+$D45-$B45)/3600</f>
        <v>0.26370200919027781</v>
      </c>
      <c r="T45" s="74">
        <f>(('Node actual demand d=1.0'!Q45*(365/2)))*9.8*($C45+$D45-$B45)/3600</f>
        <v>1.3879053115277777E-2</v>
      </c>
      <c r="U45" s="74">
        <f>(('Node actual demand d=1.0'!R45*(365/2)))*9.8*($C45+$D45-$B45)/3600</f>
        <v>0.13879053115277779</v>
      </c>
      <c r="V45" s="74">
        <f>(('Node actual demand d=1.0'!S45*(365/2)))*9.8*($C45+$D45-$B45)/3600</f>
        <v>0.1249114780375</v>
      </c>
      <c r="W45" s="74">
        <f>(('Node actual demand d=1.0'!T45*(365/2)))*9.8*($C45+$D45-$B45)/3600</f>
        <v>2.7758106230555555E-2</v>
      </c>
      <c r="X45" s="74">
        <f>(('Node actual demand d=1.0'!U45*(365/2)))*9.8*($C45+$D45-$B45)/3600</f>
        <v>2.7758106230555555E-2</v>
      </c>
      <c r="Y45" s="74">
        <f>(('Node actual demand d=1.0'!V45*(365/2)))*9.8*($C45+$D45-$B45)/3600</f>
        <v>2.7758106230555555E-2</v>
      </c>
      <c r="Z45" s="74">
        <f>(('Node actual demand d=1.0'!W45*(365/2)))*9.8*($C45+$D45-$B45)/3600</f>
        <v>2.6647781981333329</v>
      </c>
      <c r="AA45" s="74">
        <f>(('Node actual demand d=1.0'!X45*(365/2)))*9.8*($C45+$D45-$B45)/3600</f>
        <v>0.74946886822500003</v>
      </c>
      <c r="AB45" s="74">
        <f>(('Node actual demand d=1.0'!Y45*(365/2)))*9.8*($C45+$D45-$B45)/3600</f>
        <v>1.3879053115277777E-2</v>
      </c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  <c r="CV45" s="55"/>
    </row>
    <row r="46" spans="1:100">
      <c r="A46" s="88" t="s">
        <v>1259</v>
      </c>
      <c r="B46" s="21">
        <f>Fornecida!$C$1</f>
        <v>3.0726</v>
      </c>
      <c r="C46" s="78">
        <v>8.6734000000000009</v>
      </c>
      <c r="D46">
        <v>20</v>
      </c>
      <c r="E46" s="74">
        <f>(('Node actual demand d=1.0'!B46*(365/2)))*9.8*($C46+$D46-$B46)/3600</f>
        <v>1.3990481633333333E-2</v>
      </c>
      <c r="F46" s="74">
        <f>(('Node actual demand d=1.0'!C46*(365/2)))*9.8*($C46+$D46-$B46)/3600</f>
        <v>0.11192385306666666</v>
      </c>
      <c r="G46" s="74">
        <f>(('Node actual demand d=1.0'!D46*(365/2)))*9.8*($C46+$D46-$B46)/3600</f>
        <v>0.12591433469999999</v>
      </c>
      <c r="H46" s="74">
        <f>(('Node actual demand d=1.0'!E46*(365/2)))*9.8*($C46+$D46-$B46)/3600</f>
        <v>1.3990481633333333E-2</v>
      </c>
      <c r="I46" s="74">
        <f>(('Node actual demand d=1.0'!F46*(365/2)))*9.8*($C46+$D46-$B46)/3600</f>
        <v>1.3990481633333333E-2</v>
      </c>
      <c r="J46" s="74">
        <f>(('Node actual demand d=1.0'!G46*(365/2)))*9.8*($C46+$D46-$B46)/3600</f>
        <v>0</v>
      </c>
      <c r="K46" s="74">
        <f>(('Node actual demand d=1.0'!H46*(365/2)))*9.8*($C46+$D46-$B46)/3600</f>
        <v>1.3990481633333333E-2</v>
      </c>
      <c r="L46" s="74">
        <f>(('Node actual demand d=1.0'!I46*(365/2)))*9.8*($C46+$D46-$B46)/3600</f>
        <v>2.7980963266666666E-2</v>
      </c>
      <c r="M46" s="74">
        <f>(('Node actual demand d=1.0'!J46*(365/2)))*9.8*($C46+$D46-$B46)/3600</f>
        <v>4.1971444900000002E-2</v>
      </c>
      <c r="N46" s="74">
        <f>(('Node actual demand d=1.0'!K46*(365/2)))*9.8*($C46+$D46-$B46)/3600</f>
        <v>5.5961926533333331E-2</v>
      </c>
      <c r="O46" s="74">
        <f>(('Node actual demand d=1.0'!L46*(365/2)))*9.8*($C46+$D46-$B46)/3600</f>
        <v>8.3942889800000003E-2</v>
      </c>
      <c r="P46" s="74">
        <f>(('Node actual demand d=1.0'!M46*(365/2)))*9.8*($C46+$D46-$B46)/3600</f>
        <v>9.7933371433333333E-2</v>
      </c>
      <c r="Q46" s="74">
        <f>(('Node actual demand d=1.0'!N46*(365/2)))*9.8*($C46+$D46-$B46)/3600</f>
        <v>4.1971444900000002E-2</v>
      </c>
      <c r="R46" s="74">
        <f>(('Node actual demand d=1.0'!O46*(365/2)))*9.8*($C46+$D46-$B46)/3600</f>
        <v>4.1971444900000002E-2</v>
      </c>
      <c r="S46" s="74">
        <f>(('Node actual demand d=1.0'!P46*(365/2)))*9.8*($C46+$D46-$B46)/3600</f>
        <v>5.5961926533333331E-2</v>
      </c>
      <c r="T46" s="74">
        <f>(('Node actual demand d=1.0'!Q46*(365/2)))*9.8*($C46+$D46-$B46)/3600</f>
        <v>5.5961926533333331E-2</v>
      </c>
      <c r="U46" s="74">
        <f>(('Node actual demand d=1.0'!R46*(365/2)))*9.8*($C46+$D46-$B46)/3600</f>
        <v>6.9952408166666688E-2</v>
      </c>
      <c r="V46" s="74">
        <f>(('Node actual demand d=1.0'!S46*(365/2)))*9.8*($C46+$D46-$B46)/3600</f>
        <v>0.78346697146666666</v>
      </c>
      <c r="W46" s="74">
        <f>(('Node actual demand d=1.0'!T46*(365/2)))*9.8*($C46+$D46-$B46)/3600</f>
        <v>3.9732967838666671</v>
      </c>
      <c r="X46" s="74">
        <f>(('Node actual demand d=1.0'!U46*(365/2)))*9.8*($C46+$D46-$B46)/3600</f>
        <v>2.1825151348</v>
      </c>
      <c r="Y46" s="74">
        <f>(('Node actual demand d=1.0'!V46*(365/2)))*9.8*($C46+$D46-$B46)/3600</f>
        <v>5.5961926533333331E-2</v>
      </c>
      <c r="Z46" s="74">
        <f>(('Node actual demand d=1.0'!W46*(365/2)))*9.8*($C46+$D46-$B46)/3600</f>
        <v>4.1971444900000002E-2</v>
      </c>
      <c r="AA46" s="74">
        <f>(('Node actual demand d=1.0'!X46*(365/2)))*9.8*($C46+$D46-$B46)/3600</f>
        <v>1.3990481633333333E-2</v>
      </c>
      <c r="AB46" s="74">
        <f>(('Node actual demand d=1.0'!Y46*(365/2)))*9.8*($C46+$D46-$B46)/3600</f>
        <v>1.3990481633333333E-2</v>
      </c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</row>
    <row r="47" spans="1:100">
      <c r="A47" s="88" t="s">
        <v>1260</v>
      </c>
      <c r="B47" s="21">
        <f>Fornecida!$C$1</f>
        <v>3.0726</v>
      </c>
      <c r="C47" s="78">
        <v>8.6959999999999997</v>
      </c>
      <c r="D47">
        <v>20</v>
      </c>
      <c r="E47" s="74">
        <f>(('Node actual demand d=1.0'!B47*(365/2)))*9.8*($C47+$D47-$B47)/3600</f>
        <v>5.0550224312194434</v>
      </c>
      <c r="F47" s="74">
        <f>(('Node actual demand d=1.0'!C47*(365/2)))*9.8*($C47+$D47-$B47)/3600</f>
        <v>5.7691668744111109</v>
      </c>
      <c r="G47" s="74">
        <f>(('Node actual demand d=1.0'!D47*(365/2)))*9.8*($C47+$D47-$B47)/3600</f>
        <v>2.3524758128666665</v>
      </c>
      <c r="H47" s="74">
        <f>(('Node actual demand d=1.0'!E47*(365/2)))*9.8*($C47+$D47-$B47)/3600</f>
        <v>0</v>
      </c>
      <c r="I47" s="74">
        <f>(('Node actual demand d=1.0'!F47*(365/2)))*9.8*($C47+$D47-$B47)/3600</f>
        <v>4.942999773463888</v>
      </c>
      <c r="J47" s="74">
        <f>(('Node actual demand d=1.0'!G47*(365/2)))*9.8*($C47+$D47-$B47)/3600</f>
        <v>5.265064914511111</v>
      </c>
      <c r="K47" s="74">
        <f>(('Node actual demand d=1.0'!H47*(365/2)))*9.8*($C47+$D47-$B47)/3600</f>
        <v>2.7025466183527773</v>
      </c>
      <c r="L47" s="74">
        <f>(('Node actual demand d=1.0'!I47*(365/2)))*9.8*($C47+$D47-$B47)/3600</f>
        <v>0</v>
      </c>
      <c r="M47" s="74">
        <f>(('Node actual demand d=1.0'!J47*(365/2)))*9.8*($C47+$D47-$B47)/3600</f>
        <v>2.8005664438888887E-2</v>
      </c>
      <c r="N47" s="74">
        <f>(('Node actual demand d=1.0'!K47*(365/2)))*9.8*($C47+$D47-$B47)/3600</f>
        <v>5.6011328877777773E-2</v>
      </c>
      <c r="O47" s="74">
        <f>(('Node actual demand d=1.0'!L47*(365/2)))*9.8*($C47+$D47-$B47)/3600</f>
        <v>4.2008496658333332E-2</v>
      </c>
      <c r="P47" s="74">
        <f>(('Node actual demand d=1.0'!M47*(365/2)))*9.8*($C47+$D47-$B47)/3600</f>
        <v>4.2008496658333332E-2</v>
      </c>
      <c r="Q47" s="74">
        <f>(('Node actual demand d=1.0'!N47*(365/2)))*9.8*($C47+$D47-$B47)/3600</f>
        <v>4.2008496658333332E-2</v>
      </c>
      <c r="R47" s="74">
        <f>(('Node actual demand d=1.0'!O47*(365/2)))*9.8*($C47+$D47-$B47)/3600</f>
        <v>0.18203681885277778</v>
      </c>
      <c r="S47" s="74">
        <f>(('Node actual demand d=1.0'!P47*(365/2)))*9.8*($C47+$D47-$B47)/3600</f>
        <v>0.29405947660833331</v>
      </c>
      <c r="T47" s="74">
        <f>(('Node actual demand d=1.0'!Q47*(365/2)))*9.8*($C47+$D47-$B47)/3600</f>
        <v>0.16803398663333333</v>
      </c>
      <c r="U47" s="74">
        <f>(('Node actual demand d=1.0'!R47*(365/2)))*9.8*($C47+$D47-$B47)/3600</f>
        <v>1.4002832219444443E-2</v>
      </c>
      <c r="V47" s="74">
        <f>(('Node actual demand d=1.0'!S47*(365/2)))*9.8*($C47+$D47-$B47)/3600</f>
        <v>1.4002832219444443E-2</v>
      </c>
      <c r="W47" s="74">
        <f>(('Node actual demand d=1.0'!T47*(365/2)))*9.8*($C47+$D47-$B47)/3600</f>
        <v>1.4002832219444443E-2</v>
      </c>
      <c r="X47" s="74">
        <f>(('Node actual demand d=1.0'!U47*(365/2)))*9.8*($C47+$D47-$B47)/3600</f>
        <v>1.4002832219444443E-2</v>
      </c>
      <c r="Y47" s="74">
        <f>(('Node actual demand d=1.0'!V47*(365/2)))*9.8*($C47+$D47-$B47)/3600</f>
        <v>1.4002832219444443E-2</v>
      </c>
      <c r="Z47" s="74">
        <f>(('Node actual demand d=1.0'!W47*(365/2)))*9.8*($C47+$D47-$B47)/3600</f>
        <v>0</v>
      </c>
      <c r="AA47" s="74">
        <f>(('Node actual demand d=1.0'!X47*(365/2)))*9.8*($C47+$D47-$B47)/3600</f>
        <v>0</v>
      </c>
      <c r="AB47" s="74">
        <f>(('Node actual demand d=1.0'!Y47*(365/2)))*9.8*($C47+$D47-$B47)/3600</f>
        <v>0</v>
      </c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</row>
    <row r="48" spans="1:100">
      <c r="A48" s="88" t="s">
        <v>1261</v>
      </c>
      <c r="B48" s="21">
        <f>Fornecida!$C$1</f>
        <v>3.0726</v>
      </c>
      <c r="C48" s="78">
        <v>9.8397000000000006</v>
      </c>
      <c r="D48">
        <v>20</v>
      </c>
      <c r="E48" s="74">
        <f>(('Node actual demand d=1.0'!B48*(365/2)))*9.8*($C48+$D48-$B48)/3600</f>
        <v>0.23404557415555555</v>
      </c>
      <c r="F48" s="74">
        <f>(('Node actual demand d=1.0'!C48*(365/2)))*9.8*($C48+$D48-$B48)/3600</f>
        <v>0.23404557415555555</v>
      </c>
      <c r="G48" s="74">
        <f>(('Node actual demand d=1.0'!D48*(365/2)))*9.8*($C48+$D48-$B48)/3600</f>
        <v>0.2486734225402778</v>
      </c>
      <c r="H48" s="74">
        <f>(('Node actual demand d=1.0'!E48*(365/2)))*9.8*($C48+$D48-$B48)/3600</f>
        <v>0.263301270925</v>
      </c>
      <c r="I48" s="74">
        <f>(('Node actual demand d=1.0'!F48*(365/2)))*9.8*($C48+$D48-$B48)/3600</f>
        <v>0.3071848160791667</v>
      </c>
      <c r="J48" s="74">
        <f>(('Node actual demand d=1.0'!G48*(365/2)))*9.8*($C48+$D48-$B48)/3600</f>
        <v>3.9787747606444448</v>
      </c>
      <c r="K48" s="74">
        <f>(('Node actual demand d=1.0'!H48*(365/2)))*9.8*($C48+$D48-$B48)/3600</f>
        <v>0.23404557415555555</v>
      </c>
      <c r="L48" s="74">
        <f>(('Node actual demand d=1.0'!I48*(365/2)))*9.8*($C48+$D48-$B48)/3600</f>
        <v>0.27792911930972225</v>
      </c>
      <c r="M48" s="74">
        <f>(('Node actual demand d=1.0'!J48*(365/2)))*9.8*($C48+$D48-$B48)/3600</f>
        <v>0.21941772577083332</v>
      </c>
      <c r="N48" s="74">
        <f>(('Node actual demand d=1.0'!K48*(365/2)))*9.8*($C48+$D48-$B48)/3600</f>
        <v>0.21941772577083332</v>
      </c>
      <c r="O48" s="74">
        <f>(('Node actual demand d=1.0'!L48*(365/2)))*9.8*($C48+$D48-$B48)/3600</f>
        <v>0.3071848160791667</v>
      </c>
      <c r="P48" s="74">
        <f>(('Node actual demand d=1.0'!M48*(365/2)))*9.8*($C48+$D48-$B48)/3600</f>
        <v>0.42420760315694445</v>
      </c>
      <c r="Q48" s="74">
        <f>(('Node actual demand d=1.0'!N48*(365/2)))*9.8*($C48+$D48-$B48)/3600</f>
        <v>0.59974178377361109</v>
      </c>
      <c r="R48" s="74">
        <f>(('Node actual demand d=1.0'!O48*(365/2)))*9.8*($C48+$D48-$B48)/3600</f>
        <v>0.40957975477222225</v>
      </c>
      <c r="S48" s="74">
        <f>(('Node actual demand d=1.0'!P48*(365/2)))*9.8*($C48+$D48-$B48)/3600</f>
        <v>0.43883545154166664</v>
      </c>
      <c r="T48" s="74">
        <f>(('Node actual demand d=1.0'!Q48*(365/2)))*9.8*($C48+$D48-$B48)/3600</f>
        <v>0.54123039023472219</v>
      </c>
      <c r="U48" s="74">
        <f>(('Node actual demand d=1.0'!R48*(365/2)))*9.8*($C48+$D48-$B48)/3600</f>
        <v>0.33644051284861115</v>
      </c>
      <c r="V48" s="74">
        <f>(('Node actual demand d=1.0'!S48*(365/2)))*9.8*($C48+$D48-$B48)/3600</f>
        <v>0.2925569676944445</v>
      </c>
      <c r="W48" s="74">
        <f>(('Node actual demand d=1.0'!T48*(365/2)))*9.8*($C48+$D48-$B48)/3600</f>
        <v>0.2925569676944445</v>
      </c>
      <c r="X48" s="74">
        <f>(('Node actual demand d=1.0'!U48*(365/2)))*9.8*($C48+$D48-$B48)/3600</f>
        <v>0.2925569676944445</v>
      </c>
      <c r="Y48" s="74">
        <f>(('Node actual demand d=1.0'!V48*(365/2)))*9.8*($C48+$D48-$B48)/3600</f>
        <v>0.27792911930972225</v>
      </c>
      <c r="Z48" s="74">
        <f>(('Node actual demand d=1.0'!W48*(365/2)))*9.8*($C48+$D48-$B48)/3600</f>
        <v>3.0572203124069444</v>
      </c>
      <c r="AA48" s="74">
        <f>(('Node actual demand d=1.0'!X48*(365/2)))*9.8*($C48+$D48-$B48)/3600</f>
        <v>1.9308759867833334</v>
      </c>
      <c r="AB48" s="74">
        <f>(('Node actual demand d=1.0'!Y48*(365/2)))*9.8*($C48+$D48-$B48)/3600</f>
        <v>0.2486734225402778</v>
      </c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</row>
    <row r="49" spans="1:100">
      <c r="A49" s="88" t="s">
        <v>1262</v>
      </c>
      <c r="B49" s="21">
        <f>Fornecida!$C$1</f>
        <v>3.0726</v>
      </c>
      <c r="C49" s="78">
        <v>10.737</v>
      </c>
      <c r="D49">
        <v>20</v>
      </c>
      <c r="E49" s="74">
        <f>(('Node actual demand d=1.0'!B49*(365/2)))*9.8*($C49+$D49-$B49)/3600</f>
        <v>9.0709262233333338E-2</v>
      </c>
      <c r="F49" s="74">
        <f>(('Node actual demand d=1.0'!C49*(365/2)))*9.8*($C49+$D49-$B49)/3600</f>
        <v>9.0709262233333338E-2</v>
      </c>
      <c r="G49" s="74">
        <f>(('Node actual demand d=1.0'!D49*(365/2)))*9.8*($C49+$D49-$B49)/3600</f>
        <v>9.0709262233333338E-2</v>
      </c>
      <c r="H49" s="74">
        <f>(('Node actual demand d=1.0'!E49*(365/2)))*9.8*($C49+$D49-$B49)/3600</f>
        <v>1.2094568297777781</v>
      </c>
      <c r="I49" s="74">
        <f>(('Node actual demand d=1.0'!F49*(365/2)))*9.8*($C49+$D49-$B49)/3600</f>
        <v>4.3540445872000006</v>
      </c>
      <c r="J49" s="74">
        <f>(('Node actual demand d=1.0'!G49*(365/2)))*9.8*($C49+$D49-$B49)/3600</f>
        <v>3.9307346967777788</v>
      </c>
      <c r="K49" s="74">
        <f>(('Node actual demand d=1.0'!H49*(365/2)))*9.8*($C49+$D49-$B49)/3600</f>
        <v>1.3304025127555557</v>
      </c>
      <c r="L49" s="74">
        <f>(('Node actual demand d=1.0'!I49*(365/2)))*9.8*($C49+$D49-$B49)/3600</f>
        <v>0.13606389335000002</v>
      </c>
      <c r="M49" s="74">
        <f>(('Node actual demand d=1.0'!J49*(365/2)))*9.8*($C49+$D49-$B49)/3600</f>
        <v>0.25700957632777782</v>
      </c>
      <c r="N49" s="74">
        <f>(('Node actual demand d=1.0'!K49*(365/2)))*9.8*($C49+$D49-$B49)/3600</f>
        <v>0.27212778670000004</v>
      </c>
      <c r="O49" s="74">
        <f>(('Node actual demand d=1.0'!L49*(365/2)))*9.8*($C49+$D49-$B49)/3600</f>
        <v>0.21165494521111111</v>
      </c>
      <c r="P49" s="74">
        <f>(('Node actual demand d=1.0'!M49*(365/2)))*9.8*($C49+$D49-$B49)/3600</f>
        <v>0.18141852446666668</v>
      </c>
      <c r="Q49" s="74">
        <f>(('Node actual demand d=1.0'!N49*(365/2)))*9.8*($C49+$D49-$B49)/3600</f>
        <v>0.12094568297777779</v>
      </c>
      <c r="R49" s="74">
        <f>(('Node actual demand d=1.0'!O49*(365/2)))*9.8*($C49+$D49-$B49)/3600</f>
        <v>0.13606389335000002</v>
      </c>
      <c r="S49" s="74">
        <f>(('Node actual demand d=1.0'!P49*(365/2)))*9.8*($C49+$D49-$B49)/3600</f>
        <v>0.25700957632777782</v>
      </c>
      <c r="T49" s="74">
        <f>(('Node actual demand d=1.0'!Q49*(365/2)))*9.8*($C49+$D49-$B49)/3600</f>
        <v>0.34771883856111119</v>
      </c>
      <c r="U49" s="74">
        <f>(('Node actual demand d=1.0'!R49*(365/2)))*9.8*($C49+$D49-$B49)/3600</f>
        <v>0.46866452153888882</v>
      </c>
      <c r="V49" s="74">
        <f>(('Node actual demand d=1.0'!S49*(365/2)))*9.8*($C49+$D49-$B49)/3600</f>
        <v>0.25700957632777782</v>
      </c>
      <c r="W49" s="74">
        <f>(('Node actual demand d=1.0'!T49*(365/2)))*9.8*($C49+$D49-$B49)/3600</f>
        <v>0.12094568297777779</v>
      </c>
      <c r="X49" s="74">
        <f>(('Node actual demand d=1.0'!U49*(365/2)))*9.8*($C49+$D49-$B49)/3600</f>
        <v>0.12094568297777779</v>
      </c>
      <c r="Y49" s="74">
        <f>(('Node actual demand d=1.0'!V49*(365/2)))*9.8*($C49+$D49-$B49)/3600</f>
        <v>0.13606389335000002</v>
      </c>
      <c r="Z49" s="74">
        <f>(('Node actual demand d=1.0'!W49*(365/2)))*9.8*($C49+$D49-$B49)/3600</f>
        <v>1.8746580861555553</v>
      </c>
      <c r="AA49" s="74">
        <f>(('Node actual demand d=1.0'!X49*(365/2)))*9.8*($C49+$D49-$B49)/3600</f>
        <v>2.4793865010444445</v>
      </c>
      <c r="AB49" s="74">
        <f>(('Node actual demand d=1.0'!Y49*(365/2)))*9.8*($C49+$D49-$B49)/3600</f>
        <v>0.12094568297777779</v>
      </c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</row>
    <row r="50" spans="1:100">
      <c r="A50" s="88" t="s">
        <v>1263</v>
      </c>
      <c r="B50" s="21">
        <f>Fornecida!$C$1</f>
        <v>3.0726</v>
      </c>
      <c r="C50" s="78">
        <v>11.7849</v>
      </c>
      <c r="D50">
        <v>20</v>
      </c>
      <c r="E50" s="74">
        <f>(('Node actual demand d=1.0'!B50*(365/2)))*9.8*($C50+$D50-$B50)/3600</f>
        <v>0</v>
      </c>
      <c r="F50" s="74">
        <f>(('Node actual demand d=1.0'!C50*(365/2)))*9.8*($C50+$D50-$B50)/3600</f>
        <v>0</v>
      </c>
      <c r="G50" s="74">
        <f>(('Node actual demand d=1.0'!D50*(365/2)))*9.8*($C50+$D50-$B50)/3600</f>
        <v>0</v>
      </c>
      <c r="H50" s="74">
        <f>(('Node actual demand d=1.0'!E50*(365/2)))*9.8*($C50+$D50-$B50)/3600</f>
        <v>0</v>
      </c>
      <c r="I50" s="74">
        <f>(('Node actual demand d=1.0'!F50*(365/2)))*9.8*($C50+$D50-$B50)/3600</f>
        <v>0</v>
      </c>
      <c r="J50" s="74">
        <f>(('Node actual demand d=1.0'!G50*(365/2)))*9.8*($C50+$D50-$B50)/3600</f>
        <v>1.5690873168055557E-2</v>
      </c>
      <c r="K50" s="74">
        <f>(('Node actual demand d=1.0'!H50*(365/2)))*9.8*($C50+$D50-$B50)/3600</f>
        <v>0</v>
      </c>
      <c r="L50" s="74">
        <f>(('Node actual demand d=1.0'!I50*(365/2)))*9.8*($C50+$D50-$B50)/3600</f>
        <v>4.707261950416667E-2</v>
      </c>
      <c r="M50" s="74">
        <f>(('Node actual demand d=1.0'!J50*(365/2)))*9.8*($C50+$D50-$B50)/3600</f>
        <v>3.1381746336111113E-2</v>
      </c>
      <c r="N50" s="74">
        <f>(('Node actual demand d=1.0'!K50*(365/2)))*9.8*($C50+$D50-$B50)/3600</f>
        <v>4.707261950416667E-2</v>
      </c>
      <c r="O50" s="74">
        <f>(('Node actual demand d=1.0'!L50*(365/2)))*9.8*($C50+$D50-$B50)/3600</f>
        <v>3.1381746336111113E-2</v>
      </c>
      <c r="P50" s="74">
        <f>(('Node actual demand d=1.0'!M50*(365/2)))*9.8*($C50+$D50-$B50)/3600</f>
        <v>3.1381746336111113E-2</v>
      </c>
      <c r="Q50" s="74">
        <f>(('Node actual demand d=1.0'!N50*(365/2)))*9.8*($C50+$D50-$B50)/3600</f>
        <v>3.1381746336111113E-2</v>
      </c>
      <c r="R50" s="74">
        <f>(('Node actual demand d=1.0'!O50*(365/2)))*9.8*($C50+$D50-$B50)/3600</f>
        <v>3.1381746336111113E-2</v>
      </c>
      <c r="S50" s="74">
        <f>(('Node actual demand d=1.0'!P50*(365/2)))*9.8*($C50+$D50-$B50)/3600</f>
        <v>3.1381746336111113E-2</v>
      </c>
      <c r="T50" s="74">
        <f>(('Node actual demand d=1.0'!Q50*(365/2)))*9.8*($C50+$D50-$B50)/3600</f>
        <v>4.707261950416667E-2</v>
      </c>
      <c r="U50" s="74">
        <f>(('Node actual demand d=1.0'!R50*(365/2)))*9.8*($C50+$D50-$B50)/3600</f>
        <v>4.707261950416667E-2</v>
      </c>
      <c r="V50" s="74">
        <f>(('Node actual demand d=1.0'!S50*(365/2)))*9.8*($C50+$D50-$B50)/3600</f>
        <v>3.1381746336111113E-2</v>
      </c>
      <c r="W50" s="74">
        <f>(('Node actual demand d=1.0'!T50*(365/2)))*9.8*($C50+$D50-$B50)/3600</f>
        <v>0</v>
      </c>
      <c r="X50" s="74">
        <f>(('Node actual demand d=1.0'!U50*(365/2)))*9.8*($C50+$D50-$B50)/3600</f>
        <v>0</v>
      </c>
      <c r="Y50" s="74">
        <f>(('Node actual demand d=1.0'!V50*(365/2)))*9.8*($C50+$D50-$B50)/3600</f>
        <v>0</v>
      </c>
      <c r="Z50" s="74">
        <f>(('Node actual demand d=1.0'!W50*(365/2)))*9.8*($C50+$D50-$B50)/3600</f>
        <v>0</v>
      </c>
      <c r="AA50" s="74">
        <f>(('Node actual demand d=1.0'!X50*(365/2)))*9.8*($C50+$D50-$B50)/3600</f>
        <v>0</v>
      </c>
      <c r="AB50" s="74">
        <f>(('Node actual demand d=1.0'!Y50*(365/2)))*9.8*($C50+$D50-$B50)/3600</f>
        <v>0</v>
      </c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</row>
    <row r="51" spans="1:100">
      <c r="A51" s="88" t="s">
        <v>1264</v>
      </c>
      <c r="B51" s="21">
        <f>Fornecida!$C$1</f>
        <v>3.0726</v>
      </c>
      <c r="C51" s="78">
        <v>14.866400000000001</v>
      </c>
      <c r="D51">
        <v>20</v>
      </c>
      <c r="E51" s="74">
        <f>(('Node actual demand d=1.0'!B51*(365/2)))*9.8*($C51+$D51-$B51)/3600</f>
        <v>0</v>
      </c>
      <c r="F51" s="74">
        <f>(('Node actual demand d=1.0'!C51*(365/2)))*9.8*($C51+$D51-$B51)/3600</f>
        <v>0</v>
      </c>
      <c r="G51" s="74">
        <f>(('Node actual demand d=1.0'!D51*(365/2)))*9.8*($C51+$D51-$B51)/3600</f>
        <v>0</v>
      </c>
      <c r="H51" s="74">
        <f>(('Node actual demand d=1.0'!E51*(365/2)))*9.8*($C51+$D51-$B51)/3600</f>
        <v>0</v>
      </c>
      <c r="I51" s="74">
        <f>(('Node actual demand d=1.0'!F51*(365/2)))*9.8*($C51+$D51-$B51)/3600</f>
        <v>0</v>
      </c>
      <c r="J51" s="74">
        <f>(('Node actual demand d=1.0'!G51*(365/2)))*9.8*($C51+$D51-$B51)/3600</f>
        <v>5.212461035833333E-2</v>
      </c>
      <c r="K51" s="74">
        <f>(('Node actual demand d=1.0'!H51*(365/2)))*9.8*($C51+$D51-$B51)/3600</f>
        <v>7.6970674629138891</v>
      </c>
      <c r="L51" s="74">
        <f>(('Node actual demand d=1.0'!I51*(365/2)))*9.8*($C51+$D51-$B51)/3600</f>
        <v>0</v>
      </c>
      <c r="M51" s="74">
        <f>(('Node actual demand d=1.0'!J51*(365/2)))*9.8*($C51+$D51-$B51)/3600</f>
        <v>0</v>
      </c>
      <c r="N51" s="74">
        <f>(('Node actual demand d=1.0'!K51*(365/2)))*9.8*($C51+$D51-$B51)/3600</f>
        <v>0</v>
      </c>
      <c r="O51" s="74">
        <f>(('Node actual demand d=1.0'!L51*(365/2)))*9.8*($C51+$D51-$B51)/3600</f>
        <v>0.41699688286666664</v>
      </c>
      <c r="P51" s="74">
        <f>(('Node actual demand d=1.0'!M51*(365/2)))*9.8*($C51+$D51-$B51)/3600</f>
        <v>0.29537279203055555</v>
      </c>
      <c r="Q51" s="74">
        <f>(('Node actual demand d=1.0'!N51*(365/2)))*9.8*($C51+$D51-$B51)/3600</f>
        <v>5.212461035833333E-2</v>
      </c>
      <c r="R51" s="74">
        <f>(('Node actual demand d=1.0'!O51*(365/2)))*9.8*($C51+$D51-$B51)/3600</f>
        <v>3.4749740238888889E-2</v>
      </c>
      <c r="S51" s="74">
        <f>(('Node actual demand d=1.0'!P51*(365/2)))*9.8*($C51+$D51-$B51)/3600</f>
        <v>1.7374870119444445E-2</v>
      </c>
      <c r="T51" s="74">
        <f>(('Node actual demand d=1.0'!Q51*(365/2)))*9.8*($C51+$D51-$B51)/3600</f>
        <v>0</v>
      </c>
      <c r="U51" s="74">
        <f>(('Node actual demand d=1.0'!R51*(365/2)))*9.8*($C51+$D51-$B51)/3600</f>
        <v>0</v>
      </c>
      <c r="V51" s="74">
        <f>(('Node actual demand d=1.0'!S51*(365/2)))*9.8*($C51+$D51-$B51)/3600</f>
        <v>0</v>
      </c>
      <c r="W51" s="74">
        <f>(('Node actual demand d=1.0'!T51*(365/2)))*9.8*($C51+$D51-$B51)/3600</f>
        <v>0</v>
      </c>
      <c r="X51" s="74">
        <f>(('Node actual demand d=1.0'!U51*(365/2)))*9.8*($C51+$D51-$B51)/3600</f>
        <v>0</v>
      </c>
      <c r="Y51" s="74">
        <f>(('Node actual demand d=1.0'!V51*(365/2)))*9.8*($C51+$D51-$B51)/3600</f>
        <v>0</v>
      </c>
      <c r="Z51" s="74">
        <f>(('Node actual demand d=1.0'!W51*(365/2)))*9.8*($C51+$D51-$B51)/3600</f>
        <v>0</v>
      </c>
      <c r="AA51" s="74">
        <f>(('Node actual demand d=1.0'!X51*(365/2)))*9.8*($C51+$D51-$B51)/3600</f>
        <v>0</v>
      </c>
      <c r="AB51" s="74">
        <f>(('Node actual demand d=1.0'!Y51*(365/2)))*9.8*($C51+$D51-$B51)/3600</f>
        <v>0</v>
      </c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</row>
    <row r="52" spans="1:100">
      <c r="A52" s="88" t="s">
        <v>1265</v>
      </c>
      <c r="B52" s="21">
        <f>Fornecida!$C$1</f>
        <v>3.0726</v>
      </c>
      <c r="C52" s="78">
        <v>20.614999999999998</v>
      </c>
      <c r="D52">
        <v>20</v>
      </c>
      <c r="E52" s="74">
        <f>(('Node actual demand d=1.0'!B52*(365/2)))*9.8*($C52+$D52-$B52)/3600</f>
        <v>2.0516400177777776E-2</v>
      </c>
      <c r="F52" s="74">
        <f>(('Node actual demand d=1.0'!C52*(365/2)))*9.8*($C52+$D52-$B52)/3600</f>
        <v>0</v>
      </c>
      <c r="G52" s="74">
        <f>(('Node actual demand d=1.0'!D52*(365/2)))*9.8*($C52+$D52-$B52)/3600</f>
        <v>0</v>
      </c>
      <c r="H52" s="74">
        <f>(('Node actual demand d=1.0'!E52*(365/2)))*9.8*($C52+$D52-$B52)/3600</f>
        <v>0</v>
      </c>
      <c r="I52" s="74">
        <f>(('Node actual demand d=1.0'!F52*(365/2)))*9.8*($C52+$D52-$B52)/3600</f>
        <v>12.063643304533333</v>
      </c>
      <c r="J52" s="74">
        <f>(('Node actual demand d=1.0'!G52*(365/2)))*9.8*($C52+$D52-$B52)/3600</f>
        <v>13.007397712711111</v>
      </c>
      <c r="K52" s="74">
        <f>(('Node actual demand d=1.0'!H52*(365/2)))*9.8*($C52+$D52-$B52)/3600</f>
        <v>6.4216332556444433</v>
      </c>
      <c r="L52" s="74">
        <f>(('Node actual demand d=1.0'!I52*(365/2)))*9.8*($C52+$D52-$B52)/3600</f>
        <v>0.43084440373333333</v>
      </c>
      <c r="M52" s="74">
        <f>(('Node actual demand d=1.0'!J52*(365/2)))*9.8*($C52+$D52-$B52)/3600</f>
        <v>0.10258200088888889</v>
      </c>
      <c r="N52" s="74">
        <f>(('Node actual demand d=1.0'!K52*(365/2)))*9.8*($C52+$D52-$B52)/3600</f>
        <v>0.24619680213333331</v>
      </c>
      <c r="O52" s="74">
        <f>(('Node actual demand d=1.0'!L52*(365/2)))*9.8*($C52+$D52-$B52)/3600</f>
        <v>0.22568040195555553</v>
      </c>
      <c r="P52" s="74">
        <f>(('Node actual demand d=1.0'!M52*(365/2)))*9.8*($C52+$D52-$B52)/3600</f>
        <v>0.12309840106666665</v>
      </c>
      <c r="Q52" s="74">
        <f>(('Node actual demand d=1.0'!N52*(365/2)))*9.8*($C52+$D52-$B52)/3600</f>
        <v>0.12309840106666665</v>
      </c>
      <c r="R52" s="74">
        <f>(('Node actual demand d=1.0'!O52*(365/2)))*9.8*($C52+$D52-$B52)/3600</f>
        <v>0.12309840106666665</v>
      </c>
      <c r="S52" s="74">
        <f>(('Node actual demand d=1.0'!P52*(365/2)))*9.8*($C52+$D52-$B52)/3600</f>
        <v>0.14361480124444442</v>
      </c>
      <c r="T52" s="74">
        <f>(('Node actual demand d=1.0'!Q52*(365/2)))*9.8*($C52+$D52-$B52)/3600</f>
        <v>0.47187720408888884</v>
      </c>
      <c r="U52" s="74">
        <f>(('Node actual demand d=1.0'!R52*(365/2)))*9.8*($C52+$D52-$B52)/3600</f>
        <v>0.14361480124444442</v>
      </c>
      <c r="V52" s="74">
        <f>(('Node actual demand d=1.0'!S52*(365/2)))*9.8*($C52+$D52-$B52)/3600</f>
        <v>6.1549200533333327E-2</v>
      </c>
      <c r="W52" s="74">
        <f>(('Node actual demand d=1.0'!T52*(365/2)))*9.8*($C52+$D52-$B52)/3600</f>
        <v>0.43084440373333333</v>
      </c>
      <c r="X52" s="74">
        <f>(('Node actual demand d=1.0'!U52*(365/2)))*9.8*($C52+$D52-$B52)/3600</f>
        <v>0.22568040195555553</v>
      </c>
      <c r="Y52" s="74">
        <f>(('Node actual demand d=1.0'!V52*(365/2)))*9.8*($C52+$D52-$B52)/3600</f>
        <v>6.1549200533333327E-2</v>
      </c>
      <c r="Z52" s="74">
        <f>(('Node actual demand d=1.0'!W52*(365/2)))*9.8*($C52+$D52-$B52)/3600</f>
        <v>2.0516400177777776E-2</v>
      </c>
      <c r="AA52" s="74">
        <f>(('Node actual demand d=1.0'!X52*(365/2)))*9.8*($C52+$D52-$B52)/3600</f>
        <v>2.0516400177777776E-2</v>
      </c>
      <c r="AB52" s="74">
        <f>(('Node actual demand d=1.0'!Y52*(365/2)))*9.8*($C52+$D52-$B52)/3600</f>
        <v>4.1032800355555551E-2</v>
      </c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</row>
    <row r="53" spans="1:100">
      <c r="A53" s="88" t="s">
        <v>1266</v>
      </c>
      <c r="B53" s="21">
        <f>Fornecida!$C$1</f>
        <v>3.0726</v>
      </c>
      <c r="C53" s="78">
        <v>22.000599999999999</v>
      </c>
      <c r="D53">
        <v>20</v>
      </c>
      <c r="E53" s="74">
        <f>(('Node actual demand d=1.0'!B53*(365/2)))*9.8*($C53+$D53-$B53)/3600</f>
        <v>0.19146250200000001</v>
      </c>
      <c r="F53" s="74">
        <f>(('Node actual demand d=1.0'!C53*(365/2)))*9.8*($C53+$D53-$B53)/3600</f>
        <v>6.3820833999999993E-2</v>
      </c>
      <c r="G53" s="74">
        <f>(('Node actual demand d=1.0'!D53*(365/2)))*9.8*($C53+$D53-$B53)/3600</f>
        <v>6.3820833999999993E-2</v>
      </c>
      <c r="H53" s="74">
        <f>(('Node actual demand d=1.0'!E53*(365/2)))*9.8*($C53+$D53-$B53)/3600</f>
        <v>8.5094445333333338E-2</v>
      </c>
      <c r="I53" s="74">
        <f>(('Node actual demand d=1.0'!F53*(365/2)))*9.8*($C53+$D53-$B53)/3600</f>
        <v>6.3820833999999993E-2</v>
      </c>
      <c r="J53" s="74">
        <f>(('Node actual demand d=1.0'!G53*(365/2)))*9.8*($C53+$D53-$B53)/3600</f>
        <v>2.3400972466666667</v>
      </c>
      <c r="K53" s="74">
        <f>(('Node actual demand d=1.0'!H53*(365/2)))*9.8*($C53+$D53-$B53)/3600</f>
        <v>0.36165139266666668</v>
      </c>
      <c r="L53" s="74">
        <f>(('Node actual demand d=1.0'!I53*(365/2)))*9.8*($C53+$D53-$B53)/3600</f>
        <v>0.21273611333333337</v>
      </c>
      <c r="M53" s="74">
        <f>(('Node actual demand d=1.0'!J53*(365/2)))*9.8*($C53+$D53-$B53)/3600</f>
        <v>0.17018889066666668</v>
      </c>
      <c r="N53" s="74">
        <f>(('Node actual demand d=1.0'!K53*(365/2)))*9.8*($C53+$D53-$B53)/3600</f>
        <v>0.21273611333333337</v>
      </c>
      <c r="O53" s="74">
        <f>(('Node actual demand d=1.0'!L53*(365/2)))*9.8*($C53+$D53-$B53)/3600</f>
        <v>0.25528333599999997</v>
      </c>
      <c r="P53" s="74">
        <f>(('Node actual demand d=1.0'!M53*(365/2)))*9.8*($C53+$D53-$B53)/3600</f>
        <v>0.19146250200000001</v>
      </c>
      <c r="Q53" s="74">
        <f>(('Node actual demand d=1.0'!N53*(365/2)))*9.8*($C53+$D53-$B53)/3600</f>
        <v>0.21273611333333337</v>
      </c>
      <c r="R53" s="74">
        <f>(('Node actual demand d=1.0'!O53*(365/2)))*9.8*($C53+$D53-$B53)/3600</f>
        <v>0.23400972466666667</v>
      </c>
      <c r="S53" s="74">
        <f>(('Node actual demand d=1.0'!P53*(365/2)))*9.8*($C53+$D53-$B53)/3600</f>
        <v>0.23400972466666667</v>
      </c>
      <c r="T53" s="74">
        <f>(('Node actual demand d=1.0'!Q53*(365/2)))*9.8*($C53+$D53-$B53)/3600</f>
        <v>2.4890125259999993</v>
      </c>
      <c r="U53" s="74">
        <f>(('Node actual demand d=1.0'!R53*(365/2)))*9.8*($C53+$D53-$B53)/3600</f>
        <v>0.40419861533333334</v>
      </c>
      <c r="V53" s="74">
        <f>(('Node actual demand d=1.0'!S53*(365/2)))*9.8*($C53+$D53-$B53)/3600</f>
        <v>0.27655694733333336</v>
      </c>
      <c r="W53" s="74">
        <f>(('Node actual demand d=1.0'!T53*(365/2)))*9.8*($C53+$D53-$B53)/3600</f>
        <v>0.17018889066666668</v>
      </c>
      <c r="X53" s="74">
        <f>(('Node actual demand d=1.0'!U53*(365/2)))*9.8*($C53+$D53-$B53)/3600</f>
        <v>0.14891527933333334</v>
      </c>
      <c r="Y53" s="74">
        <f>(('Node actual demand d=1.0'!V53*(365/2)))*9.8*($C53+$D53-$B53)/3600</f>
        <v>0.10636805666666668</v>
      </c>
      <c r="Z53" s="74">
        <f>(('Node actual demand d=1.0'!W53*(365/2)))*9.8*($C53+$D53-$B53)/3600</f>
        <v>8.5094445333333338E-2</v>
      </c>
      <c r="AA53" s="74">
        <f>(('Node actual demand d=1.0'!X53*(365/2)))*9.8*($C53+$D53-$B53)/3600</f>
        <v>4.2547222666666669E-2</v>
      </c>
      <c r="AB53" s="74">
        <f>(('Node actual demand d=1.0'!Y53*(365/2)))*9.8*($C53+$D53-$B53)/3600</f>
        <v>2.3400972466666667</v>
      </c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</row>
    <row r="54" spans="1:100">
      <c r="A54" s="88" t="s">
        <v>1267</v>
      </c>
      <c r="B54" s="21">
        <f>Fornecida!$C$1</f>
        <v>3.0726</v>
      </c>
      <c r="C54" s="78">
        <v>19.046199999999999</v>
      </c>
      <c r="D54">
        <v>20</v>
      </c>
      <c r="E54" s="74">
        <f>(('Node actual demand d=1.0'!B54*(365/2)))*9.8*($C54+$D54-$B54)/3600</f>
        <v>0.13761350936666666</v>
      </c>
      <c r="F54" s="74">
        <f>(('Node actual demand d=1.0'!C54*(365/2)))*9.8*($C54+$D54-$B54)/3600</f>
        <v>9.8295363833333343E-2</v>
      </c>
      <c r="G54" s="74">
        <f>(('Node actual demand d=1.0'!D54*(365/2)))*9.8*($C54+$D54-$B54)/3600</f>
        <v>0.11795443659999999</v>
      </c>
      <c r="H54" s="74">
        <f>(('Node actual demand d=1.0'!E54*(365/2)))*9.8*($C54+$D54-$B54)/3600</f>
        <v>9.8295363833333343E-2</v>
      </c>
      <c r="I54" s="74">
        <f>(('Node actual demand d=1.0'!F54*(365/2)))*9.8*($C54+$D54-$B54)/3600</f>
        <v>7.8636291066666669E-2</v>
      </c>
      <c r="J54" s="74">
        <f>(('Node actual demand d=1.0'!G54*(365/2)))*9.8*($C54+$D54-$B54)/3600</f>
        <v>2.359088732</v>
      </c>
      <c r="K54" s="74">
        <f>(('Node actual demand d=1.0'!H54*(365/2)))*9.8*($C54+$D54-$B54)/3600</f>
        <v>0.33420423703333341</v>
      </c>
      <c r="L54" s="74">
        <f>(('Node actual demand d=1.0'!I54*(365/2)))*9.8*($C54+$D54-$B54)/3600</f>
        <v>0.2948860915</v>
      </c>
      <c r="M54" s="74">
        <f>(('Node actual demand d=1.0'!J54*(365/2)))*9.8*($C54+$D54-$B54)/3600</f>
        <v>0.41284052810000005</v>
      </c>
      <c r="N54" s="74">
        <f>(('Node actual demand d=1.0'!K54*(365/2)))*9.8*($C54+$D54-$B54)/3600</f>
        <v>0.33420423703333341</v>
      </c>
      <c r="O54" s="74">
        <f>(('Node actual demand d=1.0'!L54*(365/2)))*9.8*($C54+$D54-$B54)/3600</f>
        <v>0.23590887319999998</v>
      </c>
      <c r="P54" s="74">
        <f>(('Node actual demand d=1.0'!M54*(365/2)))*9.8*($C54+$D54-$B54)/3600</f>
        <v>0.15727258213333334</v>
      </c>
      <c r="Q54" s="74">
        <f>(('Node actual demand d=1.0'!N54*(365/2)))*9.8*($C54+$D54-$B54)/3600</f>
        <v>0.11795443659999999</v>
      </c>
      <c r="R54" s="74">
        <f>(('Node actual demand d=1.0'!O54*(365/2)))*9.8*($C54+$D54-$B54)/3600</f>
        <v>9.8295363833333343E-2</v>
      </c>
      <c r="S54" s="74">
        <f>(('Node actual demand d=1.0'!P54*(365/2)))*9.8*($C54+$D54-$B54)/3600</f>
        <v>9.8295363833333343E-2</v>
      </c>
      <c r="T54" s="74">
        <f>(('Node actual demand d=1.0'!Q54*(365/2)))*9.8*($C54+$D54-$B54)/3600</f>
        <v>0.21624980043333333</v>
      </c>
      <c r="U54" s="74">
        <f>(('Node actual demand d=1.0'!R54*(365/2)))*9.8*($C54+$D54-$B54)/3600</f>
        <v>0.13761350936666666</v>
      </c>
      <c r="V54" s="74">
        <f>(('Node actual demand d=1.0'!S54*(365/2)))*9.8*($C54+$D54-$B54)/3600</f>
        <v>0.13761350936666666</v>
      </c>
      <c r="W54" s="74">
        <f>(('Node actual demand d=1.0'!T54*(365/2)))*9.8*($C54+$D54-$B54)/3600</f>
        <v>9.8295363833333343E-2</v>
      </c>
      <c r="X54" s="74">
        <f>(('Node actual demand d=1.0'!U54*(365/2)))*9.8*($C54+$D54-$B54)/3600</f>
        <v>9.8295363833333343E-2</v>
      </c>
      <c r="Y54" s="74">
        <f>(('Node actual demand d=1.0'!V54*(365/2)))*9.8*($C54+$D54-$B54)/3600</f>
        <v>9.8295363833333343E-2</v>
      </c>
      <c r="Z54" s="74">
        <f>(('Node actual demand d=1.0'!W54*(365/2)))*9.8*($C54+$D54-$B54)/3600</f>
        <v>3.440337734166667</v>
      </c>
      <c r="AA54" s="74">
        <f>(('Node actual demand d=1.0'!X54*(365/2)))*9.8*($C54+$D54-$B54)/3600</f>
        <v>4.4232913725000005</v>
      </c>
      <c r="AB54" s="74">
        <f>(('Node actual demand d=1.0'!Y54*(365/2)))*9.8*($C54+$D54-$B54)/3600</f>
        <v>2.3787478047666668</v>
      </c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</row>
    <row r="55" spans="1:100">
      <c r="A55" s="88" t="s">
        <v>1268</v>
      </c>
      <c r="B55" s="21">
        <f>Fornecida!$C$1</f>
        <v>3.0726</v>
      </c>
      <c r="C55" s="78">
        <v>22.3475</v>
      </c>
      <c r="D55">
        <v>20</v>
      </c>
      <c r="E55" s="74">
        <f>(('Node actual demand d=1.0'!B55*(365/2)))*9.8*($C55+$D55-$B55)/3600</f>
        <v>6.4389562095833325E-2</v>
      </c>
      <c r="F55" s="74">
        <f>(('Node actual demand d=1.0'!C55*(365/2)))*9.8*($C55+$D55-$B55)/3600</f>
        <v>6.4389562095833325E-2</v>
      </c>
      <c r="G55" s="74">
        <f>(('Node actual demand d=1.0'!D55*(365/2)))*9.8*($C55+$D55-$B55)/3600</f>
        <v>8.5852749461111114E-2</v>
      </c>
      <c r="H55" s="74">
        <f>(('Node actual demand d=1.0'!E55*(365/2)))*9.8*($C55+$D55-$B55)/3600</f>
        <v>6.4389562095833325E-2</v>
      </c>
      <c r="I55" s="74">
        <f>(('Node actual demand d=1.0'!F55*(365/2)))*9.8*($C55+$D55-$B55)/3600</f>
        <v>6.5891985211402773</v>
      </c>
      <c r="J55" s="74">
        <f>(('Node actual demand d=1.0'!G55*(365/2)))*9.8*($C55+$D55-$B55)/3600</f>
        <v>3.3053308542527775</v>
      </c>
      <c r="K55" s="74">
        <f>(('Node actual demand d=1.0'!H55*(365/2)))*9.8*($C55+$D55-$B55)/3600</f>
        <v>0.21463187365277778</v>
      </c>
      <c r="L55" s="74">
        <f>(('Node actual demand d=1.0'!I55*(365/2)))*9.8*($C55+$D55-$B55)/3600</f>
        <v>0.2575582483833333</v>
      </c>
      <c r="M55" s="74">
        <f>(('Node actual demand d=1.0'!J55*(365/2)))*9.8*($C55+$D55-$B55)/3600</f>
        <v>0.23609506101805552</v>
      </c>
      <c r="N55" s="74">
        <f>(('Node actual demand d=1.0'!K55*(365/2)))*9.8*($C55+$D55-$B55)/3600</f>
        <v>0.15024231155694445</v>
      </c>
      <c r="O55" s="74">
        <f>(('Node actual demand d=1.0'!L55*(365/2)))*9.8*($C55+$D55-$B55)/3600</f>
        <v>0.15024231155694445</v>
      </c>
      <c r="P55" s="74">
        <f>(('Node actual demand d=1.0'!M55*(365/2)))*9.8*($C55+$D55-$B55)/3600</f>
        <v>0.10731593682638889</v>
      </c>
      <c r="Q55" s="74">
        <f>(('Node actual demand d=1.0'!N55*(365/2)))*9.8*($C55+$D55-$B55)/3600</f>
        <v>0.10731593682638889</v>
      </c>
      <c r="R55" s="74">
        <f>(('Node actual demand d=1.0'!O55*(365/2)))*9.8*($C55+$D55-$B55)/3600</f>
        <v>0.12877912419166665</v>
      </c>
      <c r="S55" s="74">
        <f>(('Node actual demand d=1.0'!P55*(365/2)))*9.8*($C55+$D55-$B55)/3600</f>
        <v>0.12877912419166665</v>
      </c>
      <c r="T55" s="74">
        <f>(('Node actual demand d=1.0'!Q55*(365/2)))*9.8*($C55+$D55-$B55)/3600</f>
        <v>0.17170549892222223</v>
      </c>
      <c r="U55" s="74">
        <f>(('Node actual demand d=1.0'!R55*(365/2)))*9.8*($C55+$D55-$B55)/3600</f>
        <v>0.53657968413194446</v>
      </c>
      <c r="V55" s="74">
        <f>(('Node actual demand d=1.0'!S55*(365/2)))*9.8*($C55+$D55-$B55)/3600</f>
        <v>0.17170549892222223</v>
      </c>
      <c r="W55" s="74">
        <f>(('Node actual demand d=1.0'!T55*(365/2)))*9.8*($C55+$D55-$B55)/3600</f>
        <v>0.17170549892222223</v>
      </c>
      <c r="X55" s="74">
        <f>(('Node actual demand d=1.0'!U55*(365/2)))*9.8*($C55+$D55-$B55)/3600</f>
        <v>0.10731593682638889</v>
      </c>
      <c r="Y55" s="74">
        <f>(('Node actual demand d=1.0'!V55*(365/2)))*9.8*($C55+$D55-$B55)/3600</f>
        <v>0.10731593682638889</v>
      </c>
      <c r="Z55" s="74">
        <f>(('Node actual demand d=1.0'!W55*(365/2)))*9.8*($C55+$D55-$B55)/3600</f>
        <v>8.5852749461111114E-2</v>
      </c>
      <c r="AA55" s="74">
        <f>(('Node actual demand d=1.0'!X55*(365/2)))*9.8*($C55+$D55-$B55)/3600</f>
        <v>8.5852749461111114E-2</v>
      </c>
      <c r="AB55" s="74">
        <f>(('Node actual demand d=1.0'!Y55*(365/2)))*9.8*($C55+$D55-$B55)/3600</f>
        <v>8.5852749461111114E-2</v>
      </c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</row>
    <row r="56" spans="1:100">
      <c r="A56" s="88" t="s">
        <v>1269</v>
      </c>
      <c r="B56" s="21">
        <f>Fornecida!$C$1</f>
        <v>3.0726</v>
      </c>
      <c r="C56" s="78">
        <v>21.971299999999999</v>
      </c>
      <c r="D56">
        <v>20</v>
      </c>
      <c r="E56" s="74">
        <f>(('Node actual demand d=1.0'!B56*(365/2)))*9.8*($C56+$D56-$B56)/3600</f>
        <v>0</v>
      </c>
      <c r="F56" s="74">
        <f>(('Node actual demand d=1.0'!C56*(365/2)))*9.8*($C56+$D56-$B56)/3600</f>
        <v>0</v>
      </c>
      <c r="G56" s="74">
        <f>(('Node actual demand d=1.0'!D56*(365/2)))*9.8*($C56+$D56-$B56)/3600</f>
        <v>0</v>
      </c>
      <c r="H56" s="74">
        <f>(('Node actual demand d=1.0'!E56*(365/2)))*9.8*($C56+$D56-$B56)/3600</f>
        <v>2.125759929027778E-2</v>
      </c>
      <c r="I56" s="74">
        <f>(('Node actual demand d=1.0'!F56*(365/2)))*9.8*($C56+$D56-$B56)/3600</f>
        <v>0</v>
      </c>
      <c r="J56" s="74">
        <f>(('Node actual demand d=1.0'!G56*(365/2)))*9.8*($C56+$D56-$B56)/3600</f>
        <v>4.825475038893055</v>
      </c>
      <c r="K56" s="74">
        <f>(('Node actual demand d=1.0'!H56*(365/2)))*9.8*($C56+$D56-$B56)/3600</f>
        <v>0.25509119148333331</v>
      </c>
      <c r="L56" s="74">
        <f>(('Node actual demand d=1.0'!I56*(365/2)))*9.8*($C56+$D56-$B56)/3600</f>
        <v>8.5030397161111118E-2</v>
      </c>
      <c r="M56" s="74">
        <f>(('Node actual demand d=1.0'!J56*(365/2)))*9.8*($C56+$D56-$B56)/3600</f>
        <v>8.5030397161111118E-2</v>
      </c>
      <c r="N56" s="74">
        <f>(('Node actual demand d=1.0'!K56*(365/2)))*9.8*($C56+$D56-$B56)/3600</f>
        <v>4.2515198580555559E-2</v>
      </c>
      <c r="O56" s="74">
        <f>(('Node actual demand d=1.0'!L56*(365/2)))*9.8*($C56+$D56-$B56)/3600</f>
        <v>0.14880319503194445</v>
      </c>
      <c r="P56" s="74">
        <f>(('Node actual demand d=1.0'!M56*(365/2)))*9.8*($C56+$D56-$B56)/3600</f>
        <v>0.14880319503194445</v>
      </c>
      <c r="Q56" s="74">
        <f>(('Node actual demand d=1.0'!N56*(365/2)))*9.8*($C56+$D56-$B56)/3600</f>
        <v>6.3772797870833328E-2</v>
      </c>
      <c r="R56" s="74">
        <f>(('Node actual demand d=1.0'!O56*(365/2)))*9.8*($C56+$D56-$B56)/3600</f>
        <v>1.2541983581263889</v>
      </c>
      <c r="S56" s="74">
        <f>(('Node actual demand d=1.0'!P56*(365/2)))*9.8*($C56+$D56-$B56)/3600</f>
        <v>0.78653117374027781</v>
      </c>
      <c r="T56" s="74">
        <f>(('Node actual demand d=1.0'!Q56*(365/2)))*9.8*($C56+$D56-$B56)/3600</f>
        <v>0.17006079432222224</v>
      </c>
      <c r="U56" s="74">
        <f>(('Node actual demand d=1.0'!R56*(365/2)))*9.8*($C56+$D56-$B56)/3600</f>
        <v>2.125759929027778E-2</v>
      </c>
      <c r="V56" s="74">
        <f>(('Node actual demand d=1.0'!S56*(365/2)))*9.8*($C56+$D56-$B56)/3600</f>
        <v>2.125759929027778E-2</v>
      </c>
      <c r="W56" s="74">
        <f>(('Node actual demand d=1.0'!T56*(365/2)))*9.8*($C56+$D56-$B56)/3600</f>
        <v>4.2515198580555559E-2</v>
      </c>
      <c r="X56" s="74">
        <f>(('Node actual demand d=1.0'!U56*(365/2)))*9.8*($C56+$D56-$B56)/3600</f>
        <v>2.125759929027778E-2</v>
      </c>
      <c r="Y56" s="74">
        <f>(('Node actual demand d=1.0'!V56*(365/2)))*9.8*($C56+$D56-$B56)/3600</f>
        <v>2.3808511205111111</v>
      </c>
      <c r="Z56" s="74">
        <f>(('Node actual demand d=1.0'!W56*(365/2)))*9.8*($C56+$D56-$B56)/3600</f>
        <v>2.6146847127041668</v>
      </c>
      <c r="AA56" s="74">
        <f>(('Node actual demand d=1.0'!X56*(365/2)))*9.8*($C56+$D56-$B56)/3600</f>
        <v>4.2515198580555559E-2</v>
      </c>
      <c r="AB56" s="74">
        <f>(('Node actual demand d=1.0'!Y56*(365/2)))*9.8*($C56+$D56-$B56)/3600</f>
        <v>2.125759929027778E-2</v>
      </c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</row>
    <row r="57" spans="1:100">
      <c r="A57" s="88" t="s">
        <v>1270</v>
      </c>
      <c r="B57" s="21">
        <f>Fornecida!$C$1</f>
        <v>3.0726</v>
      </c>
      <c r="C57" s="78">
        <v>21.8978</v>
      </c>
      <c r="D57">
        <v>20</v>
      </c>
      <c r="E57" s="74">
        <f>(('Node actual demand d=1.0'!B57*(365/2)))*9.8*($C57+$D57-$B57)/3600</f>
        <v>3.2887020469722228</v>
      </c>
      <c r="F57" s="74">
        <f>(('Node actual demand d=1.0'!C57*(365/2)))*9.8*($C57+$D57-$B57)/3600</f>
        <v>0.25460919073333332</v>
      </c>
      <c r="G57" s="74">
        <f>(('Node actual demand d=1.0'!D57*(365/2)))*9.8*($C57+$D57-$B57)/3600</f>
        <v>2.1217432561111117E-2</v>
      </c>
      <c r="H57" s="74">
        <f>(('Node actual demand d=1.0'!E57*(365/2)))*9.8*($C57+$D57-$B57)/3600</f>
        <v>2.1217432561111117E-2</v>
      </c>
      <c r="I57" s="74">
        <f>(('Node actual demand d=1.0'!F57*(365/2)))*9.8*($C57+$D57-$B57)/3600</f>
        <v>3.4372240749000009</v>
      </c>
      <c r="J57" s="74">
        <f>(('Node actual demand d=1.0'!G57*(365/2)))*9.8*($C57+$D57-$B57)/3600</f>
        <v>7.4048839638277792</v>
      </c>
      <c r="K57" s="74">
        <f>(('Node actual demand d=1.0'!H57*(365/2)))*9.8*($C57+$D57-$B57)/3600</f>
        <v>5.2831407077166688</v>
      </c>
      <c r="L57" s="74">
        <f>(('Node actual demand d=1.0'!I57*(365/2)))*9.8*($C57+$D57-$B57)/3600</f>
        <v>2.1641781212333338</v>
      </c>
      <c r="M57" s="74">
        <f>(('Node actual demand d=1.0'!J57*(365/2)))*9.8*($C57+$D57-$B57)/3600</f>
        <v>0.23339175817222224</v>
      </c>
      <c r="N57" s="74">
        <f>(('Node actual demand d=1.0'!K57*(365/2)))*9.8*($C57+$D57-$B57)/3600</f>
        <v>0.1485220279277778</v>
      </c>
      <c r="O57" s="74">
        <f>(('Node actual demand d=1.0'!L57*(365/2)))*9.8*($C57+$D57-$B57)/3600</f>
        <v>0.10608716280555558</v>
      </c>
      <c r="P57" s="74">
        <f>(('Node actual demand d=1.0'!M57*(365/2)))*9.8*($C57+$D57-$B57)/3600</f>
        <v>0.10608716280555558</v>
      </c>
      <c r="Q57" s="74">
        <f>(('Node actual demand d=1.0'!N57*(365/2)))*9.8*($C57+$D57-$B57)/3600</f>
        <v>6.3652297683333331E-2</v>
      </c>
      <c r="R57" s="74">
        <f>(('Node actual demand d=1.0'!O57*(365/2)))*9.8*($C57+$D57-$B57)/3600</f>
        <v>8.4869730244444469E-2</v>
      </c>
      <c r="S57" s="74">
        <f>(('Node actual demand d=1.0'!P57*(365/2)))*9.8*($C57+$D57-$B57)/3600</f>
        <v>0.16973946048888894</v>
      </c>
      <c r="T57" s="74">
        <f>(('Node actual demand d=1.0'!Q57*(365/2)))*9.8*($C57+$D57-$B57)/3600</f>
        <v>0.16973946048888894</v>
      </c>
      <c r="U57" s="74">
        <f>(('Node actual demand d=1.0'!R57*(365/2)))*9.8*($C57+$D57-$B57)/3600</f>
        <v>8.4869730244444469E-2</v>
      </c>
      <c r="V57" s="74">
        <f>(('Node actual demand d=1.0'!S57*(365/2)))*9.8*($C57+$D57-$B57)/3600</f>
        <v>0.12730459536666666</v>
      </c>
      <c r="W57" s="74">
        <f>(('Node actual demand d=1.0'!T57*(365/2)))*9.8*($C57+$D57-$B57)/3600</f>
        <v>8.4869730244444469E-2</v>
      </c>
      <c r="X57" s="74">
        <f>(('Node actual demand d=1.0'!U57*(365/2)))*9.8*($C57+$D57-$B57)/3600</f>
        <v>8.4869730244444469E-2</v>
      </c>
      <c r="Y57" s="74">
        <f>(('Node actual demand d=1.0'!V57*(365/2)))*9.8*($C57+$D57-$B57)/3600</f>
        <v>6.3652297683333331E-2</v>
      </c>
      <c r="Z57" s="74">
        <f>(('Node actual demand d=1.0'!W57*(365/2)))*9.8*($C57+$D57-$B57)/3600</f>
        <v>4.2434865122222235E-2</v>
      </c>
      <c r="AA57" s="74">
        <f>(('Node actual demand d=1.0'!X57*(365/2)))*9.8*($C57+$D57-$B57)/3600</f>
        <v>7.5534059917555565</v>
      </c>
      <c r="AB57" s="74">
        <f>(('Node actual demand d=1.0'!Y57*(365/2)))*9.8*($C57+$D57-$B57)/3600</f>
        <v>6.4925343637000017</v>
      </c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</row>
    <row r="58" spans="1:100">
      <c r="A58" s="88" t="s">
        <v>1271</v>
      </c>
      <c r="B58" s="21">
        <f>Fornecida!$C$1</f>
        <v>3.0726</v>
      </c>
      <c r="C58" s="78">
        <v>21.8843</v>
      </c>
      <c r="D58">
        <v>20</v>
      </c>
      <c r="E58" s="74">
        <f>(('Node actual demand d=1.0'!B58*(365/2)))*9.8*($C58+$D58-$B58)/3600</f>
        <v>2.1210054998611113E-2</v>
      </c>
      <c r="F58" s="74">
        <f>(('Node actual demand d=1.0'!C58*(365/2)))*9.8*($C58+$D58-$B58)/3600</f>
        <v>0</v>
      </c>
      <c r="G58" s="74">
        <f>(('Node actual demand d=1.0'!D58*(365/2)))*9.8*($C58+$D58-$B58)/3600</f>
        <v>0</v>
      </c>
      <c r="H58" s="74">
        <f>(('Node actual demand d=1.0'!E58*(365/2)))*9.8*($C58+$D58-$B58)/3600</f>
        <v>0</v>
      </c>
      <c r="I58" s="74">
        <f>(('Node actual demand d=1.0'!F58*(365/2)))*9.8*($C58+$D58-$B58)/3600</f>
        <v>0</v>
      </c>
      <c r="J58" s="74">
        <f>(('Node actual demand d=1.0'!G58*(365/2)))*9.8*($C58+$D58-$B58)/3600</f>
        <v>0</v>
      </c>
      <c r="K58" s="74">
        <f>(('Node actual demand d=1.0'!H58*(365/2)))*9.8*($C58+$D58-$B58)/3600</f>
        <v>0</v>
      </c>
      <c r="L58" s="74">
        <f>(('Node actual demand d=1.0'!I58*(365/2)))*9.8*($C58+$D58-$B58)/3600</f>
        <v>0</v>
      </c>
      <c r="M58" s="74">
        <f>(('Node actual demand d=1.0'!J58*(365/2)))*9.8*($C58+$D58-$B58)/3600</f>
        <v>0</v>
      </c>
      <c r="N58" s="74">
        <f>(('Node actual demand d=1.0'!K58*(365/2)))*9.8*($C58+$D58-$B58)/3600</f>
        <v>0</v>
      </c>
      <c r="O58" s="74">
        <f>(('Node actual demand d=1.0'!L58*(365/2)))*9.8*($C58+$D58-$B58)/3600</f>
        <v>2.1210054998611113E-2</v>
      </c>
      <c r="P58" s="74">
        <f>(('Node actual demand d=1.0'!M58*(365/2)))*9.8*($C58+$D58-$B58)/3600</f>
        <v>0</v>
      </c>
      <c r="Q58" s="74">
        <f>(('Node actual demand d=1.0'!N58*(365/2)))*9.8*($C58+$D58-$B58)/3600</f>
        <v>0</v>
      </c>
      <c r="R58" s="74">
        <f>(('Node actual demand d=1.0'!O58*(365/2)))*9.8*($C58+$D58-$B58)/3600</f>
        <v>0</v>
      </c>
      <c r="S58" s="74">
        <f>(('Node actual demand d=1.0'!P58*(365/2)))*9.8*($C58+$D58-$B58)/3600</f>
        <v>0</v>
      </c>
      <c r="T58" s="74">
        <f>(('Node actual demand d=1.0'!Q58*(365/2)))*9.8*($C58+$D58-$B58)/3600</f>
        <v>0</v>
      </c>
      <c r="U58" s="74">
        <f>(('Node actual demand d=1.0'!R58*(365/2)))*9.8*($C58+$D58-$B58)/3600</f>
        <v>0</v>
      </c>
      <c r="V58" s="74">
        <f>(('Node actual demand d=1.0'!S58*(365/2)))*9.8*($C58+$D58-$B58)/3600</f>
        <v>0</v>
      </c>
      <c r="W58" s="74">
        <f>(('Node actual demand d=1.0'!T58*(365/2)))*9.8*($C58+$D58-$B58)/3600</f>
        <v>0</v>
      </c>
      <c r="X58" s="74">
        <f>(('Node actual demand d=1.0'!U58*(365/2)))*9.8*($C58+$D58-$B58)/3600</f>
        <v>0</v>
      </c>
      <c r="Y58" s="74">
        <f>(('Node actual demand d=1.0'!V58*(365/2)))*9.8*($C58+$D58-$B58)/3600</f>
        <v>0</v>
      </c>
      <c r="Z58" s="74">
        <f>(('Node actual demand d=1.0'!W58*(365/2)))*9.8*($C58+$D58-$B58)/3600</f>
        <v>0</v>
      </c>
      <c r="AA58" s="74">
        <f>(('Node actual demand d=1.0'!X58*(365/2)))*9.8*($C58+$D58-$B58)/3600</f>
        <v>2.1210054998611113E-2</v>
      </c>
      <c r="AB58" s="74">
        <f>(('Node actual demand d=1.0'!Y58*(365/2)))*9.8*($C58+$D58-$B58)/3600</f>
        <v>0</v>
      </c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55"/>
    </row>
    <row r="59" spans="1:100">
      <c r="A59" s="88" t="s">
        <v>1272</v>
      </c>
      <c r="B59" s="21">
        <f>Fornecida!$C$1</f>
        <v>3.0726</v>
      </c>
      <c r="C59" s="78">
        <v>22.300899999999999</v>
      </c>
      <c r="D59">
        <v>20</v>
      </c>
      <c r="E59" s="74">
        <f>(('Node actual demand d=1.0'!B59*(365/2)))*9.8*($C59+$D59-$B59)/3600</f>
        <v>1.0075728922875</v>
      </c>
      <c r="F59" s="74">
        <f>(('Node actual demand d=1.0'!C59*(365/2)))*9.8*($C59+$D59-$B59)/3600</f>
        <v>0.10718860556250001</v>
      </c>
      <c r="G59" s="74">
        <f>(('Node actual demand d=1.0'!D59*(365/2)))*9.8*($C59+$D59-$B59)/3600</f>
        <v>0.10718860556250001</v>
      </c>
      <c r="H59" s="74">
        <f>(('Node actual demand d=1.0'!E59*(365/2)))*9.8*($C59+$D59-$B59)/3600</f>
        <v>0.10718860556250001</v>
      </c>
      <c r="I59" s="74">
        <f>(('Node actual demand d=1.0'!F59*(365/2)))*9.8*($C59+$D59-$B59)/3600</f>
        <v>0.60025619115000006</v>
      </c>
      <c r="J59" s="74">
        <f>(('Node actual demand d=1.0'!G59*(365/2)))*9.8*($C59+$D59-$B59)/3600</f>
        <v>0.62169391226250004</v>
      </c>
      <c r="K59" s="74">
        <f>(('Node actual demand d=1.0'!H59*(365/2)))*9.8*($C59+$D59-$B59)/3600</f>
        <v>0.12862632667499999</v>
      </c>
      <c r="L59" s="74">
        <f>(('Node actual demand d=1.0'!I59*(365/2)))*9.8*($C59+$D59-$B59)/3600</f>
        <v>0.17150176889999999</v>
      </c>
      <c r="M59" s="74">
        <f>(('Node actual demand d=1.0'!J59*(365/2)))*9.8*($C59+$D59-$B59)/3600</f>
        <v>0.19293949001249999</v>
      </c>
      <c r="N59" s="74">
        <f>(('Node actual demand d=1.0'!K59*(365/2)))*9.8*($C59+$D59-$B59)/3600</f>
        <v>0.19293949001249999</v>
      </c>
      <c r="O59" s="74">
        <f>(('Node actual demand d=1.0'!L59*(365/2)))*9.8*($C59+$D59-$B59)/3600</f>
        <v>0.17150176889999999</v>
      </c>
      <c r="P59" s="74">
        <f>(('Node actual demand d=1.0'!M59*(365/2)))*9.8*($C59+$D59-$B59)/3600</f>
        <v>0.32156581668750001</v>
      </c>
      <c r="Q59" s="74">
        <f>(('Node actual demand d=1.0'!N59*(365/2)))*9.8*($C59+$D59-$B59)/3600</f>
        <v>0.55738074892500011</v>
      </c>
      <c r="R59" s="74">
        <f>(('Node actual demand d=1.0'!O59*(365/2)))*9.8*($C59+$D59-$B59)/3600</f>
        <v>0.19293949001249999</v>
      </c>
      <c r="S59" s="74">
        <f>(('Node actual demand d=1.0'!P59*(365/2)))*9.8*($C59+$D59-$B59)/3600</f>
        <v>0.21437721112500002</v>
      </c>
      <c r="T59" s="74">
        <f>(('Node actual demand d=1.0'!Q59*(365/2)))*9.8*($C59+$D59-$B59)/3600</f>
        <v>0.15006404778750002</v>
      </c>
      <c r="U59" s="74">
        <f>(('Node actual demand d=1.0'!R59*(365/2)))*9.8*($C59+$D59-$B59)/3600</f>
        <v>0.19293949001249999</v>
      </c>
      <c r="V59" s="74">
        <f>(('Node actual demand d=1.0'!S59*(365/2)))*9.8*($C59+$D59-$B59)/3600</f>
        <v>0.27869037446250006</v>
      </c>
      <c r="W59" s="74">
        <f>(('Node actual demand d=1.0'!T59*(365/2)))*9.8*($C59+$D59-$B59)/3600</f>
        <v>0.17150176889999999</v>
      </c>
      <c r="X59" s="74">
        <f>(('Node actual demand d=1.0'!U59*(365/2)))*9.8*($C59+$D59-$B59)/3600</f>
        <v>0.12862632667499999</v>
      </c>
      <c r="Y59" s="74">
        <f>(('Node actual demand d=1.0'!V59*(365/2)))*9.8*($C59+$D59-$B59)/3600</f>
        <v>0.17150176889999999</v>
      </c>
      <c r="Z59" s="74">
        <f>(('Node actual demand d=1.0'!W59*(365/2)))*9.8*($C59+$D59-$B59)/3600</f>
        <v>1.5220781989875003</v>
      </c>
      <c r="AA59" s="74">
        <f>(('Node actual demand d=1.0'!X59*(365/2)))*9.8*($C59+$D59-$B59)/3600</f>
        <v>11.683558006312504</v>
      </c>
      <c r="AB59" s="74">
        <f>(('Node actual demand d=1.0'!Y59*(365/2)))*9.8*($C59+$D59-$B59)/3600</f>
        <v>2.6368396968374999</v>
      </c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</row>
    <row r="60" spans="1:100">
      <c r="A60" s="88" t="s">
        <v>1273</v>
      </c>
      <c r="B60" s="21">
        <f>Fornecida!$C$1</f>
        <v>3.0726</v>
      </c>
      <c r="C60" s="78">
        <v>24.1572</v>
      </c>
      <c r="D60">
        <v>20</v>
      </c>
      <c r="E60" s="74">
        <f>(('Node actual demand d=1.0'!B60*(365/2)))*9.8*($C60+$D60-$B60)/3600</f>
        <v>0.24697379608611114</v>
      </c>
      <c r="F60" s="74">
        <f>(('Node actual demand d=1.0'!C60*(365/2)))*9.8*($C60+$D60-$B60)/3600</f>
        <v>0.24697379608611114</v>
      </c>
      <c r="G60" s="74">
        <f>(('Node actual demand d=1.0'!D60*(365/2)))*9.8*($C60+$D60-$B60)/3600</f>
        <v>0.24697379608611114</v>
      </c>
      <c r="H60" s="74">
        <f>(('Node actual demand d=1.0'!E60*(365/2)))*9.8*($C60+$D60-$B60)/3600</f>
        <v>0.26942595936666669</v>
      </c>
      <c r="I60" s="74">
        <f>(('Node actual demand d=1.0'!F60*(365/2)))*9.8*($C60+$D60-$B60)/3600</f>
        <v>0.22452163280555559</v>
      </c>
      <c r="J60" s="74">
        <f>(('Node actual demand d=1.0'!G60*(365/2)))*9.8*($C60+$D60-$B60)/3600</f>
        <v>3.6597026147305556</v>
      </c>
      <c r="K60" s="74">
        <f>(('Node actual demand d=1.0'!H60*(365/2)))*9.8*($C60+$D60-$B60)/3600</f>
        <v>0.85318220466111128</v>
      </c>
      <c r="L60" s="74">
        <f>(('Node actual demand d=1.0'!I60*(365/2)))*9.8*($C60+$D60-$B60)/3600</f>
        <v>0.42659110233055564</v>
      </c>
      <c r="M60" s="74">
        <f>(('Node actual demand d=1.0'!J60*(365/2)))*9.8*($C60+$D60-$B60)/3600</f>
        <v>0.44904326561111119</v>
      </c>
      <c r="N60" s="74">
        <f>(('Node actual demand d=1.0'!K60*(365/2)))*9.8*($C60+$D60-$B60)/3600</f>
        <v>0.44904326561111119</v>
      </c>
      <c r="O60" s="74">
        <f>(('Node actual demand d=1.0'!L60*(365/2)))*9.8*($C60+$D60-$B60)/3600</f>
        <v>0.35923461248888888</v>
      </c>
      <c r="P60" s="74">
        <f>(('Node actual demand d=1.0'!M60*(365/2)))*9.8*($C60+$D60-$B60)/3600</f>
        <v>0.29187812264722229</v>
      </c>
      <c r="Q60" s="74">
        <f>(('Node actual demand d=1.0'!N60*(365/2)))*9.8*($C60+$D60-$B60)/3600</f>
        <v>0.65111273513611123</v>
      </c>
      <c r="R60" s="74">
        <f>(('Node actual demand d=1.0'!O60*(365/2)))*9.8*($C60+$D60-$B60)/3600</f>
        <v>4.0862937170611122</v>
      </c>
      <c r="S60" s="74">
        <f>(('Node actual demand d=1.0'!P60*(365/2)))*9.8*($C60+$D60-$B60)/3600</f>
        <v>0.42659110233055564</v>
      </c>
      <c r="T60" s="74">
        <f>(('Node actual demand d=1.0'!Q60*(365/2)))*9.8*($C60+$D60-$B60)/3600</f>
        <v>0.31433028592777784</v>
      </c>
      <c r="U60" s="74">
        <f>(('Node actual demand d=1.0'!R60*(365/2)))*9.8*($C60+$D60-$B60)/3600</f>
        <v>0.29187812264722229</v>
      </c>
      <c r="V60" s="74">
        <f>(('Node actual demand d=1.0'!S60*(365/2)))*9.8*($C60+$D60-$B60)/3600</f>
        <v>0.26942595936666669</v>
      </c>
      <c r="W60" s="74">
        <f>(('Node actual demand d=1.0'!T60*(365/2)))*9.8*($C60+$D60-$B60)/3600</f>
        <v>0.26942595936666669</v>
      </c>
      <c r="X60" s="74">
        <f>(('Node actual demand d=1.0'!U60*(365/2)))*9.8*($C60+$D60-$B60)/3600</f>
        <v>0.62866057185555568</v>
      </c>
      <c r="Y60" s="74">
        <f>(('Node actual demand d=1.0'!V60*(365/2)))*9.8*($C60+$D60-$B60)/3600</f>
        <v>4.0413893905000009</v>
      </c>
      <c r="Z60" s="74">
        <f>(('Node actual demand d=1.0'!W60*(365/2)))*9.8*($C60+$D60-$B60)/3600</f>
        <v>0.35923461248888888</v>
      </c>
      <c r="AA60" s="74">
        <f>(('Node actual demand d=1.0'!X60*(365/2)))*9.8*($C60+$D60-$B60)/3600</f>
        <v>0.24697379608611114</v>
      </c>
      <c r="AB60" s="74">
        <f>(('Node actual demand d=1.0'!Y60*(365/2)))*9.8*($C60+$D60-$B60)/3600</f>
        <v>0.24697379608611114</v>
      </c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</row>
    <row r="61" spans="1:100">
      <c r="A61" s="88" t="s">
        <v>1274</v>
      </c>
      <c r="B61" s="21">
        <f>Fornecida!$C$1</f>
        <v>3.0726</v>
      </c>
      <c r="C61" s="78">
        <v>24.238900000000001</v>
      </c>
      <c r="D61">
        <v>20</v>
      </c>
      <c r="E61" s="74">
        <f>(('Node actual demand d=1.0'!B61*(365/2)))*9.8*($C61+$D61-$B61)/3600</f>
        <v>0.15747767837083335</v>
      </c>
      <c r="F61" s="74">
        <f>(('Node actual demand d=1.0'!C61*(365/2)))*9.8*($C61+$D61-$B61)/3600</f>
        <v>0.15747767837083335</v>
      </c>
      <c r="G61" s="74">
        <f>(('Node actual demand d=1.0'!D61*(365/2)))*9.8*($C61+$D61-$B61)/3600</f>
        <v>0.15747767837083335</v>
      </c>
      <c r="H61" s="74">
        <f>(('Node actual demand d=1.0'!E61*(365/2)))*9.8*($C61+$D61-$B61)/3600</f>
        <v>0.17997448956666667</v>
      </c>
      <c r="I61" s="74">
        <f>(('Node actual demand d=1.0'!F61*(365/2)))*9.8*($C61+$D61-$B61)/3600</f>
        <v>4.701833539929166</v>
      </c>
      <c r="J61" s="74">
        <f>(('Node actual demand d=1.0'!G61*(365/2)))*9.8*($C61+$D61-$B61)/3600</f>
        <v>2.7896045882833329</v>
      </c>
      <c r="K61" s="74">
        <f>(('Node actual demand d=1.0'!H61*(365/2)))*9.8*($C61+$D61-$B61)/3600</f>
        <v>0.31495535674166669</v>
      </c>
      <c r="L61" s="74">
        <f>(('Node actual demand d=1.0'!I61*(365/2)))*9.8*($C61+$D61-$B61)/3600</f>
        <v>0.33745216793750005</v>
      </c>
      <c r="M61" s="74">
        <f>(('Node actual demand d=1.0'!J61*(365/2)))*9.8*($C61+$D61-$B61)/3600</f>
        <v>0.53992346869999996</v>
      </c>
      <c r="N61" s="74">
        <f>(('Node actual demand d=1.0'!K61*(365/2)))*9.8*($C61+$D61-$B61)/3600</f>
        <v>0.60741390228750003</v>
      </c>
      <c r="O61" s="74">
        <f>(('Node actual demand d=1.0'!L61*(365/2)))*9.8*($C61+$D61-$B61)/3600</f>
        <v>0.26996173434999998</v>
      </c>
      <c r="P61" s="74">
        <f>(('Node actual demand d=1.0'!M61*(365/2)))*9.8*($C61+$D61-$B61)/3600</f>
        <v>0.24746492315416668</v>
      </c>
      <c r="Q61" s="74">
        <f>(('Node actual demand d=1.0'!N61*(365/2)))*9.8*($C61+$D61-$B61)/3600</f>
        <v>0.29245854554583339</v>
      </c>
      <c r="R61" s="74">
        <f>(('Node actual demand d=1.0'!O61*(365/2)))*9.8*($C61+$D61-$B61)/3600</f>
        <v>0.2024713007625</v>
      </c>
      <c r="S61" s="74">
        <f>(('Node actual demand d=1.0'!P61*(365/2)))*9.8*($C61+$D61-$B61)/3600</f>
        <v>0.2024713007625</v>
      </c>
      <c r="T61" s="74">
        <f>(('Node actual demand d=1.0'!Q61*(365/2)))*9.8*($C61+$D61-$B61)/3600</f>
        <v>0.22496811195833338</v>
      </c>
      <c r="U61" s="74">
        <f>(('Node actual demand d=1.0'!R61*(365/2)))*9.8*($C61+$D61-$B61)/3600</f>
        <v>0.2024713007625</v>
      </c>
      <c r="V61" s="74">
        <f>(('Node actual demand d=1.0'!S61*(365/2)))*9.8*($C61+$D61-$B61)/3600</f>
        <v>0.2024713007625</v>
      </c>
      <c r="W61" s="74">
        <f>(('Node actual demand d=1.0'!T61*(365/2)))*9.8*($C61+$D61-$B61)/3600</f>
        <v>0.31495535674166669</v>
      </c>
      <c r="X61" s="74">
        <f>(('Node actual demand d=1.0'!U61*(365/2)))*9.8*($C61+$D61-$B61)/3600</f>
        <v>0.42743941272083336</v>
      </c>
      <c r="Y61" s="74">
        <f>(('Node actual demand d=1.0'!V61*(365/2)))*9.8*($C61+$D61-$B61)/3600</f>
        <v>0.2024713007625</v>
      </c>
      <c r="Z61" s="74">
        <f>(('Node actual demand d=1.0'!W61*(365/2)))*9.8*($C61+$D61-$B61)/3600</f>
        <v>5.1742665750416679</v>
      </c>
      <c r="AA61" s="74">
        <f>(('Node actual demand d=1.0'!X61*(365/2)))*9.8*($C61+$D61-$B61)/3600</f>
        <v>2.8795918330666668</v>
      </c>
      <c r="AB61" s="74">
        <f>(('Node actual demand d=1.0'!Y61*(365/2)))*9.8*($C61+$D61-$B61)/3600</f>
        <v>0.2024713007625</v>
      </c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</row>
    <row r="62" spans="1:100">
      <c r="A62" s="88" t="s">
        <v>1275</v>
      </c>
      <c r="B62" s="21">
        <f>Fornecida!$C$1</f>
        <v>3.0726</v>
      </c>
      <c r="C62" s="78">
        <v>24.2378</v>
      </c>
      <c r="D62">
        <v>20</v>
      </c>
      <c r="E62" s="74">
        <f>(('Node actual demand d=1.0'!B62*(365/2)))*9.8*($C62+$D62-$B62)/3600</f>
        <v>4.4992420122222224E-2</v>
      </c>
      <c r="F62" s="74">
        <f>(('Node actual demand d=1.0'!C62*(365/2)))*9.8*($C62+$D62-$B62)/3600</f>
        <v>4.4992420122222224E-2</v>
      </c>
      <c r="G62" s="74">
        <f>(('Node actual demand d=1.0'!D62*(365/2)))*9.8*($C62+$D62-$B62)/3600</f>
        <v>6.7488630183333329E-2</v>
      </c>
      <c r="H62" s="74">
        <f>(('Node actual demand d=1.0'!E62*(365/2)))*9.8*($C62+$D62-$B62)/3600</f>
        <v>8.9984840244444447E-2</v>
      </c>
      <c r="I62" s="74">
        <f>(('Node actual demand d=1.0'!F62*(365/2)))*9.8*($C62+$D62-$B62)/3600</f>
        <v>4.4992420122222224E-2</v>
      </c>
      <c r="J62" s="74">
        <f>(('Node actual demand d=1.0'!G62*(365/2)))*9.8*($C62+$D62-$B62)/3600</f>
        <v>8.8410105540166661</v>
      </c>
      <c r="K62" s="74">
        <f>(('Node actual demand d=1.0'!H62*(365/2)))*9.8*($C62+$D62-$B62)/3600</f>
        <v>1.6422233344611112</v>
      </c>
      <c r="L62" s="74">
        <f>(('Node actual demand d=1.0'!I62*(365/2)))*9.8*($C62+$D62-$B62)/3600</f>
        <v>0.38243557103888892</v>
      </c>
      <c r="M62" s="74">
        <f>(('Node actual demand d=1.0'!J62*(365/2)))*9.8*($C62+$D62-$B62)/3600</f>
        <v>0.33744315091666666</v>
      </c>
      <c r="N62" s="74">
        <f>(('Node actual demand d=1.0'!K62*(365/2)))*9.8*($C62+$D62-$B62)/3600</f>
        <v>0.2924507307944445</v>
      </c>
      <c r="O62" s="74">
        <f>(('Node actual demand d=1.0'!L62*(365/2)))*9.8*($C62+$D62-$B62)/3600</f>
        <v>0.26995452073333331</v>
      </c>
      <c r="P62" s="74">
        <f>(('Node actual demand d=1.0'!M62*(365/2)))*9.8*($C62+$D62-$B62)/3600</f>
        <v>0.24745831067222221</v>
      </c>
      <c r="Q62" s="74">
        <f>(('Node actual demand d=1.0'!N62*(365/2)))*9.8*($C62+$D62-$B62)/3600</f>
        <v>0.22496210061111116</v>
      </c>
      <c r="R62" s="74">
        <f>(('Node actual demand d=1.0'!O62*(365/2)))*9.8*($C62+$D62-$B62)/3600</f>
        <v>0.42742799116111119</v>
      </c>
      <c r="S62" s="74">
        <f>(('Node actual demand d=1.0'!P62*(365/2)))*9.8*($C62+$D62-$B62)/3600</f>
        <v>0.17996968048888889</v>
      </c>
      <c r="T62" s="74">
        <f>(('Node actual demand d=1.0'!Q62*(365/2)))*9.8*($C62+$D62-$B62)/3600</f>
        <v>0.17996968048888889</v>
      </c>
      <c r="U62" s="74">
        <f>(('Node actual demand d=1.0'!R62*(365/2)))*9.8*($C62+$D62-$B62)/3600</f>
        <v>0.17996968048888889</v>
      </c>
      <c r="V62" s="74">
        <f>(('Node actual demand d=1.0'!S62*(365/2)))*9.8*($C62+$D62-$B62)/3600</f>
        <v>0.33744315091666666</v>
      </c>
      <c r="W62" s="74">
        <f>(('Node actual demand d=1.0'!T62*(365/2)))*9.8*($C62+$D62-$B62)/3600</f>
        <v>0.2924507307944445</v>
      </c>
      <c r="X62" s="74">
        <f>(('Node actual demand d=1.0'!U62*(365/2)))*9.8*($C62+$D62-$B62)/3600</f>
        <v>0.13497726036666666</v>
      </c>
      <c r="Y62" s="74">
        <f>(('Node actual demand d=1.0'!V62*(365/2)))*9.8*($C62+$D62-$B62)/3600</f>
        <v>0.13497726036666666</v>
      </c>
      <c r="Z62" s="74">
        <f>(('Node actual demand d=1.0'!W62*(365/2)))*9.8*($C62+$D62-$B62)/3600</f>
        <v>9.6508741162166682</v>
      </c>
      <c r="AA62" s="74">
        <f>(('Node actual demand d=1.0'!X62*(365/2)))*9.8*($C62+$D62-$B62)/3600</f>
        <v>0.69738251189444445</v>
      </c>
      <c r="AB62" s="74">
        <f>(('Node actual demand d=1.0'!Y62*(365/2)))*9.8*($C62+$D62-$B62)/3600</f>
        <v>8.9984840244444447E-2</v>
      </c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</row>
    <row r="63" spans="1:100">
      <c r="A63" s="88" t="s">
        <v>1276</v>
      </c>
      <c r="B63" s="21">
        <f>Fornecida!$C$1</f>
        <v>3.0726</v>
      </c>
      <c r="C63" s="78">
        <v>19.9788</v>
      </c>
      <c r="D63">
        <v>20</v>
      </c>
      <c r="E63" s="74">
        <f>(('Node actual demand d=1.0'!B63*(365/2)))*9.8*($C63+$D63-$B63)/3600</f>
        <v>0</v>
      </c>
      <c r="F63" s="74">
        <f>(('Node actual demand d=1.0'!C63*(365/2)))*9.8*($C63+$D63-$B63)/3600</f>
        <v>2.0168725713888891E-2</v>
      </c>
      <c r="G63" s="74">
        <f>(('Node actual demand d=1.0'!D63*(365/2)))*9.8*($C63+$D63-$B63)/3600</f>
        <v>2.0168725713888891E-2</v>
      </c>
      <c r="H63" s="74">
        <f>(('Node actual demand d=1.0'!E63*(365/2)))*9.8*($C63+$D63-$B63)/3600</f>
        <v>2.0168725713888891E-2</v>
      </c>
      <c r="I63" s="74">
        <f>(('Node actual demand d=1.0'!F63*(365/2)))*9.8*($C63+$D63-$B63)/3600</f>
        <v>6.2926424227333335</v>
      </c>
      <c r="J63" s="74">
        <f>(('Node actual demand d=1.0'!G63*(365/2)))*9.8*($C63+$D63-$B63)/3600</f>
        <v>1.9967038456749999</v>
      </c>
      <c r="K63" s="74">
        <f>(('Node actual demand d=1.0'!H63*(365/2)))*9.8*($C63+$D63-$B63)/3600</f>
        <v>4.0337451427777782E-2</v>
      </c>
      <c r="L63" s="74">
        <f>(('Node actual demand d=1.0'!I63*(365/2)))*9.8*($C63+$D63-$B63)/3600</f>
        <v>0.10084362856944445</v>
      </c>
      <c r="M63" s="74">
        <f>(('Node actual demand d=1.0'!J63*(365/2)))*9.8*($C63+$D63-$B63)/3600</f>
        <v>0.18151853142500002</v>
      </c>
      <c r="N63" s="74">
        <f>(('Node actual demand d=1.0'!K63*(365/2)))*9.8*($C63+$D63-$B63)/3600</f>
        <v>0.16134980571111113</v>
      </c>
      <c r="O63" s="74">
        <f>(('Node actual demand d=1.0'!L63*(365/2)))*9.8*($C63+$D63-$B63)/3600</f>
        <v>0.14118107999722224</v>
      </c>
      <c r="P63" s="74">
        <f>(('Node actual demand d=1.0'!M63*(365/2)))*9.8*($C63+$D63-$B63)/3600</f>
        <v>0.14118107999722224</v>
      </c>
      <c r="Q63" s="74">
        <f>(('Node actual demand d=1.0'!N63*(365/2)))*9.8*($C63+$D63-$B63)/3600</f>
        <v>6.0506177141666666E-2</v>
      </c>
      <c r="R63" s="74">
        <f>(('Node actual demand d=1.0'!O63*(365/2)))*9.8*($C63+$D63-$B63)/3600</f>
        <v>4.0337451427777782E-2</v>
      </c>
      <c r="S63" s="74">
        <f>(('Node actual demand d=1.0'!P63*(365/2)))*9.8*($C63+$D63-$B63)/3600</f>
        <v>2.0168725713888891E-2</v>
      </c>
      <c r="T63" s="74">
        <f>(('Node actual demand d=1.0'!Q63*(365/2)))*9.8*($C63+$D63-$B63)/3600</f>
        <v>2.0168725713888891E-2</v>
      </c>
      <c r="U63" s="74">
        <f>(('Node actual demand d=1.0'!R63*(365/2)))*9.8*($C63+$D63-$B63)/3600</f>
        <v>2.0168725713888891E-2</v>
      </c>
      <c r="V63" s="74">
        <f>(('Node actual demand d=1.0'!S63*(365/2)))*9.8*($C63+$D63-$B63)/3600</f>
        <v>6.0506177141666666E-2</v>
      </c>
      <c r="W63" s="74">
        <f>(('Node actual demand d=1.0'!T63*(365/2)))*9.8*($C63+$D63-$B63)/3600</f>
        <v>2.0168725713888891E-2</v>
      </c>
      <c r="X63" s="74">
        <f>(('Node actual demand d=1.0'!U63*(365/2)))*9.8*($C63+$D63-$B63)/3600</f>
        <v>2.0168725713888891E-2</v>
      </c>
      <c r="Y63" s="74">
        <f>(('Node actual demand d=1.0'!V63*(365/2)))*9.8*($C63+$D63-$B63)/3600</f>
        <v>2.0168725713888891E-2</v>
      </c>
      <c r="Z63" s="74">
        <f>(('Node actual demand d=1.0'!W63*(365/2)))*9.8*($C63+$D63-$B63)/3600</f>
        <v>7.0388852741472228</v>
      </c>
      <c r="AA63" s="74">
        <f>(('Node actual demand d=1.0'!X63*(365/2)))*9.8*($C63+$D63-$B63)/3600</f>
        <v>1.3916420742583333</v>
      </c>
      <c r="AB63" s="74">
        <f>(('Node actual demand d=1.0'!Y63*(365/2)))*9.8*($C63+$D63-$B63)/3600</f>
        <v>0</v>
      </c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</row>
    <row r="64" spans="1:100">
      <c r="A64" s="88" t="s">
        <v>1277</v>
      </c>
      <c r="B64" s="21">
        <f>Fornecida!$C$1</f>
        <v>3.0726</v>
      </c>
      <c r="C64" s="78">
        <v>21.000599999999999</v>
      </c>
      <c r="D64">
        <v>20</v>
      </c>
      <c r="E64" s="74">
        <f>(('Node actual demand d=1.0'!B64*(365/2)))*9.8*($C64+$D64-$B64)/3600</f>
        <v>6.2181375666666663E-2</v>
      </c>
      <c r="F64" s="74">
        <f>(('Node actual demand d=1.0'!C64*(365/2)))*9.8*($C64+$D64-$B64)/3600</f>
        <v>4.1454250444444452E-2</v>
      </c>
      <c r="G64" s="74">
        <f>(('Node actual demand d=1.0'!D64*(365/2)))*9.8*($C64+$D64-$B64)/3600</f>
        <v>4.1454250444444452E-2</v>
      </c>
      <c r="H64" s="74">
        <f>(('Node actual demand d=1.0'!E64*(365/2)))*9.8*($C64+$D64-$B64)/3600</f>
        <v>2.0727125222222226E-2</v>
      </c>
      <c r="I64" s="74">
        <f>(('Node actual demand d=1.0'!F64*(365/2)))*9.8*($C64+$D64-$B64)/3600</f>
        <v>0.99490201066666661</v>
      </c>
      <c r="J64" s="74">
        <f>(('Node actual demand d=1.0'!G64*(365/2)))*9.8*($C64+$D64-$B64)/3600</f>
        <v>5.3683254325555563</v>
      </c>
      <c r="K64" s="74">
        <f>(('Node actual demand d=1.0'!H64*(365/2)))*9.8*($C64+$D64-$B64)/3600</f>
        <v>5.1403270551111095</v>
      </c>
      <c r="L64" s="74">
        <f>(('Node actual demand d=1.0'!I64*(365/2)))*9.8*($C64+$D64-$B64)/3600</f>
        <v>0.84981213411111112</v>
      </c>
      <c r="M64" s="74">
        <f>(('Node actual demand d=1.0'!J64*(365/2)))*9.8*($C64+$D64-$B64)/3600</f>
        <v>0.16581700177777781</v>
      </c>
      <c r="N64" s="74">
        <f>(('Node actual demand d=1.0'!K64*(365/2)))*9.8*($C64+$D64-$B64)/3600</f>
        <v>0.22799837744444446</v>
      </c>
      <c r="O64" s="74">
        <f>(('Node actual demand d=1.0'!L64*(365/2)))*9.8*($C64+$D64-$B64)/3600</f>
        <v>0.186544127</v>
      </c>
      <c r="P64" s="74">
        <f>(('Node actual demand d=1.0'!M64*(365/2)))*9.8*($C64+$D64-$B64)/3600</f>
        <v>0.12436275133333333</v>
      </c>
      <c r="Q64" s="74">
        <f>(('Node actual demand d=1.0'!N64*(365/2)))*9.8*($C64+$D64-$B64)/3600</f>
        <v>0.14508987655555558</v>
      </c>
      <c r="R64" s="74">
        <f>(('Node actual demand d=1.0'!O64*(365/2)))*9.8*($C64+$D64-$B64)/3600</f>
        <v>0.12436275133333333</v>
      </c>
      <c r="S64" s="74">
        <f>(('Node actual demand d=1.0'!P64*(365/2)))*9.8*($C64+$D64-$B64)/3600</f>
        <v>0.12436275133333333</v>
      </c>
      <c r="T64" s="74">
        <f>(('Node actual demand d=1.0'!Q64*(365/2)))*9.8*($C64+$D64-$B64)/3600</f>
        <v>0.10363562611111113</v>
      </c>
      <c r="U64" s="74">
        <f>(('Node actual demand d=1.0'!R64*(365/2)))*9.8*($C64+$D64-$B64)/3600</f>
        <v>8.2908500888888903E-2</v>
      </c>
      <c r="V64" s="74">
        <f>(('Node actual demand d=1.0'!S64*(365/2)))*9.8*($C64+$D64-$B64)/3600</f>
        <v>0.10363562611111113</v>
      </c>
      <c r="W64" s="74">
        <f>(('Node actual demand d=1.0'!T64*(365/2)))*9.8*($C64+$D64-$B64)/3600</f>
        <v>8.2908500888888903E-2</v>
      </c>
      <c r="X64" s="74">
        <f>(('Node actual demand d=1.0'!U64*(365/2)))*9.8*($C64+$D64-$B64)/3600</f>
        <v>6.2181375666666663E-2</v>
      </c>
      <c r="Y64" s="74">
        <f>(('Node actual demand d=1.0'!V64*(365/2)))*9.8*($C64+$D64-$B64)/3600</f>
        <v>6.2181375666666663E-2</v>
      </c>
      <c r="Z64" s="74">
        <f>(('Node actual demand d=1.0'!W64*(365/2)))*9.8*($C64+$D64-$B64)/3600</f>
        <v>0.10363562611111113</v>
      </c>
      <c r="AA64" s="74">
        <f>(('Node actual demand d=1.0'!X64*(365/2)))*9.8*($C64+$D64-$B64)/3600</f>
        <v>0.39381537922222226</v>
      </c>
      <c r="AB64" s="74">
        <f>(('Node actual demand d=1.0'!Y64*(365/2)))*9.8*($C64+$D64-$B64)/3600</f>
        <v>0.39381537922222226</v>
      </c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</row>
    <row r="65" spans="1:100">
      <c r="A65" s="88" t="s">
        <v>1278</v>
      </c>
      <c r="B65" s="21">
        <f>Fornecida!$C$1</f>
        <v>3.0726</v>
      </c>
      <c r="C65" s="78">
        <v>21.837499999999999</v>
      </c>
      <c r="D65">
        <v>20</v>
      </c>
      <c r="E65" s="74">
        <f>(('Node actual demand d=1.0'!B65*(365/2)))*9.8*($C65+$D65-$B65)/3600</f>
        <v>2.9022736844597219</v>
      </c>
      <c r="F65" s="74">
        <f>(('Node actual demand d=1.0'!C65*(365/2)))*9.8*($C65+$D65-$B65)/3600</f>
        <v>2.2879237804499999</v>
      </c>
      <c r="G65" s="74">
        <f>(('Node actual demand d=1.0'!D65*(365/2)))*9.8*($C65+$D65-$B65)/3600</f>
        <v>0.14829135614027777</v>
      </c>
      <c r="H65" s="74">
        <f>(('Node actual demand d=1.0'!E65*(365/2)))*9.8*($C65+$D65-$B65)/3600</f>
        <v>0.12710687669166668</v>
      </c>
      <c r="I65" s="74">
        <f>(('Node actual demand d=1.0'!F65*(365/2)))*9.8*($C65+$D65-$B65)/3600</f>
        <v>2.8810892050111114</v>
      </c>
      <c r="J65" s="74">
        <f>(('Node actual demand d=1.0'!G65*(365/2)))*9.8*($C65+$D65-$B65)/3600</f>
        <v>2.1820013832069445</v>
      </c>
      <c r="K65" s="74">
        <f>(('Node actual demand d=1.0'!H65*(365/2)))*9.8*($C65+$D65-$B65)/3600</f>
        <v>0.21184479448611115</v>
      </c>
      <c r="L65" s="74">
        <f>(('Node actual demand d=1.0'!I65*(365/2)))*9.8*($C65+$D65-$B65)/3600</f>
        <v>0.14829135614027777</v>
      </c>
      <c r="M65" s="74">
        <f>(('Node actual demand d=1.0'!J65*(365/2)))*9.8*($C65+$D65-$B65)/3600</f>
        <v>0.25421375338333335</v>
      </c>
      <c r="N65" s="74">
        <f>(('Node actual demand d=1.0'!K65*(365/2)))*9.8*($C65+$D65-$B65)/3600</f>
        <v>0.1906603150375</v>
      </c>
      <c r="O65" s="74">
        <f>(('Node actual demand d=1.0'!L65*(365/2)))*9.8*($C65+$D65-$B65)/3600</f>
        <v>0.1694758355888889</v>
      </c>
      <c r="P65" s="74">
        <f>(('Node actual demand d=1.0'!M65*(365/2)))*9.8*($C65+$D65-$B65)/3600</f>
        <v>0.1906603150375</v>
      </c>
      <c r="Q65" s="74">
        <f>(('Node actual demand d=1.0'!N65*(365/2)))*9.8*($C65+$D65-$B65)/3600</f>
        <v>0.1906603150375</v>
      </c>
      <c r="R65" s="74">
        <f>(('Node actual demand d=1.0'!O65*(365/2)))*9.8*($C65+$D65-$B65)/3600</f>
        <v>0.10592239724305558</v>
      </c>
      <c r="S65" s="74">
        <f>(('Node actual demand d=1.0'!P65*(365/2)))*9.8*($C65+$D65-$B65)/3600</f>
        <v>0.23302927393472223</v>
      </c>
      <c r="T65" s="74">
        <f>(('Node actual demand d=1.0'!Q65*(365/2)))*9.8*($C65+$D65-$B65)/3600</f>
        <v>0.27539823283194448</v>
      </c>
      <c r="U65" s="74">
        <f>(('Node actual demand d=1.0'!R65*(365/2)))*9.8*($C65+$D65-$B65)/3600</f>
        <v>0.21184479448611115</v>
      </c>
      <c r="V65" s="74">
        <f>(('Node actual demand d=1.0'!S65*(365/2)))*9.8*($C65+$D65-$B65)/3600</f>
        <v>0.12710687669166668</v>
      </c>
      <c r="W65" s="74">
        <f>(('Node actual demand d=1.0'!T65*(365/2)))*9.8*($C65+$D65-$B65)/3600</f>
        <v>0.10592239724305558</v>
      </c>
      <c r="X65" s="74">
        <f>(('Node actual demand d=1.0'!U65*(365/2)))*9.8*($C65+$D65-$B65)/3600</f>
        <v>6.3553438345833338E-2</v>
      </c>
      <c r="Y65" s="74">
        <f>(('Node actual demand d=1.0'!V65*(365/2)))*9.8*($C65+$D65-$B65)/3600</f>
        <v>8.4737917794444451E-2</v>
      </c>
      <c r="Z65" s="74">
        <f>(('Node actual demand d=1.0'!W65*(365/2)))*9.8*($C65+$D65-$B65)/3600</f>
        <v>3.2412253556374999</v>
      </c>
      <c r="AA65" s="74">
        <f>(('Node actual demand d=1.0'!X65*(365/2)))*9.8*($C65+$D65-$B65)/3600</f>
        <v>1.6947583558888892</v>
      </c>
      <c r="AB65" s="74">
        <f>(('Node actual demand d=1.0'!Y65*(365/2)))*9.8*($C65+$D65-$B65)/3600</f>
        <v>0.1906603150375</v>
      </c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</row>
    <row r="66" spans="1:100">
      <c r="A66" s="88" t="s">
        <v>1279</v>
      </c>
      <c r="B66" s="21">
        <f>Fornecida!$C$1</f>
        <v>3.0726</v>
      </c>
      <c r="C66" s="78">
        <v>32.6843</v>
      </c>
      <c r="D66">
        <v>20</v>
      </c>
      <c r="E66" s="74">
        <f>(('Node actual demand d=1.0'!B66*(365/2)))*9.8*($C66+$D66-$B66)/3600</f>
        <v>1.7893989299083335</v>
      </c>
      <c r="F66" s="74">
        <f>(('Node actual demand d=1.0'!C66*(365/2)))*9.8*($C66+$D66-$B66)/3600</f>
        <v>7.1847078246319445</v>
      </c>
      <c r="G66" s="74">
        <f>(('Node actual demand d=1.0'!D66*(365/2)))*9.8*($C66+$D66-$B66)/3600</f>
        <v>1.5453899849208332</v>
      </c>
      <c r="H66" s="74">
        <f>(('Node actual demand d=1.0'!E66*(365/2)))*9.8*($C66+$D66-$B66)/3600</f>
        <v>2.7112104998611111</v>
      </c>
      <c r="I66" s="74">
        <f>(('Node actual demand d=1.0'!F66*(365/2)))*9.8*($C66+$D66-$B66)/3600</f>
        <v>1.8165110349069447</v>
      </c>
      <c r="J66" s="74">
        <f>(('Node actual demand d=1.0'!G66*(365/2)))*9.8*($C66+$D66-$B66)/3600</f>
        <v>0.43379367997777779</v>
      </c>
      <c r="K66" s="74">
        <f>(('Node actual demand d=1.0'!H66*(365/2)))*9.8*($C66+$D66-$B66)/3600</f>
        <v>0.16267262999166668</v>
      </c>
      <c r="L66" s="74">
        <f>(('Node actual demand d=1.0'!I66*(365/2)))*9.8*($C66+$D66-$B66)/3600</f>
        <v>0.2711210499861112</v>
      </c>
      <c r="M66" s="74">
        <f>(('Node actual demand d=1.0'!J66*(365/2)))*9.8*($C66+$D66-$B66)/3600</f>
        <v>0.73202683496249998</v>
      </c>
      <c r="N66" s="74">
        <f>(('Node actual demand d=1.0'!K66*(365/2)))*9.8*($C66+$D66-$B66)/3600</f>
        <v>1.192932619938889</v>
      </c>
      <c r="O66" s="74">
        <f>(('Node actual demand d=1.0'!L66*(365/2)))*9.8*($C66+$D66-$B66)/3600</f>
        <v>0.56935420497083344</v>
      </c>
      <c r="P66" s="74">
        <f>(('Node actual demand d=1.0'!M66*(365/2)))*9.8*($C66+$D66-$B66)/3600</f>
        <v>0.2168968399888889</v>
      </c>
      <c r="Q66" s="74">
        <f>(('Node actual demand d=1.0'!N66*(365/2)))*9.8*($C66+$D66-$B66)/3600</f>
        <v>0.2168968399888889</v>
      </c>
      <c r="R66" s="74">
        <f>(('Node actual demand d=1.0'!O66*(365/2)))*9.8*($C66+$D66-$B66)/3600</f>
        <v>8.1336314995833339E-2</v>
      </c>
      <c r="S66" s="74">
        <f>(('Node actual demand d=1.0'!P66*(365/2)))*9.8*($C66+$D66-$B66)/3600</f>
        <v>5.4224209997222224E-2</v>
      </c>
      <c r="T66" s="74">
        <f>(('Node actual demand d=1.0'!Q66*(365/2)))*9.8*($C66+$D66-$B66)/3600</f>
        <v>5.4224209997222224E-2</v>
      </c>
      <c r="U66" s="74">
        <f>(('Node actual demand d=1.0'!R66*(365/2)))*9.8*($C66+$D66-$B66)/3600</f>
        <v>0.18978473499027779</v>
      </c>
      <c r="V66" s="74">
        <f>(('Node actual demand d=1.0'!S66*(365/2)))*9.8*($C66+$D66-$B66)/3600</f>
        <v>0.10844841999444445</v>
      </c>
      <c r="W66" s="74">
        <f>(('Node actual demand d=1.0'!T66*(365/2)))*9.8*($C66+$D66-$B66)/3600</f>
        <v>5.4224209997222224E-2</v>
      </c>
      <c r="X66" s="74">
        <f>(('Node actual demand d=1.0'!U66*(365/2)))*9.8*($C66+$D66-$B66)/3600</f>
        <v>5.4224209997222224E-2</v>
      </c>
      <c r="Y66" s="74">
        <f>(('Node actual demand d=1.0'!V66*(365/2)))*9.8*($C66+$D66-$B66)/3600</f>
        <v>5.4224209997222224E-2</v>
      </c>
      <c r="Z66" s="74">
        <f>(('Node actual demand d=1.0'!W66*(365/2)))*9.8*($C66+$D66-$B66)/3600</f>
        <v>2.7112104998611112E-2</v>
      </c>
      <c r="AA66" s="74">
        <f>(('Node actual demand d=1.0'!X66*(365/2)))*9.8*($C66+$D66-$B66)/3600</f>
        <v>2.7112104998611112E-2</v>
      </c>
      <c r="AB66" s="74">
        <f>(('Node actual demand d=1.0'!Y66*(365/2)))*9.8*($C66+$D66-$B66)/3600</f>
        <v>8.1336314995833339E-2</v>
      </c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</row>
    <row r="67" spans="1:100">
      <c r="A67" s="88" t="s">
        <v>1280</v>
      </c>
      <c r="B67" s="21">
        <f>Fornecida!$C$1</f>
        <v>3.0726</v>
      </c>
      <c r="C67" s="78">
        <v>33.265799999999999</v>
      </c>
      <c r="D67">
        <v>20</v>
      </c>
      <c r="E67" s="74">
        <f>(('Node actual demand d=1.0'!B67*(365/2)))*9.8*($C67+$D67-$B67)/3600</f>
        <v>5.4859773344444446E-2</v>
      </c>
      <c r="F67" s="74">
        <f>(('Node actual demand d=1.0'!C67*(365/2)))*9.8*($C67+$D67-$B67)/3600</f>
        <v>0.10971954668888889</v>
      </c>
      <c r="G67" s="74">
        <f>(('Node actual demand d=1.0'!D67*(365/2)))*9.8*($C67+$D67-$B67)/3600</f>
        <v>0.10971954668888889</v>
      </c>
      <c r="H67" s="74">
        <f>(('Node actual demand d=1.0'!E67*(365/2)))*9.8*($C67+$D67-$B67)/3600</f>
        <v>1.9749518403999999</v>
      </c>
      <c r="I67" s="74">
        <f>(('Node actual demand d=1.0'!F67*(365/2)))*9.8*($C67+$D67-$B67)/3600</f>
        <v>12.261159342483332</v>
      </c>
      <c r="J67" s="74">
        <f>(('Node actual demand d=1.0'!G67*(365/2)))*9.8*($C67+$D67-$B67)/3600</f>
        <v>3.620745040733333</v>
      </c>
      <c r="K67" s="74">
        <f>(('Node actual demand d=1.0'!H67*(365/2)))*9.8*($C67+$D67-$B67)/3600</f>
        <v>0.57602762011666664</v>
      </c>
      <c r="L67" s="74">
        <f>(('Node actual demand d=1.0'!I67*(365/2)))*9.8*($C67+$D67-$B67)/3600</f>
        <v>0.32915864006666667</v>
      </c>
      <c r="M67" s="74">
        <f>(('Node actual demand d=1.0'!J67*(365/2)))*9.8*($C67+$D67-$B67)/3600</f>
        <v>5.4859773344444446E-2</v>
      </c>
      <c r="N67" s="74">
        <f>(('Node actual demand d=1.0'!K67*(365/2)))*9.8*($C67+$D67-$B67)/3600</f>
        <v>2.7429886672222223E-2</v>
      </c>
      <c r="O67" s="74">
        <f>(('Node actual demand d=1.0'!L67*(365/2)))*9.8*($C67+$D67-$B67)/3600</f>
        <v>2.7429886672222223E-2</v>
      </c>
      <c r="P67" s="74">
        <f>(('Node actual demand d=1.0'!M67*(365/2)))*9.8*($C67+$D67-$B67)/3600</f>
        <v>2.7429886672222223E-2</v>
      </c>
      <c r="Q67" s="74">
        <f>(('Node actual demand d=1.0'!N67*(365/2)))*9.8*($C67+$D67-$B67)/3600</f>
        <v>2.7429886672222223E-2</v>
      </c>
      <c r="R67" s="74">
        <f>(('Node actual demand d=1.0'!O67*(365/2)))*9.8*($C67+$D67-$B67)/3600</f>
        <v>2.7429886672222223E-2</v>
      </c>
      <c r="S67" s="74">
        <f>(('Node actual demand d=1.0'!P67*(365/2)))*9.8*($C67+$D67-$B67)/3600</f>
        <v>5.4859773344444446E-2</v>
      </c>
      <c r="T67" s="74">
        <f>(('Node actual demand d=1.0'!Q67*(365/2)))*9.8*($C67+$D67-$B67)/3600</f>
        <v>2.7429886672222223E-2</v>
      </c>
      <c r="U67" s="74">
        <f>(('Node actual demand d=1.0'!R67*(365/2)))*9.8*($C67+$D67-$B67)/3600</f>
        <v>5.4859773344444446E-2</v>
      </c>
      <c r="V67" s="74">
        <f>(('Node actual demand d=1.0'!S67*(365/2)))*9.8*($C67+$D67-$B67)/3600</f>
        <v>5.4859773344444446E-2</v>
      </c>
      <c r="W67" s="74">
        <f>(('Node actual demand d=1.0'!T67*(365/2)))*9.8*($C67+$D67-$B67)/3600</f>
        <v>2.7429886672222223E-2</v>
      </c>
      <c r="X67" s="74">
        <f>(('Node actual demand d=1.0'!U67*(365/2)))*9.8*($C67+$D67-$B67)/3600</f>
        <v>2.7429886672222223E-2</v>
      </c>
      <c r="Y67" s="74">
        <f>(('Node actual demand d=1.0'!V67*(365/2)))*9.8*($C67+$D67-$B67)/3600</f>
        <v>2.7429886672222223E-2</v>
      </c>
      <c r="Z67" s="74">
        <f>(('Node actual demand d=1.0'!W67*(365/2)))*9.8*($C67+$D67-$B67)/3600</f>
        <v>1.8652322937111112</v>
      </c>
      <c r="AA67" s="74">
        <f>(('Node actual demand d=1.0'!X67*(365/2)))*9.8*($C67+$D67-$B67)/3600</f>
        <v>11.849711042400001</v>
      </c>
      <c r="AB67" s="74">
        <f>(('Node actual demand d=1.0'!Y67*(365/2)))*9.8*($C67+$D67-$B67)/3600</f>
        <v>3.4561657206999996</v>
      </c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</row>
    <row r="68" spans="1:100">
      <c r="A68" s="88" t="s">
        <v>1281</v>
      </c>
      <c r="B68" s="21">
        <f>Fornecida!$C$1</f>
        <v>3.0726</v>
      </c>
      <c r="C68" s="78">
        <v>34.076300000000003</v>
      </c>
      <c r="D68">
        <v>20</v>
      </c>
      <c r="E68" s="74">
        <f>(('Node actual demand d=1.0'!B68*(365/2)))*9.8*($C68+$D68-$B68)/3600</f>
        <v>4.2366676771222229</v>
      </c>
      <c r="F68" s="74">
        <f>(('Node actual demand d=1.0'!C68*(365/2)))*9.8*($C68+$D68-$B68)/3600</f>
        <v>0.41809220497916671</v>
      </c>
      <c r="G68" s="74">
        <f>(('Node actual demand d=1.0'!D68*(365/2)))*9.8*($C68+$D68-$B68)/3600</f>
        <v>0.25085532298750002</v>
      </c>
      <c r="H68" s="74">
        <f>(('Node actual demand d=1.0'!E68*(365/2)))*9.8*($C68+$D68-$B68)/3600</f>
        <v>0.25085532298750002</v>
      </c>
      <c r="I68" s="74">
        <f>(('Node actual demand d=1.0'!F68*(365/2)))*9.8*($C68+$D68-$B68)/3600</f>
        <v>1.783860074577778</v>
      </c>
      <c r="J68" s="74">
        <f>(('Node actual demand d=1.0'!G68*(365/2)))*9.8*($C68+$D68-$B68)/3600</f>
        <v>3.6792114038166668</v>
      </c>
      <c r="K68" s="74">
        <f>(('Node actual demand d=1.0'!H68*(365/2)))*9.8*($C68+$D68-$B68)/3600</f>
        <v>1.1149125466111114</v>
      </c>
      <c r="L68" s="74">
        <f>(('Node actual demand d=1.0'!I68*(365/2)))*9.8*($C68+$D68-$B68)/3600</f>
        <v>1.5051319379250001</v>
      </c>
      <c r="M68" s="74">
        <f>(('Node actual demand d=1.0'!J68*(365/2)))*9.8*($C68+$D68-$B68)/3600</f>
        <v>1.2264038012722225</v>
      </c>
      <c r="N68" s="74">
        <f>(('Node actual demand d=1.0'!K68*(365/2)))*9.8*($C68+$D68-$B68)/3600</f>
        <v>0.36234657764861117</v>
      </c>
      <c r="O68" s="74">
        <f>(('Node actual demand d=1.0'!L68*(365/2)))*9.8*($C68+$D68-$B68)/3600</f>
        <v>0.30660095031805562</v>
      </c>
      <c r="P68" s="74">
        <f>(('Node actual demand d=1.0'!M68*(365/2)))*9.8*($C68+$D68-$B68)/3600</f>
        <v>0.27872813665277785</v>
      </c>
      <c r="Q68" s="74">
        <f>(('Node actual demand d=1.0'!N68*(365/2)))*9.8*($C68+$D68-$B68)/3600</f>
        <v>1.5887503789208333</v>
      </c>
      <c r="R68" s="74">
        <f>(('Node actual demand d=1.0'!O68*(365/2)))*9.8*($C68+$D68-$B68)/3600</f>
        <v>5.9647821243694459</v>
      </c>
      <c r="S68" s="74">
        <f>(('Node actual demand d=1.0'!P68*(365/2)))*9.8*($C68+$D68-$B68)/3600</f>
        <v>3.5677201491555559</v>
      </c>
      <c r="T68" s="74">
        <f>(('Node actual demand d=1.0'!Q68*(365/2)))*9.8*($C68+$D68-$B68)/3600</f>
        <v>0.50171064597500004</v>
      </c>
      <c r="U68" s="74">
        <f>(('Node actual demand d=1.0'!R68*(365/2)))*9.8*($C68+$D68-$B68)/3600</f>
        <v>0.27872813665277785</v>
      </c>
      <c r="V68" s="74">
        <f>(('Node actual demand d=1.0'!S68*(365/2)))*9.8*($C68+$D68-$B68)/3600</f>
        <v>0.27872813665277785</v>
      </c>
      <c r="W68" s="74">
        <f>(('Node actual demand d=1.0'!T68*(365/2)))*9.8*($C68+$D68-$B68)/3600</f>
        <v>0.27872813665277785</v>
      </c>
      <c r="X68" s="74">
        <f>(('Node actual demand d=1.0'!U68*(365/2)))*9.8*($C68+$D68-$B68)/3600</f>
        <v>0.25085532298750002</v>
      </c>
      <c r="Y68" s="74">
        <f>(('Node actual demand d=1.0'!V68*(365/2)))*9.8*($C68+$D68-$B68)/3600</f>
        <v>0.22298250932222224</v>
      </c>
      <c r="Z68" s="74">
        <f>(('Node actual demand d=1.0'!W68*(365/2)))*9.8*($C68+$D68-$B68)/3600</f>
        <v>0.25085532298750002</v>
      </c>
      <c r="AA68" s="74">
        <f>(('Node actual demand d=1.0'!X68*(365/2)))*9.8*($C68+$D68-$B68)/3600</f>
        <v>0.47383783230972232</v>
      </c>
      <c r="AB68" s="74">
        <f>(('Node actual demand d=1.0'!Y68*(365/2)))*9.8*($C68+$D68-$B68)/3600</f>
        <v>4.2924133044527775</v>
      </c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</row>
    <row r="69" spans="1:100">
      <c r="A69" s="88" t="s">
        <v>1282</v>
      </c>
      <c r="B69" s="21">
        <f>Fornecida!$C$1</f>
        <v>3.0726</v>
      </c>
      <c r="C69" s="78">
        <v>34.134300000000003</v>
      </c>
      <c r="D69">
        <v>20</v>
      </c>
      <c r="E69" s="74">
        <f>(('Node actual demand d=1.0'!B69*(365/2)))*9.8*($C69+$D69-$B69)/3600</f>
        <v>0</v>
      </c>
      <c r="F69" s="74">
        <f>(('Node actual demand d=1.0'!C69*(365/2)))*9.8*($C69+$D69-$B69)/3600</f>
        <v>2.7904509859722225E-2</v>
      </c>
      <c r="G69" s="74">
        <f>(('Node actual demand d=1.0'!D69*(365/2)))*9.8*($C69+$D69-$B69)/3600</f>
        <v>2.7904509859722225E-2</v>
      </c>
      <c r="H69" s="74">
        <f>(('Node actual demand d=1.0'!E69*(365/2)))*9.8*($C69+$D69-$B69)/3600</f>
        <v>0</v>
      </c>
      <c r="I69" s="74">
        <f>(('Node actual demand d=1.0'!F69*(365/2)))*9.8*($C69+$D69-$B69)/3600</f>
        <v>0</v>
      </c>
      <c r="J69" s="74">
        <f>(('Node actual demand d=1.0'!G69*(365/2)))*9.8*($C69+$D69-$B69)/3600</f>
        <v>5.580901971944445E-2</v>
      </c>
      <c r="K69" s="74">
        <f>(('Node actual demand d=1.0'!H69*(365/2)))*9.8*($C69+$D69-$B69)/3600</f>
        <v>2.7904509859722225E-2</v>
      </c>
      <c r="L69" s="74">
        <f>(('Node actual demand d=1.0'!I69*(365/2)))*9.8*($C69+$D69-$B69)/3600</f>
        <v>0.1116180394388889</v>
      </c>
      <c r="M69" s="74">
        <f>(('Node actual demand d=1.0'!J69*(365/2)))*9.8*($C69+$D69-$B69)/3600</f>
        <v>0.39066313803611119</v>
      </c>
      <c r="N69" s="74">
        <f>(('Node actual demand d=1.0'!K69*(365/2)))*9.8*($C69+$D69-$B69)/3600</f>
        <v>0.30694960845694441</v>
      </c>
      <c r="O69" s="74">
        <f>(('Node actual demand d=1.0'!L69*(365/2)))*9.8*($C69+$D69-$B69)/3600</f>
        <v>0.1953315690180556</v>
      </c>
      <c r="P69" s="74">
        <f>(('Node actual demand d=1.0'!M69*(365/2)))*9.8*($C69+$D69-$B69)/3600</f>
        <v>0</v>
      </c>
      <c r="Q69" s="74">
        <f>(('Node actual demand d=1.0'!N69*(365/2)))*9.8*($C69+$D69-$B69)/3600</f>
        <v>0</v>
      </c>
      <c r="R69" s="74">
        <f>(('Node actual demand d=1.0'!O69*(365/2)))*9.8*($C69+$D69-$B69)/3600</f>
        <v>0</v>
      </c>
      <c r="S69" s="74">
        <f>(('Node actual demand d=1.0'!P69*(365/2)))*9.8*($C69+$D69-$B69)/3600</f>
        <v>0</v>
      </c>
      <c r="T69" s="74">
        <f>(('Node actual demand d=1.0'!Q69*(365/2)))*9.8*($C69+$D69-$B69)/3600</f>
        <v>0</v>
      </c>
      <c r="U69" s="74">
        <f>(('Node actual demand d=1.0'!R69*(365/2)))*9.8*($C69+$D69-$B69)/3600</f>
        <v>0</v>
      </c>
      <c r="V69" s="74">
        <f>(('Node actual demand d=1.0'!S69*(365/2)))*9.8*($C69+$D69-$B69)/3600</f>
        <v>0</v>
      </c>
      <c r="W69" s="74">
        <f>(('Node actual demand d=1.0'!T69*(365/2)))*9.8*($C69+$D69-$B69)/3600</f>
        <v>0</v>
      </c>
      <c r="X69" s="74">
        <f>(('Node actual demand d=1.0'!U69*(365/2)))*9.8*($C69+$D69-$B69)/3600</f>
        <v>0</v>
      </c>
      <c r="Y69" s="74">
        <f>(('Node actual demand d=1.0'!V69*(365/2)))*9.8*($C69+$D69-$B69)/3600</f>
        <v>0</v>
      </c>
      <c r="Z69" s="74">
        <f>(('Node actual demand d=1.0'!W69*(365/2)))*9.8*($C69+$D69-$B69)/3600</f>
        <v>0</v>
      </c>
      <c r="AA69" s="74">
        <f>(('Node actual demand d=1.0'!X69*(365/2)))*9.8*($C69+$D69-$B69)/3600</f>
        <v>0</v>
      </c>
      <c r="AB69" s="74">
        <f>(('Node actual demand d=1.0'!Y69*(365/2)))*9.8*($C69+$D69-$B69)/3600</f>
        <v>0</v>
      </c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</row>
    <row r="70" spans="1:100">
      <c r="A70" s="88" t="s">
        <v>1283</v>
      </c>
      <c r="B70" s="21">
        <f>Fornecida!$C$1</f>
        <v>3.0726</v>
      </c>
      <c r="C70" s="78">
        <v>31.878399999999999</v>
      </c>
      <c r="D70">
        <v>20</v>
      </c>
      <c r="E70" s="74">
        <f>(('Node actual demand d=1.0'!B70*(365/2)))*9.8*($C70+$D70-$B70)/3600</f>
        <v>4.5608593049249997</v>
      </c>
      <c r="F70" s="74">
        <f>(('Node actual demand d=1.0'!C70*(365/2)))*9.8*($C70+$D70-$B70)/3600</f>
        <v>4.2141273109833337</v>
      </c>
      <c r="G70" s="74">
        <f>(('Node actual demand d=1.0'!D70*(365/2)))*9.8*($C70+$D70-$B70)/3600</f>
        <v>4.0540971599333337</v>
      </c>
      <c r="H70" s="74">
        <f>(('Node actual demand d=1.0'!E70*(365/2)))*9.8*($C70+$D70-$B70)/3600</f>
        <v>1.3869279757666668</v>
      </c>
      <c r="I70" s="74">
        <f>(('Node actual demand d=1.0'!F70*(365/2)))*9.8*($C70+$D70-$B70)/3600</f>
        <v>2.6671691841666668E-2</v>
      </c>
      <c r="J70" s="74">
        <f>(('Node actual demand d=1.0'!G70*(365/2)))*9.8*($C70+$D70-$B70)/3600</f>
        <v>5.3343383683333336E-2</v>
      </c>
      <c r="K70" s="74">
        <f>(('Node actual demand d=1.0'!H70*(365/2)))*9.8*($C70+$D70-$B70)/3600</f>
        <v>2.6671691841666668E-2</v>
      </c>
      <c r="L70" s="74">
        <f>(('Node actual demand d=1.0'!I70*(365/2)))*9.8*($C70+$D70-$B70)/3600</f>
        <v>0.18670184289166669</v>
      </c>
      <c r="M70" s="74">
        <f>(('Node actual demand d=1.0'!J70*(365/2)))*9.8*($C70+$D70-$B70)/3600</f>
        <v>0.40007537762500001</v>
      </c>
      <c r="N70" s="74">
        <f>(('Node actual demand d=1.0'!K70*(365/2)))*9.8*($C70+$D70-$B70)/3600</f>
        <v>0.37340368578333338</v>
      </c>
      <c r="O70" s="74">
        <f>(('Node actual demand d=1.0'!L70*(365/2)))*9.8*($C70+$D70-$B70)/3600</f>
        <v>0.16003015104999999</v>
      </c>
      <c r="P70" s="74">
        <f>(('Node actual demand d=1.0'!M70*(365/2)))*9.8*($C70+$D70-$B70)/3600</f>
        <v>2.6671691841666668E-2</v>
      </c>
      <c r="Q70" s="74">
        <f>(('Node actual demand d=1.0'!N70*(365/2)))*9.8*($C70+$D70-$B70)/3600</f>
        <v>2.6671691841666668E-2</v>
      </c>
      <c r="R70" s="74">
        <f>(('Node actual demand d=1.0'!O70*(365/2)))*9.8*($C70+$D70-$B70)/3600</f>
        <v>2.6671691841666668E-2</v>
      </c>
      <c r="S70" s="74">
        <f>(('Node actual demand d=1.0'!P70*(365/2)))*9.8*($C70+$D70-$B70)/3600</f>
        <v>5.3343383683333336E-2</v>
      </c>
      <c r="T70" s="74">
        <f>(('Node actual demand d=1.0'!Q70*(365/2)))*9.8*($C70+$D70-$B70)/3600</f>
        <v>0</v>
      </c>
      <c r="U70" s="74">
        <f>(('Node actual demand d=1.0'!R70*(365/2)))*9.8*($C70+$D70-$B70)/3600</f>
        <v>0</v>
      </c>
      <c r="V70" s="74">
        <f>(('Node actual demand d=1.0'!S70*(365/2)))*9.8*($C70+$D70-$B70)/3600</f>
        <v>0</v>
      </c>
      <c r="W70" s="74">
        <f>(('Node actual demand d=1.0'!T70*(365/2)))*9.8*($C70+$D70-$B70)/3600</f>
        <v>0</v>
      </c>
      <c r="X70" s="74">
        <f>(('Node actual demand d=1.0'!U70*(365/2)))*9.8*($C70+$D70-$B70)/3600</f>
        <v>0</v>
      </c>
      <c r="Y70" s="74">
        <f>(('Node actual demand d=1.0'!V70*(365/2)))*9.8*($C70+$D70-$B70)/3600</f>
        <v>0</v>
      </c>
      <c r="Z70" s="74">
        <f>(('Node actual demand d=1.0'!W70*(365/2)))*9.8*($C70+$D70-$B70)/3600</f>
        <v>0.13335845920833336</v>
      </c>
      <c r="AA70" s="74">
        <f>(('Node actual demand d=1.0'!X70*(365/2)))*9.8*($C70+$D70-$B70)/3600</f>
        <v>5.6010552867500003</v>
      </c>
      <c r="AB70" s="74">
        <f>(('Node actual demand d=1.0'!Y70*(365/2)))*9.8*($C70+$D70-$B70)/3600</f>
        <v>5.6810703622749994</v>
      </c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</row>
    <row r="71" spans="1:100">
      <c r="A71" s="88" t="s">
        <v>1284</v>
      </c>
      <c r="B71" s="21">
        <f>Fornecida!$C$1</f>
        <v>3.0726</v>
      </c>
      <c r="C71" s="78">
        <v>38</v>
      </c>
      <c r="D71">
        <v>20</v>
      </c>
      <c r="E71" s="74">
        <f>(('Node actual demand d=1.0'!B71*(365/2)))*9.8*($C71+$D71-$B71)/3600</f>
        <v>5.4330880807194442</v>
      </c>
      <c r="F71" s="74">
        <f>(('Node actual demand d=1.0'!C71*(365/2)))*9.8*($C71+$D71-$B71)/3600</f>
        <v>0.57032416316944456</v>
      </c>
      <c r="G71" s="74">
        <f>(('Node actual demand d=1.0'!D71*(365/2)))*9.8*($C71+$D71-$B71)/3600</f>
        <v>0.45025591829166672</v>
      </c>
      <c r="H71" s="74">
        <f>(('Node actual demand d=1.0'!E71*(365/2)))*9.8*($C71+$D71-$B71)/3600</f>
        <v>0.45025591829166672</v>
      </c>
      <c r="I71" s="74">
        <f>(('Node actual demand d=1.0'!F71*(365/2)))*9.8*($C71+$D71-$B71)/3600</f>
        <v>1.2607165712166668</v>
      </c>
      <c r="J71" s="74">
        <f>(('Node actual demand d=1.0'!G71*(365/2)))*9.8*($C71+$D71-$B71)/3600</f>
        <v>3.6620814687722225</v>
      </c>
      <c r="K71" s="74">
        <f>(('Node actual demand d=1.0'!H71*(365/2)))*9.8*($C71+$D71-$B71)/3600</f>
        <v>1.0205800814611112</v>
      </c>
      <c r="L71" s="74">
        <f>(('Node actual demand d=1.0'!I71*(365/2)))*9.8*($C71+$D71-$B71)/3600</f>
        <v>0.51029004073055562</v>
      </c>
      <c r="M71" s="74">
        <f>(('Node actual demand d=1.0'!J71*(365/2)))*9.8*($C71+$D71-$B71)/3600</f>
        <v>0.66037534682777788</v>
      </c>
      <c r="N71" s="74">
        <f>(('Node actual demand d=1.0'!K71*(365/2)))*9.8*($C71+$D71-$B71)/3600</f>
        <v>0.81046065292500002</v>
      </c>
      <c r="O71" s="74">
        <f>(('Node actual demand d=1.0'!L71*(365/2)))*9.8*($C71+$D71-$B71)/3600</f>
        <v>1.0505971426805556</v>
      </c>
      <c r="P71" s="74">
        <f>(('Node actual demand d=1.0'!M71*(365/2)))*9.8*($C71+$D71-$B71)/3600</f>
        <v>1.1706653875583333</v>
      </c>
      <c r="Q71" s="74">
        <f>(('Node actual demand d=1.0'!N71*(365/2)))*9.8*($C71+$D71-$B71)/3600</f>
        <v>1.4108018773138888</v>
      </c>
      <c r="R71" s="74">
        <f>(('Node actual demand d=1.0'!O71*(365/2)))*9.8*($C71+$D71-$B71)/3600</f>
        <v>0.93052889780277759</v>
      </c>
      <c r="S71" s="74">
        <f>(('Node actual demand d=1.0'!P71*(365/2)))*9.8*($C71+$D71-$B71)/3600</f>
        <v>0.96054595902222228</v>
      </c>
      <c r="T71" s="74">
        <f>(('Node actual demand d=1.0'!Q71*(365/2)))*9.8*($C71+$D71-$B71)/3600</f>
        <v>0.54030710194999998</v>
      </c>
      <c r="U71" s="74">
        <f>(('Node actual demand d=1.0'!R71*(365/2)))*9.8*($C71+$D71-$B71)/3600</f>
        <v>0.54030710194999998</v>
      </c>
      <c r="V71" s="74">
        <f>(('Node actual demand d=1.0'!S71*(365/2)))*9.8*($C71+$D71-$B71)/3600</f>
        <v>0.57032416316944456</v>
      </c>
      <c r="W71" s="74">
        <f>(('Node actual demand d=1.0'!T71*(365/2)))*9.8*($C71+$D71-$B71)/3600</f>
        <v>0.54030710194999998</v>
      </c>
      <c r="X71" s="74">
        <f>(('Node actual demand d=1.0'!U71*(365/2)))*9.8*($C71+$D71-$B71)/3600</f>
        <v>0.51029004073055562</v>
      </c>
      <c r="Y71" s="74">
        <f>(('Node actual demand d=1.0'!V71*(365/2)))*9.8*($C71+$D71-$B71)/3600</f>
        <v>0.48027297951111114</v>
      </c>
      <c r="Z71" s="74">
        <f>(('Node actual demand d=1.0'!W71*(365/2)))*9.8*($C71+$D71-$B71)/3600</f>
        <v>0.4202388570722223</v>
      </c>
      <c r="AA71" s="74">
        <f>(('Node actual demand d=1.0'!X71*(365/2)))*9.8*($C71+$D71-$B71)/3600</f>
        <v>0.36020473463333336</v>
      </c>
      <c r="AB71" s="74">
        <f>(('Node actual demand d=1.0'!Y71*(365/2)))*9.8*($C71+$D71-$B71)/3600</f>
        <v>2.7315525709694448</v>
      </c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</row>
    <row r="72" spans="1:100">
      <c r="A72" s="88" t="s">
        <v>1285</v>
      </c>
      <c r="B72" s="21">
        <f>Fornecida!$C$1</f>
        <v>3.0726</v>
      </c>
      <c r="C72" s="78">
        <v>37.270299999999999</v>
      </c>
      <c r="D72">
        <v>20</v>
      </c>
      <c r="E72" s="74">
        <f>(('Node actual demand d=1.0'!B72*(365/2)))*9.8*($C72+$D72-$B72)/3600</f>
        <v>1.5401510958166666</v>
      </c>
      <c r="F72" s="74">
        <f>(('Node actual demand d=1.0'!C72*(365/2)))*9.8*($C72+$D72-$B72)/3600</f>
        <v>0.26656461273749998</v>
      </c>
      <c r="G72" s="74">
        <f>(('Node actual demand d=1.0'!D72*(365/2)))*9.8*($C72+$D72-$B72)/3600</f>
        <v>0.17770974182499999</v>
      </c>
      <c r="H72" s="74">
        <f>(('Node actual demand d=1.0'!E72*(365/2)))*9.8*($C72+$D72-$B72)/3600</f>
        <v>8.8854870912499995E-2</v>
      </c>
      <c r="I72" s="74">
        <f>(('Node actual demand d=1.0'!F72*(365/2)))*9.8*($C72+$D72-$B72)/3600</f>
        <v>4.7093081583625009</v>
      </c>
      <c r="J72" s="74">
        <f>(('Node actual demand d=1.0'!G72*(365/2)))*9.8*($C72+$D72-$B72)/3600</f>
        <v>5.035109351708333</v>
      </c>
      <c r="K72" s="74">
        <f>(('Node actual demand d=1.0'!H72*(365/2)))*9.8*($C72+$D72-$B72)/3600</f>
        <v>2.3398449340291667</v>
      </c>
      <c r="L72" s="74">
        <f>(('Node actual demand d=1.0'!I72*(365/2)))*9.8*($C72+$D72-$B72)/3600</f>
        <v>0.62198409638749996</v>
      </c>
      <c r="M72" s="74">
        <f>(('Node actual demand d=1.0'!J72*(365/2)))*9.8*($C72+$D72-$B72)/3600</f>
        <v>0.50351093517083334</v>
      </c>
      <c r="N72" s="74">
        <f>(('Node actual demand d=1.0'!K72*(365/2)))*9.8*($C72+$D72-$B72)/3600</f>
        <v>0.35541948364999998</v>
      </c>
      <c r="O72" s="74">
        <f>(('Node actual demand d=1.0'!L72*(365/2)))*9.8*($C72+$D72-$B72)/3600</f>
        <v>0.2073280321291667</v>
      </c>
      <c r="P72" s="74">
        <f>(('Node actual demand d=1.0'!M72*(365/2)))*9.8*($C72+$D72-$B72)/3600</f>
        <v>0.2073280321291667</v>
      </c>
      <c r="Q72" s="74">
        <f>(('Node actual demand d=1.0'!N72*(365/2)))*9.8*($C72+$D72-$B72)/3600</f>
        <v>0.17770974182499999</v>
      </c>
      <c r="R72" s="74">
        <f>(('Node actual demand d=1.0'!O72*(365/2)))*9.8*($C72+$D72-$B72)/3600</f>
        <v>0.17770974182499999</v>
      </c>
      <c r="S72" s="74">
        <f>(('Node actual demand d=1.0'!P72*(365/2)))*9.8*($C72+$D72-$B72)/3600</f>
        <v>0.14809145152083336</v>
      </c>
      <c r="T72" s="74">
        <f>(('Node actual demand d=1.0'!Q72*(365/2)))*9.8*($C72+$D72-$B72)/3600</f>
        <v>0.11847316121666666</v>
      </c>
      <c r="U72" s="74">
        <f>(('Node actual demand d=1.0'!R72*(365/2)))*9.8*($C72+$D72-$B72)/3600</f>
        <v>0.17770974182499999</v>
      </c>
      <c r="V72" s="74">
        <f>(('Node actual demand d=1.0'!S72*(365/2)))*9.8*($C72+$D72-$B72)/3600</f>
        <v>0.14809145152083336</v>
      </c>
      <c r="W72" s="74">
        <f>(('Node actual demand d=1.0'!T72*(365/2)))*9.8*($C72+$D72-$B72)/3600</f>
        <v>0.11847316121666666</v>
      </c>
      <c r="X72" s="74">
        <f>(('Node actual demand d=1.0'!U72*(365/2)))*9.8*($C72+$D72-$B72)/3600</f>
        <v>8.8854870912499995E-2</v>
      </c>
      <c r="Y72" s="74">
        <f>(('Node actual demand d=1.0'!V72*(365/2)))*9.8*($C72+$D72-$B72)/3600</f>
        <v>8.8854870912499995E-2</v>
      </c>
      <c r="Z72" s="74">
        <f>(('Node actual demand d=1.0'!W72*(365/2)))*9.8*($C72+$D72-$B72)/3600</f>
        <v>8.8854870912499995E-2</v>
      </c>
      <c r="AA72" s="74">
        <f>(('Node actual demand d=1.0'!X72*(365/2)))*9.8*($C72+$D72-$B72)/3600</f>
        <v>4.8573996098833332</v>
      </c>
      <c r="AB72" s="74">
        <f>(('Node actual demand d=1.0'!Y72*(365/2)))*9.8*($C72+$D72-$B72)/3600</f>
        <v>5.7755666093125004</v>
      </c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55"/>
    </row>
    <row r="73" spans="1:100">
      <c r="A73" s="88" t="s">
        <v>1286</v>
      </c>
      <c r="B73" s="21">
        <f>Fornecida!$C$1</f>
        <v>3.0726</v>
      </c>
      <c r="C73" s="78">
        <v>36.736600000000003</v>
      </c>
      <c r="D73">
        <v>20</v>
      </c>
      <c r="E73" s="74">
        <f>(('Node actual demand d=1.0'!B73*(365/2)))*9.8*($C73+$D73-$B73)/3600</f>
        <v>2.9326630666666669E-2</v>
      </c>
      <c r="F73" s="74">
        <f>(('Node actual demand d=1.0'!C73*(365/2)))*9.8*($C73+$D73-$B73)/3600</f>
        <v>2.9326630666666669E-2</v>
      </c>
      <c r="G73" s="74">
        <f>(('Node actual demand d=1.0'!D73*(365/2)))*9.8*($C73+$D73-$B73)/3600</f>
        <v>5.8653261333333338E-2</v>
      </c>
      <c r="H73" s="74">
        <f>(('Node actual demand d=1.0'!E73*(365/2)))*9.8*($C73+$D73-$B73)/3600</f>
        <v>2.9326630666666669E-2</v>
      </c>
      <c r="I73" s="74">
        <f>(('Node actual demand d=1.0'!F73*(365/2)))*9.8*($C73+$D73-$B73)/3600</f>
        <v>2.9326630666666669E-2</v>
      </c>
      <c r="J73" s="74">
        <f>(('Node actual demand d=1.0'!G73*(365/2)))*9.8*($C73+$D73-$B73)/3600</f>
        <v>7.6835772346666662</v>
      </c>
      <c r="K73" s="74">
        <f>(('Node actual demand d=1.0'!H73*(365/2)))*9.8*($C73+$D73-$B73)/3600</f>
        <v>5.9239793946666675</v>
      </c>
      <c r="L73" s="74">
        <f>(('Node actual demand d=1.0'!I73*(365/2)))*9.8*($C73+$D73-$B73)/3600</f>
        <v>0.46922609066666671</v>
      </c>
      <c r="M73" s="74">
        <f>(('Node actual demand d=1.0'!J73*(365/2)))*9.8*($C73+$D73-$B73)/3600</f>
        <v>0.32259293733333333</v>
      </c>
      <c r="N73" s="74">
        <f>(('Node actual demand d=1.0'!K73*(365/2)))*9.8*($C73+$D73-$B73)/3600</f>
        <v>0.82114565866666678</v>
      </c>
      <c r="O73" s="74">
        <f>(('Node actual demand d=1.0'!L73*(365/2)))*9.8*($C73+$D73-$B73)/3600</f>
        <v>0.87979892000000015</v>
      </c>
      <c r="P73" s="74">
        <f>(('Node actual demand d=1.0'!M73*(365/2)))*9.8*($C73+$D73-$B73)/3600</f>
        <v>3.6951554639999999</v>
      </c>
      <c r="Q73" s="74">
        <f>(('Node actual demand d=1.0'!N73*(365/2)))*9.8*($C73+$D73-$B73)/3600</f>
        <v>0.6745125053333334</v>
      </c>
      <c r="R73" s="74">
        <f>(('Node actual demand d=1.0'!O73*(365/2)))*9.8*($C73+$D73-$B73)/3600</f>
        <v>0.61585924400000003</v>
      </c>
      <c r="S73" s="74">
        <f>(('Node actual demand d=1.0'!P73*(365/2)))*9.8*($C73+$D73-$B73)/3600</f>
        <v>0.6745125053333334</v>
      </c>
      <c r="T73" s="74">
        <f>(('Node actual demand d=1.0'!Q73*(365/2)))*9.8*($C73+$D73-$B73)/3600</f>
        <v>0.29326630666666675</v>
      </c>
      <c r="U73" s="74">
        <f>(('Node actual demand d=1.0'!R73*(365/2)))*9.8*($C73+$D73-$B73)/3600</f>
        <v>5.8653261333333338E-2</v>
      </c>
      <c r="V73" s="74">
        <f>(('Node actual demand d=1.0'!S73*(365/2)))*9.8*($C73+$D73-$B73)/3600</f>
        <v>5.8653261333333338E-2</v>
      </c>
      <c r="W73" s="74">
        <f>(('Node actual demand d=1.0'!T73*(365/2)))*9.8*($C73+$D73-$B73)/3600</f>
        <v>0</v>
      </c>
      <c r="X73" s="74">
        <f>(('Node actual demand d=1.0'!U73*(365/2)))*9.8*($C73+$D73-$B73)/3600</f>
        <v>0</v>
      </c>
      <c r="Y73" s="74">
        <f>(('Node actual demand d=1.0'!V73*(365/2)))*9.8*($C73+$D73-$B73)/3600</f>
        <v>10.147014210666667</v>
      </c>
      <c r="Z73" s="74">
        <f>(('Node actual demand d=1.0'!W73*(365/2)))*9.8*($C73+$D73-$B73)/3600</f>
        <v>3.372562526666667</v>
      </c>
      <c r="AA73" s="74">
        <f>(('Node actual demand d=1.0'!X73*(365/2)))*9.8*($C73+$D73-$B73)/3600</f>
        <v>0.17595978400000001</v>
      </c>
      <c r="AB73" s="74">
        <f>(('Node actual demand d=1.0'!Y73*(365/2)))*9.8*($C73+$D73-$B73)/3600</f>
        <v>5.8653261333333338E-2</v>
      </c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</row>
    <row r="74" spans="1:100">
      <c r="A74" s="88" t="s">
        <v>1287</v>
      </c>
      <c r="B74" s="21">
        <f>Fornecida!$C$1</f>
        <v>3.0726</v>
      </c>
      <c r="C74" s="78">
        <v>36.824800000000003</v>
      </c>
      <c r="D74">
        <v>20</v>
      </c>
      <c r="E74" s="74">
        <f>(('Node actual demand d=1.0'!B74*(365/2)))*9.8*($C74+$D74-$B74)/3600</f>
        <v>3.0256075663916673</v>
      </c>
      <c r="F74" s="74">
        <f>(('Node actual demand d=1.0'!C74*(365/2)))*9.8*($C74+$D74-$B74)/3600</f>
        <v>2.6437347667500011</v>
      </c>
      <c r="G74" s="74">
        <f>(('Node actual demand d=1.0'!D74*(365/2)))*9.8*($C74+$D74-$B74)/3600</f>
        <v>2.5556102745249998</v>
      </c>
      <c r="H74" s="74">
        <f>(('Node actual demand d=1.0'!E74*(365/2)))*9.8*($C74+$D74-$B74)/3600</f>
        <v>2.673109597491667</v>
      </c>
      <c r="I74" s="74">
        <f>(('Node actual demand d=1.0'!F74*(365/2)))*9.8*($C74+$D74-$B74)/3600</f>
        <v>2.673109597491667</v>
      </c>
      <c r="J74" s="74">
        <f>(('Node actual demand d=1.0'!G74*(365/2)))*9.8*($C74+$D74-$B74)/3600</f>
        <v>2.6437347667500011</v>
      </c>
      <c r="K74" s="74">
        <f>(('Node actual demand d=1.0'!H74*(365/2)))*9.8*($C74+$D74-$B74)/3600</f>
        <v>2.9962327356500005</v>
      </c>
      <c r="L74" s="74">
        <f>(('Node actual demand d=1.0'!I74*(365/2)))*9.8*($C74+$D74-$B74)/3600</f>
        <v>3.1137320586166677</v>
      </c>
      <c r="M74" s="74">
        <f>(('Node actual demand d=1.0'!J74*(365/2)))*9.8*($C74+$D74-$B74)/3600</f>
        <v>3.2606062123250008</v>
      </c>
      <c r="N74" s="74">
        <f>(('Node actual demand d=1.0'!K74*(365/2)))*9.8*($C74+$D74-$B74)/3600</f>
        <v>3.3781055352916671</v>
      </c>
      <c r="O74" s="74">
        <f>(('Node actual demand d=1.0'!L74*(365/2)))*9.8*($C74+$D74-$B74)/3600</f>
        <v>3.2018565508416672</v>
      </c>
      <c r="P74" s="74">
        <f>(('Node actual demand d=1.0'!M74*(365/2)))*9.8*($C74+$D74-$B74)/3600</f>
        <v>2.7906089204583333</v>
      </c>
      <c r="Q74" s="74">
        <f>(('Node actual demand d=1.0'!N74*(365/2)))*9.8*($C74+$D74-$B74)/3600</f>
        <v>2.3499864593333339</v>
      </c>
      <c r="R74" s="74">
        <f>(('Node actual demand d=1.0'!O74*(365/2)))*9.8*($C74+$D74-$B74)/3600</f>
        <v>1.0281190759583336</v>
      </c>
      <c r="S74" s="74">
        <f>(('Node actual demand d=1.0'!P74*(365/2)))*9.8*($C74+$D74-$B74)/3600</f>
        <v>0.3818727996416667</v>
      </c>
      <c r="T74" s="74">
        <f>(('Node actual demand d=1.0'!Q74*(365/2)))*9.8*($C74+$D74-$B74)/3600</f>
        <v>0.3818727996416667</v>
      </c>
      <c r="U74" s="74">
        <f>(('Node actual demand d=1.0'!R74*(365/2)))*9.8*($C74+$D74-$B74)/3600</f>
        <v>0.4112476303833334</v>
      </c>
      <c r="V74" s="74">
        <f>(('Node actual demand d=1.0'!S74*(365/2)))*9.8*($C74+$D74-$B74)/3600</f>
        <v>0.4112476303833334</v>
      </c>
      <c r="W74" s="74">
        <f>(('Node actual demand d=1.0'!T74*(365/2)))*9.8*($C74+$D74-$B74)/3600</f>
        <v>0.32312313815833338</v>
      </c>
      <c r="X74" s="74">
        <f>(('Node actual demand d=1.0'!U74*(365/2)))*9.8*($C74+$D74-$B74)/3600</f>
        <v>0.23499864593333336</v>
      </c>
      <c r="Y74" s="74">
        <f>(('Node actual demand d=1.0'!V74*(365/2)))*9.8*($C74+$D74-$B74)/3600</f>
        <v>0.14687415370833337</v>
      </c>
      <c r="Z74" s="74">
        <f>(('Node actual demand d=1.0'!W74*(365/2)))*9.8*($C74+$D74-$B74)/3600</f>
        <v>0.32312313815833338</v>
      </c>
      <c r="AA74" s="74">
        <f>(('Node actual demand d=1.0'!X74*(365/2)))*9.8*($C74+$D74-$B74)/3600</f>
        <v>2.9962327356500005</v>
      </c>
      <c r="AB74" s="74">
        <f>(('Node actual demand d=1.0'!Y74*(365/2)))*9.8*($C74+$D74-$B74)/3600</f>
        <v>2.9962327356500005</v>
      </c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  <c r="CV74" s="55"/>
    </row>
    <row r="75" spans="1:100">
      <c r="A75" s="88" t="s">
        <v>1288</v>
      </c>
      <c r="B75" s="21">
        <f>Fornecida!$C$1</f>
        <v>3.0726</v>
      </c>
      <c r="C75" s="78">
        <v>36.897500000000001</v>
      </c>
      <c r="D75">
        <v>20</v>
      </c>
      <c r="E75" s="74">
        <f>(('Node actual demand d=1.0'!B75*(365/2)))*9.8*($C75+$D75-$B75)/3600</f>
        <v>0.17648736169166665</v>
      </c>
      <c r="F75" s="74">
        <f>(('Node actual demand d=1.0'!C75*(365/2)))*9.8*($C75+$D75-$B75)/3600</f>
        <v>0.23531648225555557</v>
      </c>
      <c r="G75" s="74">
        <f>(('Node actual demand d=1.0'!D75*(365/2)))*9.8*($C75+$D75-$B75)/3600</f>
        <v>0.23531648225555557</v>
      </c>
      <c r="H75" s="74">
        <f>(('Node actual demand d=1.0'!E75*(365/2)))*9.8*($C75+$D75-$B75)/3600</f>
        <v>0.23531648225555557</v>
      </c>
      <c r="I75" s="74">
        <f>(('Node actual demand d=1.0'!F75*(365/2)))*9.8*($C75+$D75-$B75)/3600</f>
        <v>0.17648736169166665</v>
      </c>
      <c r="J75" s="74">
        <f>(('Node actual demand d=1.0'!G75*(365/2)))*9.8*($C75+$D75-$B75)/3600</f>
        <v>0.17648736169166665</v>
      </c>
      <c r="K75" s="74">
        <f>(('Node actual demand d=1.0'!H75*(365/2)))*9.8*($C75+$D75-$B75)/3600</f>
        <v>0.20590192197361112</v>
      </c>
      <c r="L75" s="74">
        <f>(('Node actual demand d=1.0'!I75*(365/2)))*9.8*($C75+$D75-$B75)/3600</f>
        <v>0.23531648225555557</v>
      </c>
      <c r="M75" s="74">
        <f>(('Node actual demand d=1.0'!J75*(365/2)))*9.8*($C75+$D75-$B75)/3600</f>
        <v>0.23531648225555557</v>
      </c>
      <c r="N75" s="74">
        <f>(('Node actual demand d=1.0'!K75*(365/2)))*9.8*($C75+$D75-$B75)/3600</f>
        <v>0.23531648225555557</v>
      </c>
      <c r="O75" s="74">
        <f>(('Node actual demand d=1.0'!L75*(365/2)))*9.8*($C75+$D75-$B75)/3600</f>
        <v>0.8236076878944445</v>
      </c>
      <c r="P75" s="74">
        <f>(('Node actual demand d=1.0'!M75*(365/2)))*9.8*($C75+$D75-$B75)/3600</f>
        <v>0.44121840422916675</v>
      </c>
      <c r="Q75" s="74">
        <f>(('Node actual demand d=1.0'!N75*(365/2)))*9.8*($C75+$D75-$B75)/3600</f>
        <v>0.23531648225555557</v>
      </c>
      <c r="R75" s="74">
        <f>(('Node actual demand d=1.0'!O75*(365/2)))*9.8*($C75+$D75-$B75)/3600</f>
        <v>0.23531648225555557</v>
      </c>
      <c r="S75" s="74">
        <f>(('Node actual demand d=1.0'!P75*(365/2)))*9.8*($C75+$D75-$B75)/3600</f>
        <v>0.26473104253750002</v>
      </c>
      <c r="T75" s="74">
        <f>(('Node actual demand d=1.0'!Q75*(365/2)))*9.8*($C75+$D75-$B75)/3600</f>
        <v>0.26473104253750002</v>
      </c>
      <c r="U75" s="74">
        <f>(('Node actual demand d=1.0'!R75*(365/2)))*9.8*($C75+$D75-$B75)/3600</f>
        <v>0.23531648225555557</v>
      </c>
      <c r="V75" s="74">
        <f>(('Node actual demand d=1.0'!S75*(365/2)))*9.8*($C75+$D75-$B75)/3600</f>
        <v>0.23531648225555557</v>
      </c>
      <c r="W75" s="74">
        <f>(('Node actual demand d=1.0'!T75*(365/2)))*9.8*($C75+$D75-$B75)/3600</f>
        <v>1.1765824112777781</v>
      </c>
      <c r="X75" s="74">
        <f>(('Node actual demand d=1.0'!U75*(365/2)))*9.8*($C75+$D75-$B75)/3600</f>
        <v>0.23531648225555557</v>
      </c>
      <c r="Y75" s="74">
        <f>(('Node actual demand d=1.0'!V75*(365/2)))*9.8*($C75+$D75-$B75)/3600</f>
        <v>0.23531648225555557</v>
      </c>
      <c r="Z75" s="74">
        <f>(('Node actual demand d=1.0'!W75*(365/2)))*9.8*($C75+$D75-$B75)/3600</f>
        <v>0.23531648225555557</v>
      </c>
      <c r="AA75" s="74">
        <f>(('Node actual demand d=1.0'!X75*(365/2)))*9.8*($C75+$D75-$B75)/3600</f>
        <v>0.20590192197361112</v>
      </c>
      <c r="AB75" s="74">
        <f>(('Node actual demand d=1.0'!Y75*(365/2)))*9.8*($C75+$D75-$B75)/3600</f>
        <v>0.20590192197361112</v>
      </c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  <c r="CV75" s="55"/>
    </row>
    <row r="76" spans="1:100">
      <c r="A76" s="88" t="s">
        <v>1289</v>
      </c>
      <c r="B76" s="21">
        <f>Fornecida!$C$1</f>
        <v>3.0726</v>
      </c>
      <c r="C76" s="78">
        <v>37.0032</v>
      </c>
      <c r="D76">
        <v>20</v>
      </c>
      <c r="E76" s="74">
        <f>(('Node actual demand d=1.0'!B76*(365/2)))*9.8*($C76+$D76-$B76)/3600</f>
        <v>5.8944647727777785E-2</v>
      </c>
      <c r="F76" s="74">
        <f>(('Node actual demand d=1.0'!C76*(365/2)))*9.8*($C76+$D76-$B76)/3600</f>
        <v>5.8944647727777785E-2</v>
      </c>
      <c r="G76" s="74">
        <f>(('Node actual demand d=1.0'!D76*(365/2)))*9.8*($C76+$D76-$B76)/3600</f>
        <v>0.17683394318333331</v>
      </c>
      <c r="H76" s="74">
        <f>(('Node actual demand d=1.0'!E76*(365/2)))*9.8*($C76+$D76-$B76)/3600</f>
        <v>5.8944647727777785E-2</v>
      </c>
      <c r="I76" s="74">
        <f>(('Node actual demand d=1.0'!F76*(365/2)))*9.8*($C76+$D76-$B76)/3600</f>
        <v>9.2543096932611117</v>
      </c>
      <c r="J76" s="74">
        <f>(('Node actual demand d=1.0'!G76*(365/2)))*9.8*($C76+$D76-$B76)/3600</f>
        <v>6.0123540682333338</v>
      </c>
      <c r="K76" s="74">
        <f>(('Node actual demand d=1.0'!H76*(365/2)))*9.8*($C76+$D76-$B76)/3600</f>
        <v>0.91364203978055547</v>
      </c>
      <c r="L76" s="74">
        <f>(('Node actual demand d=1.0'!I76*(365/2)))*9.8*($C76+$D76-$B76)/3600</f>
        <v>0.50102950568611115</v>
      </c>
      <c r="M76" s="74">
        <f>(('Node actual demand d=1.0'!J76*(365/2)))*9.8*($C76+$D76-$B76)/3600</f>
        <v>0.47155718182222228</v>
      </c>
      <c r="N76" s="74">
        <f>(('Node actual demand d=1.0'!K76*(365/2)))*9.8*($C76+$D76-$B76)/3600</f>
        <v>0.32419556250277776</v>
      </c>
      <c r="O76" s="74">
        <f>(('Node actual demand d=1.0'!L76*(365/2)))*9.8*($C76+$D76-$B76)/3600</f>
        <v>0.29472323863888894</v>
      </c>
      <c r="P76" s="74">
        <f>(('Node actual demand d=1.0'!M76*(365/2)))*9.8*($C76+$D76-$B76)/3600</f>
        <v>0.26525091477500001</v>
      </c>
      <c r="Q76" s="74">
        <f>(('Node actual demand d=1.0'!N76*(365/2)))*9.8*($C76+$D76-$B76)/3600</f>
        <v>0.20630626704722221</v>
      </c>
      <c r="R76" s="74">
        <f>(('Node actual demand d=1.0'!O76*(365/2)))*9.8*($C76+$D76-$B76)/3600</f>
        <v>0.29472323863888894</v>
      </c>
      <c r="S76" s="74">
        <f>(('Node actual demand d=1.0'!P76*(365/2)))*9.8*($C76+$D76-$B76)/3600</f>
        <v>0.23577859091111114</v>
      </c>
      <c r="T76" s="74">
        <f>(('Node actual demand d=1.0'!Q76*(365/2)))*9.8*($C76+$D76-$B76)/3600</f>
        <v>0.53050182955000003</v>
      </c>
      <c r="U76" s="74">
        <f>(('Node actual demand d=1.0'!R76*(365/2)))*9.8*($C76+$D76-$B76)/3600</f>
        <v>0.61891880114166675</v>
      </c>
      <c r="V76" s="74">
        <f>(('Node actual demand d=1.0'!S76*(365/2)))*9.8*($C76+$D76-$B76)/3600</f>
        <v>0.41261253409444443</v>
      </c>
      <c r="W76" s="74">
        <f>(('Node actual demand d=1.0'!T76*(365/2)))*9.8*($C76+$D76-$B76)/3600</f>
        <v>0.29472323863888894</v>
      </c>
      <c r="X76" s="74">
        <f>(('Node actual demand d=1.0'!U76*(365/2)))*9.8*($C76+$D76-$B76)/3600</f>
        <v>0.11788929545555557</v>
      </c>
      <c r="Y76" s="74">
        <f>(('Node actual demand d=1.0'!V76*(365/2)))*9.8*($C76+$D76-$B76)/3600</f>
        <v>0.11788929545555557</v>
      </c>
      <c r="Z76" s="74">
        <f>(('Node actual demand d=1.0'!W76*(365/2)))*9.8*($C76+$D76-$B76)/3600</f>
        <v>8.8416971591666657E-2</v>
      </c>
      <c r="AA76" s="74">
        <f>(('Node actual demand d=1.0'!X76*(365/2)))*9.8*($C76+$D76-$B76)/3600</f>
        <v>5.8944647727777785E-2</v>
      </c>
      <c r="AB76" s="74">
        <f>(('Node actual demand d=1.0'!Y76*(365/2)))*9.8*($C76+$D76-$B76)/3600</f>
        <v>2.9472323863888893E-2</v>
      </c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</row>
    <row r="77" spans="1:100">
      <c r="A77" s="88" t="s">
        <v>1290</v>
      </c>
      <c r="B77" s="21">
        <f>Fornecida!$C$1</f>
        <v>3.0726</v>
      </c>
      <c r="C77" s="78">
        <v>37.944299999999998</v>
      </c>
      <c r="D77">
        <v>20</v>
      </c>
      <c r="E77" s="74">
        <f>(('Node actual demand d=1.0'!B77*(365/2)))*9.8*($C77+$D77-$B77)/3600</f>
        <v>0.65970568274722219</v>
      </c>
      <c r="F77" s="74">
        <f>(('Node actual demand d=1.0'!C77*(365/2)))*9.8*($C77+$D77-$B77)/3600</f>
        <v>5.9973243886111111E-2</v>
      </c>
      <c r="G77" s="74">
        <f>(('Node actual demand d=1.0'!D77*(365/2)))*9.8*($C77+$D77-$B77)/3600</f>
        <v>2.9986621943055555E-2</v>
      </c>
      <c r="H77" s="74">
        <f>(('Node actual demand d=1.0'!E77*(365/2)))*9.8*($C77+$D77-$B77)/3600</f>
        <v>10.765197277556943</v>
      </c>
      <c r="I77" s="74">
        <f>(('Node actual demand d=1.0'!F77*(365/2)))*9.8*($C77+$D77-$B77)/3600</f>
        <v>2.099063536013889</v>
      </c>
      <c r="J77" s="74">
        <f>(('Node actual demand d=1.0'!G77*(365/2)))*9.8*($C77+$D77-$B77)/3600</f>
        <v>0</v>
      </c>
      <c r="K77" s="74">
        <f>(('Node actual demand d=1.0'!H77*(365/2)))*9.8*($C77+$D77-$B77)/3600</f>
        <v>2.9986621943055555E-2</v>
      </c>
      <c r="L77" s="74">
        <f>(('Node actual demand d=1.0'!I77*(365/2)))*9.8*($C77+$D77-$B77)/3600</f>
        <v>0.11994648777222222</v>
      </c>
      <c r="M77" s="74">
        <f>(('Node actual demand d=1.0'!J77*(365/2)))*9.8*($C77+$D77-$B77)/3600</f>
        <v>0.14993310971527782</v>
      </c>
      <c r="N77" s="74">
        <f>(('Node actual demand d=1.0'!K77*(365/2)))*9.8*($C77+$D77-$B77)/3600</f>
        <v>0.14993310971527782</v>
      </c>
      <c r="O77" s="74">
        <f>(('Node actual demand d=1.0'!L77*(365/2)))*9.8*($C77+$D77-$B77)/3600</f>
        <v>0.23989297554444444</v>
      </c>
      <c r="P77" s="74">
        <f>(('Node actual demand d=1.0'!M77*(365/2)))*9.8*($C77+$D77-$B77)/3600</f>
        <v>11.244983228645832</v>
      </c>
      <c r="Q77" s="74">
        <f>(('Node actual demand d=1.0'!N77*(365/2)))*9.8*($C77+$D77-$B77)/3600</f>
        <v>1.7392240726972221</v>
      </c>
      <c r="R77" s="74">
        <f>(('Node actual demand d=1.0'!O77*(365/2)))*9.8*($C77+$D77-$B77)/3600</f>
        <v>0.11994648777222222</v>
      </c>
      <c r="S77" s="74">
        <f>(('Node actual demand d=1.0'!P77*(365/2)))*9.8*($C77+$D77-$B77)/3600</f>
        <v>8.9959865829166666E-2</v>
      </c>
      <c r="T77" s="74">
        <f>(('Node actual demand d=1.0'!Q77*(365/2)))*9.8*($C77+$D77-$B77)/3600</f>
        <v>8.9959865829166666E-2</v>
      </c>
      <c r="U77" s="74">
        <f>(('Node actual demand d=1.0'!R77*(365/2)))*9.8*($C77+$D77-$B77)/3600</f>
        <v>8.9959865829166666E-2</v>
      </c>
      <c r="V77" s="74">
        <f>(('Node actual demand d=1.0'!S77*(365/2)))*9.8*($C77+$D77-$B77)/3600</f>
        <v>8.9959865829166666E-2</v>
      </c>
      <c r="W77" s="74">
        <f>(('Node actual demand d=1.0'!T77*(365/2)))*9.8*($C77+$D77-$B77)/3600</f>
        <v>8.9959865829166666E-2</v>
      </c>
      <c r="X77" s="74">
        <f>(('Node actual demand d=1.0'!U77*(365/2)))*9.8*($C77+$D77-$B77)/3600</f>
        <v>8.9959865829166666E-2</v>
      </c>
      <c r="Y77" s="74">
        <f>(('Node actual demand d=1.0'!V77*(365/2)))*9.8*($C77+$D77-$B77)/3600</f>
        <v>8.9959865829166666E-2</v>
      </c>
      <c r="Z77" s="74">
        <f>(('Node actual demand d=1.0'!W77*(365/2)))*9.8*($C77+$D77-$B77)/3600</f>
        <v>5.9973243886111111E-2</v>
      </c>
      <c r="AA77" s="74">
        <f>(('Node actual demand d=1.0'!X77*(365/2)))*9.8*($C77+$D77-$B77)/3600</f>
        <v>10.135478216752777</v>
      </c>
      <c r="AB77" s="74">
        <f>(('Node actual demand d=1.0'!Y77*(365/2)))*9.8*($C77+$D77-$B77)/3600</f>
        <v>13.134140411058334</v>
      </c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</row>
    <row r="78" spans="1:100">
      <c r="A78" s="88" t="s">
        <v>1291</v>
      </c>
      <c r="B78" s="21">
        <f>Fornecida!$C$1</f>
        <v>3.0726</v>
      </c>
      <c r="C78" s="78">
        <v>36.330199999999998</v>
      </c>
      <c r="D78">
        <v>20</v>
      </c>
      <c r="E78" s="74">
        <f>(('Node actual demand d=1.0'!B78*(365/2)))*9.8*($C78+$D78-$B78)/3600</f>
        <v>0.14552269355555558</v>
      </c>
      <c r="F78" s="74">
        <f>(('Node actual demand d=1.0'!C78*(365/2)))*9.8*($C78+$D78-$B78)/3600</f>
        <v>0.14552269355555558</v>
      </c>
      <c r="G78" s="74">
        <f>(('Node actual demand d=1.0'!D78*(365/2)))*9.8*($C78+$D78-$B78)/3600</f>
        <v>0.14552269355555558</v>
      </c>
      <c r="H78" s="74">
        <f>(('Node actual demand d=1.0'!E78*(365/2)))*9.8*($C78+$D78-$B78)/3600</f>
        <v>0.17462723226666665</v>
      </c>
      <c r="I78" s="74">
        <f>(('Node actual demand d=1.0'!F78*(365/2)))*9.8*($C78+$D78-$B78)/3600</f>
        <v>0.23283630968888888</v>
      </c>
      <c r="J78" s="74">
        <f>(('Node actual demand d=1.0'!G78*(365/2)))*9.8*($C78+$D78-$B78)/3600</f>
        <v>3.0268720259555559</v>
      </c>
      <c r="K78" s="74">
        <f>(('Node actual demand d=1.0'!H78*(365/2)))*9.8*($C78+$D78-$B78)/3600</f>
        <v>3.2014992582222228</v>
      </c>
      <c r="L78" s="74">
        <f>(('Node actual demand d=1.0'!I78*(365/2)))*9.8*($C78+$D78-$B78)/3600</f>
        <v>3.0559765646666666</v>
      </c>
      <c r="M78" s="74">
        <f>(('Node actual demand d=1.0'!J78*(365/2)))*9.8*($C78+$D78-$B78)/3600</f>
        <v>0.6111953129333334</v>
      </c>
      <c r="N78" s="74">
        <f>(('Node actual demand d=1.0'!K78*(365/2)))*9.8*($C78+$D78-$B78)/3600</f>
        <v>0.40746354195555556</v>
      </c>
      <c r="O78" s="74">
        <f>(('Node actual demand d=1.0'!L78*(365/2)))*9.8*($C78+$D78-$B78)/3600</f>
        <v>0.26194084839999998</v>
      </c>
      <c r="P78" s="74">
        <f>(('Node actual demand d=1.0'!M78*(365/2)))*9.8*($C78+$D78-$B78)/3600</f>
        <v>0.20373177097777778</v>
      </c>
      <c r="Q78" s="74">
        <f>(('Node actual demand d=1.0'!N78*(365/2)))*9.8*($C78+$D78-$B78)/3600</f>
        <v>0.23283630968888888</v>
      </c>
      <c r="R78" s="74">
        <f>(('Node actual demand d=1.0'!O78*(365/2)))*9.8*($C78+$D78-$B78)/3600</f>
        <v>0.20373177097777778</v>
      </c>
      <c r="S78" s="74">
        <f>(('Node actual demand d=1.0'!P78*(365/2)))*9.8*($C78+$D78-$B78)/3600</f>
        <v>0.26194084839999998</v>
      </c>
      <c r="T78" s="74">
        <f>(('Node actual demand d=1.0'!Q78*(365/2)))*9.8*($C78+$D78-$B78)/3600</f>
        <v>0.49477715808888895</v>
      </c>
      <c r="U78" s="74">
        <f>(('Node actual demand d=1.0'!R78*(365/2)))*9.8*($C78+$D78-$B78)/3600</f>
        <v>0.34925446453333331</v>
      </c>
      <c r="V78" s="74">
        <f>(('Node actual demand d=1.0'!S78*(365/2)))*9.8*($C78+$D78-$B78)/3600</f>
        <v>0.34925446453333331</v>
      </c>
      <c r="W78" s="74">
        <f>(('Node actual demand d=1.0'!T78*(365/2)))*9.8*($C78+$D78-$B78)/3600</f>
        <v>3.9873218034222222</v>
      </c>
      <c r="X78" s="74">
        <f>(('Node actual demand d=1.0'!U78*(365/2)))*9.8*($C78+$D78-$B78)/3600</f>
        <v>3.8709036485777779</v>
      </c>
      <c r="Y78" s="74">
        <f>(('Node actual demand d=1.0'!V78*(365/2)))*9.8*($C78+$D78-$B78)/3600</f>
        <v>2.1828404033333331</v>
      </c>
      <c r="Z78" s="74">
        <f>(('Node actual demand d=1.0'!W78*(365/2)))*9.8*($C78+$D78-$B78)/3600</f>
        <v>0.20373177097777778</v>
      </c>
      <c r="AA78" s="74">
        <f>(('Node actual demand d=1.0'!X78*(365/2)))*9.8*($C78+$D78-$B78)/3600</f>
        <v>0.17462723226666665</v>
      </c>
      <c r="AB78" s="74">
        <f>(('Node actual demand d=1.0'!Y78*(365/2)))*9.8*($C78+$D78-$B78)/3600</f>
        <v>0.17462723226666665</v>
      </c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</row>
    <row r="79" spans="1:100">
      <c r="A79" s="88" t="s">
        <v>1292</v>
      </c>
      <c r="B79" s="21">
        <f>Fornecida!$C$1</f>
        <v>3.0726</v>
      </c>
      <c r="C79" s="78">
        <v>34.028799999999997</v>
      </c>
      <c r="D79">
        <v>20</v>
      </c>
      <c r="E79" s="74">
        <f>(('Node actual demand d=1.0'!B79*(365/2)))*9.8*($C79+$D79-$B79)/3600</f>
        <v>5.5693711150000005E-2</v>
      </c>
      <c r="F79" s="74">
        <f>(('Node actual demand d=1.0'!C79*(365/2)))*9.8*($C79+$D79-$B79)/3600</f>
        <v>5.5693711150000005E-2</v>
      </c>
      <c r="G79" s="74">
        <f>(('Node actual demand d=1.0'!D79*(365/2)))*9.8*($C79+$D79-$B79)/3600</f>
        <v>2.7846855575000003E-2</v>
      </c>
      <c r="H79" s="74">
        <f>(('Node actual demand d=1.0'!E79*(365/2)))*9.8*($C79+$D79-$B79)/3600</f>
        <v>5.5693711150000005E-2</v>
      </c>
      <c r="I79" s="74">
        <f>(('Node actual demand d=1.0'!F79*(365/2)))*9.8*($C79+$D79-$B79)/3600</f>
        <v>2.7846855575000003E-2</v>
      </c>
      <c r="J79" s="74">
        <f>(('Node actual demand d=1.0'!G79*(365/2)))*9.8*($C79+$D79-$B79)/3600</f>
        <v>2.7846855575000003E-2</v>
      </c>
      <c r="K79" s="74">
        <f>(('Node actual demand d=1.0'!H79*(365/2)))*9.8*($C79+$D79-$B79)/3600</f>
        <v>8.3540566725000001E-2</v>
      </c>
      <c r="L79" s="74">
        <f>(('Node actual demand d=1.0'!I79*(365/2)))*9.8*($C79+$D79-$B79)/3600</f>
        <v>0.11138742230000001</v>
      </c>
      <c r="M79" s="74">
        <f>(('Node actual demand d=1.0'!J79*(365/2)))*9.8*($C79+$D79-$B79)/3600</f>
        <v>0.16708113345</v>
      </c>
      <c r="N79" s="74">
        <f>(('Node actual demand d=1.0'!K79*(365/2)))*9.8*($C79+$D79-$B79)/3600</f>
        <v>0.3341622669</v>
      </c>
      <c r="O79" s="74">
        <f>(('Node actual demand d=1.0'!L79*(365/2)))*9.8*($C79+$D79-$B79)/3600</f>
        <v>0.13923427787500001</v>
      </c>
      <c r="P79" s="74">
        <f>(('Node actual demand d=1.0'!M79*(365/2)))*9.8*($C79+$D79-$B79)/3600</f>
        <v>8.3540566725000001E-2</v>
      </c>
      <c r="Q79" s="74">
        <f>(('Node actual demand d=1.0'!N79*(365/2)))*9.8*($C79+$D79-$B79)/3600</f>
        <v>0.47339654477500004</v>
      </c>
      <c r="R79" s="74">
        <f>(('Node actual demand d=1.0'!O79*(365/2)))*9.8*($C79+$D79-$B79)/3600</f>
        <v>0.52909025592500003</v>
      </c>
      <c r="S79" s="74">
        <f>(('Node actual demand d=1.0'!P79*(365/2)))*9.8*($C79+$D79-$B79)/3600</f>
        <v>0.66832453380000001</v>
      </c>
      <c r="T79" s="74">
        <f>(('Node actual demand d=1.0'!Q79*(365/2)))*9.8*($C79+$D79-$B79)/3600</f>
        <v>0.83540566724999998</v>
      </c>
      <c r="U79" s="74">
        <f>(('Node actual demand d=1.0'!R79*(365/2)))*9.8*($C79+$D79-$B79)/3600</f>
        <v>0.55693711150000003</v>
      </c>
      <c r="V79" s="74">
        <f>(('Node actual demand d=1.0'!S79*(365/2)))*9.8*($C79+$D79-$B79)/3600</f>
        <v>0.47339654477500004</v>
      </c>
      <c r="W79" s="74">
        <f>(('Node actual demand d=1.0'!T79*(365/2)))*9.8*($C79+$D79-$B79)/3600</f>
        <v>0.11138742230000001</v>
      </c>
      <c r="X79" s="74">
        <f>(('Node actual demand d=1.0'!U79*(365/2)))*9.8*($C79+$D79-$B79)/3600</f>
        <v>5.5693711150000005E-2</v>
      </c>
      <c r="Y79" s="74">
        <f>(('Node actual demand d=1.0'!V79*(365/2)))*9.8*($C79+$D79-$B79)/3600</f>
        <v>0.16708113345</v>
      </c>
      <c r="Z79" s="74">
        <f>(('Node actual demand d=1.0'!W79*(365/2)))*9.8*($C79+$D79-$B79)/3600</f>
        <v>6.2655425043750004</v>
      </c>
      <c r="AA79" s="74">
        <f>(('Node actual demand d=1.0'!X79*(365/2)))*9.8*($C79+$D79-$B79)/3600</f>
        <v>3.6479380803249994</v>
      </c>
      <c r="AB79" s="74">
        <f>(('Node actual demand d=1.0'!Y79*(365/2)))*9.8*($C79+$D79-$B79)/3600</f>
        <v>0.16708113345</v>
      </c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</row>
    <row r="80" spans="1:100">
      <c r="A80" s="88" t="s">
        <v>1293</v>
      </c>
      <c r="B80" s="21">
        <f>Fornecida!$C$1</f>
        <v>3.0726</v>
      </c>
      <c r="C80" s="78">
        <v>33.737499999999997</v>
      </c>
      <c r="D80">
        <v>20</v>
      </c>
      <c r="E80" s="74">
        <f>(('Node actual demand d=1.0'!B80*(365/2)))*9.8*($C80+$D80-$B80)/3600</f>
        <v>0</v>
      </c>
      <c r="F80" s="74">
        <f>(('Node actual demand d=1.0'!C80*(365/2)))*9.8*($C80+$D80-$B80)/3600</f>
        <v>2.7687664170833331E-2</v>
      </c>
      <c r="G80" s="74">
        <f>(('Node actual demand d=1.0'!D80*(365/2)))*9.8*($C80+$D80-$B80)/3600</f>
        <v>2.7687664170833331E-2</v>
      </c>
      <c r="H80" s="74">
        <f>(('Node actual demand d=1.0'!E80*(365/2)))*9.8*($C80+$D80-$B80)/3600</f>
        <v>0</v>
      </c>
      <c r="I80" s="74">
        <f>(('Node actual demand d=1.0'!F80*(365/2)))*9.8*($C80+$D80-$B80)/3600</f>
        <v>0</v>
      </c>
      <c r="J80" s="74">
        <f>(('Node actual demand d=1.0'!G80*(365/2)))*9.8*($C80+$D80-$B80)/3600</f>
        <v>0</v>
      </c>
      <c r="K80" s="74">
        <f>(('Node actual demand d=1.0'!H80*(365/2)))*9.8*($C80+$D80-$B80)/3600</f>
        <v>0</v>
      </c>
      <c r="L80" s="74">
        <f>(('Node actual demand d=1.0'!I80*(365/2)))*9.8*($C80+$D80-$B80)/3600</f>
        <v>0.4153149625625</v>
      </c>
      <c r="M80" s="74">
        <f>(('Node actual demand d=1.0'!J80*(365/2)))*9.8*($C80+$D80-$B80)/3600</f>
        <v>0.13843832085416669</v>
      </c>
      <c r="N80" s="74">
        <f>(('Node actual demand d=1.0'!K80*(365/2)))*9.8*($C80+$D80-$B80)/3600</f>
        <v>0.19381364919583335</v>
      </c>
      <c r="O80" s="74">
        <f>(('Node actual demand d=1.0'!L80*(365/2)))*9.8*($C80+$D80-$B80)/3600</f>
        <v>0.16612598502499998</v>
      </c>
      <c r="P80" s="74">
        <f>(('Node actual demand d=1.0'!M80*(365/2)))*9.8*($C80+$D80-$B80)/3600</f>
        <v>8.3062992512499989E-2</v>
      </c>
      <c r="Q80" s="74">
        <f>(('Node actual demand d=1.0'!N80*(365/2)))*9.8*($C80+$D80-$B80)/3600</f>
        <v>8.3062992512499989E-2</v>
      </c>
      <c r="R80" s="74">
        <f>(('Node actual demand d=1.0'!O80*(365/2)))*9.8*($C80+$D80-$B80)/3600</f>
        <v>5.5375328341666662E-2</v>
      </c>
      <c r="S80" s="74">
        <f>(('Node actual demand d=1.0'!P80*(365/2)))*9.8*($C80+$D80-$B80)/3600</f>
        <v>0.13843832085416669</v>
      </c>
      <c r="T80" s="74">
        <f>(('Node actual demand d=1.0'!Q80*(365/2)))*9.8*($C80+$D80-$B80)/3600</f>
        <v>5.5375328341666662E-2</v>
      </c>
      <c r="U80" s="74">
        <f>(('Node actual demand d=1.0'!R80*(365/2)))*9.8*($C80+$D80-$B80)/3600</f>
        <v>0.11075065668333332</v>
      </c>
      <c r="V80" s="74">
        <f>(('Node actual demand d=1.0'!S80*(365/2)))*9.8*($C80+$D80-$B80)/3600</f>
        <v>2.7687664170833331E-2</v>
      </c>
      <c r="W80" s="74">
        <f>(('Node actual demand d=1.0'!T80*(365/2)))*9.8*($C80+$D80-$B80)/3600</f>
        <v>0.22150131336666665</v>
      </c>
      <c r="X80" s="74">
        <f>(('Node actual demand d=1.0'!U80*(365/2)))*9.8*($C80+$D80-$B80)/3600</f>
        <v>0.30456430587916661</v>
      </c>
      <c r="Y80" s="74">
        <f>(('Node actual demand d=1.0'!V80*(365/2)))*9.8*($C80+$D80-$B80)/3600</f>
        <v>0.30456430587916661</v>
      </c>
      <c r="Z80" s="74">
        <f>(('Node actual demand d=1.0'!W80*(365/2)))*9.8*($C80+$D80-$B80)/3600</f>
        <v>0.30456430587916661</v>
      </c>
      <c r="AA80" s="74">
        <f>(('Node actual demand d=1.0'!X80*(365/2)))*9.8*($C80+$D80-$B80)/3600</f>
        <v>0.27687664170833337</v>
      </c>
      <c r="AB80" s="74">
        <f>(('Node actual demand d=1.0'!Y80*(365/2)))*9.8*($C80+$D80-$B80)/3600</f>
        <v>0</v>
      </c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</row>
    <row r="81" spans="1:100">
      <c r="A81" s="88" t="s">
        <v>1294</v>
      </c>
      <c r="B81" s="21">
        <f>Fornecida!$C$1</f>
        <v>3.0726</v>
      </c>
      <c r="C81" s="78">
        <v>30.878</v>
      </c>
      <c r="D81">
        <v>20</v>
      </c>
      <c r="E81" s="74">
        <f>(('Node actual demand d=1.0'!B81*(365/2)))*9.8*($C81+$D81-$B81)/3600</f>
        <v>0.13062493568055558</v>
      </c>
      <c r="F81" s="74">
        <f>(('Node actual demand d=1.0'!C81*(365/2)))*9.8*($C81+$D81-$B81)/3600</f>
        <v>5.2249974272222229E-2</v>
      </c>
      <c r="G81" s="74">
        <f>(('Node actual demand d=1.0'!D81*(365/2)))*9.8*($C81+$D81-$B81)/3600</f>
        <v>7.8374961408333332E-2</v>
      </c>
      <c r="H81" s="74">
        <f>(('Node actual demand d=1.0'!E81*(365/2)))*9.8*($C81+$D81-$B81)/3600</f>
        <v>0.18287490995277778</v>
      </c>
      <c r="I81" s="74">
        <f>(('Node actual demand d=1.0'!F81*(365/2)))*9.8*($C81+$D81-$B81)/3600</f>
        <v>0.13062493568055558</v>
      </c>
      <c r="J81" s="74">
        <f>(('Node actual demand d=1.0'!G81*(365/2)))*9.8*($C81+$D81-$B81)/3600</f>
        <v>4.4151228260027775</v>
      </c>
      <c r="K81" s="74">
        <f>(('Node actual demand d=1.0'!H81*(365/2)))*9.8*($C81+$D81-$B81)/3600</f>
        <v>6.7663716682527788</v>
      </c>
      <c r="L81" s="74">
        <f>(('Node actual demand d=1.0'!I81*(365/2)))*9.8*($C81+$D81-$B81)/3600</f>
        <v>1.6197492024388886</v>
      </c>
      <c r="M81" s="74">
        <f>(('Node actual demand d=1.0'!J81*(365/2)))*9.8*($C81+$D81-$B81)/3600</f>
        <v>0.235124884225</v>
      </c>
      <c r="N81" s="74">
        <f>(('Node actual demand d=1.0'!K81*(365/2)))*9.8*($C81+$D81-$B81)/3600</f>
        <v>0.26124987136111116</v>
      </c>
      <c r="O81" s="74">
        <f>(('Node actual demand d=1.0'!L81*(365/2)))*9.8*($C81+$D81-$B81)/3600</f>
        <v>0.28737485849722222</v>
      </c>
      <c r="P81" s="74">
        <f>(('Node actual demand d=1.0'!M81*(365/2)))*9.8*($C81+$D81-$B81)/3600</f>
        <v>0.28737485849722222</v>
      </c>
      <c r="Q81" s="74">
        <f>(('Node actual demand d=1.0'!N81*(365/2)))*9.8*($C81+$D81-$B81)/3600</f>
        <v>0.15674992281666666</v>
      </c>
      <c r="R81" s="74">
        <f>(('Node actual demand d=1.0'!O81*(365/2)))*9.8*($C81+$D81-$B81)/3600</f>
        <v>0.15674992281666666</v>
      </c>
      <c r="S81" s="74">
        <f>(('Node actual demand d=1.0'!P81*(365/2)))*9.8*($C81+$D81-$B81)/3600</f>
        <v>0.13062493568055558</v>
      </c>
      <c r="T81" s="74">
        <f>(('Node actual demand d=1.0'!Q81*(365/2)))*9.8*($C81+$D81-$B81)/3600</f>
        <v>0.13062493568055558</v>
      </c>
      <c r="U81" s="74">
        <f>(('Node actual demand d=1.0'!R81*(365/2)))*9.8*($C81+$D81-$B81)/3600</f>
        <v>7.8374961408333332E-2</v>
      </c>
      <c r="V81" s="74">
        <f>(('Node actual demand d=1.0'!S81*(365/2)))*9.8*($C81+$D81-$B81)/3600</f>
        <v>7.8374961408333332E-2</v>
      </c>
      <c r="W81" s="74">
        <f>(('Node actual demand d=1.0'!T81*(365/2)))*9.8*($C81+$D81-$B81)/3600</f>
        <v>2.6124987136111114E-2</v>
      </c>
      <c r="X81" s="74">
        <f>(('Node actual demand d=1.0'!U81*(365/2)))*9.8*($C81+$D81-$B81)/3600</f>
        <v>5.2249974272222229E-2</v>
      </c>
      <c r="Y81" s="74">
        <f>(('Node actual demand d=1.0'!V81*(365/2)))*9.8*($C81+$D81-$B81)/3600</f>
        <v>7.8374961408333332E-2</v>
      </c>
      <c r="Z81" s="74">
        <f>(('Node actual demand d=1.0'!W81*(365/2)))*9.8*($C81+$D81-$B81)/3600</f>
        <v>5.2249974272222222</v>
      </c>
      <c r="AA81" s="74">
        <f>(('Node actual demand d=1.0'!X81*(365/2)))*9.8*($C81+$D81-$B81)/3600</f>
        <v>6.8708716167972215</v>
      </c>
      <c r="AB81" s="74">
        <f>(('Node actual demand d=1.0'!Y81*(365/2)))*9.8*($C81+$D81-$B81)/3600</f>
        <v>0.70537465267499999</v>
      </c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</row>
    <row r="82" spans="1:100">
      <c r="A82" s="88" t="s">
        <v>1295</v>
      </c>
      <c r="B82" s="21">
        <f>Fornecida!$C$1</f>
        <v>3.0726</v>
      </c>
      <c r="C82" s="78">
        <v>23.521899999999999</v>
      </c>
      <c r="D82">
        <v>20</v>
      </c>
      <c r="E82" s="74">
        <f>(('Node actual demand d=1.0'!B82*(365/2)))*9.8*($C82+$D82-$B82)/3600</f>
        <v>0</v>
      </c>
      <c r="F82" s="74">
        <f>(('Node actual demand d=1.0'!C82*(365/2)))*9.8*($C82+$D82-$B82)/3600</f>
        <v>0</v>
      </c>
      <c r="G82" s="74">
        <f>(('Node actual demand d=1.0'!D82*(365/2)))*9.8*($C82+$D82-$B82)/3600</f>
        <v>0</v>
      </c>
      <c r="H82" s="74">
        <f>(('Node actual demand d=1.0'!E82*(365/2)))*9.8*($C82+$D82-$B82)/3600</f>
        <v>0</v>
      </c>
      <c r="I82" s="74">
        <f>(('Node actual demand d=1.0'!F82*(365/2)))*9.8*($C82+$D82-$B82)/3600</f>
        <v>0</v>
      </c>
      <c r="J82" s="74">
        <f>(('Node actual demand d=1.0'!G82*(365/2)))*9.8*($C82+$D82-$B82)/3600</f>
        <v>4.4209961308333337E-2</v>
      </c>
      <c r="K82" s="74">
        <f>(('Node actual demand d=1.0'!H82*(365/2)))*9.8*($C82+$D82-$B82)/3600</f>
        <v>5.8136099120458331</v>
      </c>
      <c r="L82" s="74">
        <f>(('Node actual demand d=1.0'!I82*(365/2)))*9.8*($C82+$D82-$B82)/3600</f>
        <v>7.69253326765</v>
      </c>
      <c r="M82" s="74">
        <f>(('Node actual demand d=1.0'!J82*(365/2)))*9.8*($C82+$D82-$B82)/3600</f>
        <v>1.7683984523333338</v>
      </c>
      <c r="N82" s="74">
        <f>(('Node actual demand d=1.0'!K82*(365/2)))*9.8*($C82+$D82-$B82)/3600</f>
        <v>0.33157470981250003</v>
      </c>
      <c r="O82" s="74">
        <f>(('Node actual demand d=1.0'!L82*(365/2)))*9.8*($C82+$D82-$B82)/3600</f>
        <v>0.37578467112083341</v>
      </c>
      <c r="P82" s="74">
        <f>(('Node actual demand d=1.0'!M82*(365/2)))*9.8*($C82+$D82-$B82)/3600</f>
        <v>2.2104980654166669E-2</v>
      </c>
      <c r="Q82" s="74">
        <f>(('Node actual demand d=1.0'!N82*(365/2)))*9.8*($C82+$D82-$B82)/3600</f>
        <v>2.2104980654166669E-2</v>
      </c>
      <c r="R82" s="74">
        <f>(('Node actual demand d=1.0'!O82*(365/2)))*9.8*($C82+$D82-$B82)/3600</f>
        <v>0.132629883925</v>
      </c>
      <c r="S82" s="74">
        <f>(('Node actual demand d=1.0'!P82*(365/2)))*9.8*($C82+$D82-$B82)/3600</f>
        <v>8.8419922616666674E-2</v>
      </c>
      <c r="T82" s="74">
        <f>(('Node actual demand d=1.0'!Q82*(365/2)))*9.8*($C82+$D82-$B82)/3600</f>
        <v>8.8419922616666674E-2</v>
      </c>
      <c r="U82" s="74">
        <f>(('Node actual demand d=1.0'!R82*(365/2)))*9.8*($C82+$D82-$B82)/3600</f>
        <v>0.11052490327083336</v>
      </c>
      <c r="V82" s="74">
        <f>(('Node actual demand d=1.0'!S82*(365/2)))*9.8*($C82+$D82-$B82)/3600</f>
        <v>6.6314941962499999E-2</v>
      </c>
      <c r="W82" s="74">
        <f>(('Node actual demand d=1.0'!T82*(365/2)))*9.8*($C82+$D82-$B82)/3600</f>
        <v>2.2104980654166669E-2</v>
      </c>
      <c r="X82" s="74">
        <f>(('Node actual demand d=1.0'!U82*(365/2)))*9.8*($C82+$D82-$B82)/3600</f>
        <v>2.2104980654166669E-2</v>
      </c>
      <c r="Y82" s="74">
        <f>(('Node actual demand d=1.0'!V82*(365/2)))*9.8*($C82+$D82-$B82)/3600</f>
        <v>2.2104980654166669E-2</v>
      </c>
      <c r="Z82" s="74">
        <f>(('Node actual demand d=1.0'!W82*(365/2)))*9.8*($C82+$D82-$B82)/3600</f>
        <v>5.8136099120458331</v>
      </c>
      <c r="AA82" s="74">
        <f>(('Node actual demand d=1.0'!X82*(365/2)))*9.8*($C82+$D82-$B82)/3600</f>
        <v>7.3609585578375007</v>
      </c>
      <c r="AB82" s="74">
        <f>(('Node actual demand d=1.0'!Y82*(365/2)))*9.8*($C82+$D82-$B82)/3600</f>
        <v>1.1715639746708335</v>
      </c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</row>
    <row r="83" spans="1:100">
      <c r="A83" s="88" t="s">
        <v>1296</v>
      </c>
      <c r="B83" s="21">
        <f>Fornecida!$C$1</f>
        <v>3.0726</v>
      </c>
      <c r="C83" s="78">
        <v>22.009399999999999</v>
      </c>
      <c r="D83">
        <v>20</v>
      </c>
      <c r="E83" s="74">
        <f>(('Node actual demand d=1.0'!B83*(365/2)))*9.8*($C83+$D83-$B83)/3600</f>
        <v>0.10639210205555556</v>
      </c>
      <c r="F83" s="74">
        <f>(('Node actual demand d=1.0'!C83*(365/2)))*9.8*($C83+$D83-$B83)/3600</f>
        <v>0.12767052246666666</v>
      </c>
      <c r="G83" s="74">
        <f>(('Node actual demand d=1.0'!D83*(365/2)))*9.8*($C83+$D83-$B83)/3600</f>
        <v>0.17022736328888891</v>
      </c>
      <c r="H83" s="74">
        <f>(('Node actual demand d=1.0'!E83*(365/2)))*9.8*($C83+$D83-$B83)/3600</f>
        <v>0.29789788575555559</v>
      </c>
      <c r="I83" s="74">
        <f>(('Node actual demand d=1.0'!F83*(365/2)))*9.8*($C83+$D83-$B83)/3600</f>
        <v>2.5321320289222218</v>
      </c>
      <c r="J83" s="74">
        <f>(('Node actual demand d=1.0'!G83*(365/2)))*9.8*($C83+$D83-$B83)/3600</f>
        <v>4.0641782985222221</v>
      </c>
      <c r="K83" s="74">
        <f>(('Node actual demand d=1.0'!H83*(365/2)))*9.8*($C83+$D83-$B83)/3600</f>
        <v>1.4894894287777778</v>
      </c>
      <c r="L83" s="74">
        <f>(('Node actual demand d=1.0'!I83*(365/2)))*9.8*($C83+$D83-$B83)/3600</f>
        <v>0.38301156739999997</v>
      </c>
      <c r="M83" s="74">
        <f>(('Node actual demand d=1.0'!J83*(365/2)))*9.8*($C83+$D83-$B83)/3600</f>
        <v>0.27661946534444448</v>
      </c>
      <c r="N83" s="74">
        <f>(('Node actual demand d=1.0'!K83*(365/2)))*9.8*($C83+$D83-$B83)/3600</f>
        <v>0.38301156739999997</v>
      </c>
      <c r="O83" s="74">
        <f>(('Node actual demand d=1.0'!L83*(365/2)))*9.8*($C83+$D83-$B83)/3600</f>
        <v>0.51068208986666663</v>
      </c>
      <c r="P83" s="74">
        <f>(('Node actual demand d=1.0'!M83*(365/2)))*9.8*($C83+$D83-$B83)/3600</f>
        <v>0.5319605102777778</v>
      </c>
      <c r="Q83" s="74">
        <f>(('Node actual demand d=1.0'!N83*(365/2)))*9.8*($C83+$D83-$B83)/3600</f>
        <v>0.17022736328888891</v>
      </c>
      <c r="R83" s="74">
        <f>(('Node actual demand d=1.0'!O83*(365/2)))*9.8*($C83+$D83-$B83)/3600</f>
        <v>0.23406262452222223</v>
      </c>
      <c r="S83" s="74">
        <f>(('Node actual demand d=1.0'!P83*(365/2)))*9.8*($C83+$D83-$B83)/3600</f>
        <v>0.12767052246666666</v>
      </c>
      <c r="T83" s="74">
        <f>(('Node actual demand d=1.0'!Q83*(365/2)))*9.8*($C83+$D83-$B83)/3600</f>
        <v>0.3191763061666667</v>
      </c>
      <c r="U83" s="74">
        <f>(('Node actual demand d=1.0'!R83*(365/2)))*9.8*($C83+$D83-$B83)/3600</f>
        <v>0.21278420411111112</v>
      </c>
      <c r="V83" s="74">
        <f>(('Node actual demand d=1.0'!S83*(365/2)))*9.8*($C83+$D83-$B83)/3600</f>
        <v>8.5113681644444453E-2</v>
      </c>
      <c r="W83" s="74">
        <f>(('Node actual demand d=1.0'!T83*(365/2)))*9.8*($C83+$D83-$B83)/3600</f>
        <v>0.1489489428777778</v>
      </c>
      <c r="X83" s="74">
        <f>(('Node actual demand d=1.0'!U83*(365/2)))*9.8*($C83+$D83-$B83)/3600</f>
        <v>0.27661946534444448</v>
      </c>
      <c r="Y83" s="74">
        <f>(('Node actual demand d=1.0'!V83*(365/2)))*9.8*($C83+$D83-$B83)/3600</f>
        <v>0.65963103274444435</v>
      </c>
      <c r="Z83" s="74">
        <f>(('Node actual demand d=1.0'!W83*(365/2)))*9.8*($C83+$D83-$B83)/3600</f>
        <v>4.2769625026333333</v>
      </c>
      <c r="AA83" s="74">
        <f>(('Node actual demand d=1.0'!X83*(365/2)))*9.8*($C83+$D83-$B83)/3600</f>
        <v>2.7236378126222225</v>
      </c>
      <c r="AB83" s="74">
        <f>(('Node actual demand d=1.0'!Y83*(365/2)))*9.8*($C83+$D83-$B83)/3600</f>
        <v>0.61707419192222224</v>
      </c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</row>
    <row r="84" spans="1:100">
      <c r="A84" s="88" t="s">
        <v>1297</v>
      </c>
      <c r="B84" s="21">
        <f>Fornecida!$C$1</f>
        <v>3.0726</v>
      </c>
      <c r="C84" s="78">
        <v>21.732199999999999</v>
      </c>
      <c r="D84">
        <v>20</v>
      </c>
      <c r="E84" s="74">
        <f>(('Node actual demand d=1.0'!B84*(365/2)))*9.8*($C84+$D84-$B84)/3600</f>
        <v>0</v>
      </c>
      <c r="F84" s="74">
        <f>(('Node actual demand d=1.0'!C84*(365/2)))*9.8*($C84+$D84-$B84)/3600</f>
        <v>0</v>
      </c>
      <c r="G84" s="74">
        <f>(('Node actual demand d=1.0'!D84*(365/2)))*9.8*($C84+$D84-$B84)/3600</f>
        <v>0</v>
      </c>
      <c r="H84" s="74">
        <f>(('Node actual demand d=1.0'!E84*(365/2)))*9.8*($C84+$D84-$B84)/3600</f>
        <v>0</v>
      </c>
      <c r="I84" s="74">
        <f>(('Node actual demand d=1.0'!F84*(365/2)))*9.8*($C84+$D84-$B84)/3600</f>
        <v>0</v>
      </c>
      <c r="J84" s="74">
        <f>(('Node actual demand d=1.0'!G84*(365/2)))*9.8*($C84+$D84-$B84)/3600</f>
        <v>0</v>
      </c>
      <c r="K84" s="74">
        <f>(('Node actual demand d=1.0'!H84*(365/2)))*9.8*($C84+$D84-$B84)/3600</f>
        <v>0</v>
      </c>
      <c r="L84" s="74">
        <f>(('Node actual demand d=1.0'!I84*(365/2)))*9.8*($C84+$D84-$B84)/3600</f>
        <v>0</v>
      </c>
      <c r="M84" s="74">
        <f>(('Node actual demand d=1.0'!J84*(365/2)))*9.8*($C84+$D84-$B84)/3600</f>
        <v>0</v>
      </c>
      <c r="N84" s="74">
        <f>(('Node actual demand d=1.0'!K84*(365/2)))*9.8*($C84+$D84-$B84)/3600</f>
        <v>0</v>
      </c>
      <c r="O84" s="74">
        <f>(('Node actual demand d=1.0'!L84*(365/2)))*9.8*($C84+$D84-$B84)/3600</f>
        <v>2.1126934461111111E-2</v>
      </c>
      <c r="P84" s="74">
        <f>(('Node actual demand d=1.0'!M84*(365/2)))*9.8*($C84+$D84-$B84)/3600</f>
        <v>0</v>
      </c>
      <c r="Q84" s="74">
        <f>(('Node actual demand d=1.0'!N84*(365/2)))*9.8*($C84+$D84-$B84)/3600</f>
        <v>0</v>
      </c>
      <c r="R84" s="74">
        <f>(('Node actual demand d=1.0'!O84*(365/2)))*9.8*($C84+$D84-$B84)/3600</f>
        <v>2.1126934461111111E-2</v>
      </c>
      <c r="S84" s="74">
        <f>(('Node actual demand d=1.0'!P84*(365/2)))*9.8*($C84+$D84-$B84)/3600</f>
        <v>0.27465014799444448</v>
      </c>
      <c r="T84" s="74">
        <f>(('Node actual demand d=1.0'!Q84*(365/2)))*9.8*($C84+$D84-$B84)/3600</f>
        <v>0.29577708245555556</v>
      </c>
      <c r="U84" s="74">
        <f>(('Node actual demand d=1.0'!R84*(365/2)))*9.8*($C84+$D84-$B84)/3600</f>
        <v>6.2113187315666671</v>
      </c>
      <c r="V84" s="74">
        <f>(('Node actual demand d=1.0'!S84*(365/2)))*9.8*($C84+$D84-$B84)/3600</f>
        <v>4.7746871882111099</v>
      </c>
      <c r="W84" s="74">
        <f>(('Node actual demand d=1.0'!T84*(365/2)))*9.8*($C84+$D84-$B84)/3600</f>
        <v>0</v>
      </c>
      <c r="X84" s="74">
        <f>(('Node actual demand d=1.0'!U84*(365/2)))*9.8*($C84+$D84-$B84)/3600</f>
        <v>0.48591949260555561</v>
      </c>
      <c r="Y84" s="74">
        <f>(('Node actual demand d=1.0'!V84*(365/2)))*9.8*($C84+$D84-$B84)/3600</f>
        <v>0.88733124736666669</v>
      </c>
      <c r="Z84" s="74">
        <f>(('Node actual demand d=1.0'!W84*(365/2)))*9.8*($C84+$D84-$B84)/3600</f>
        <v>0</v>
      </c>
      <c r="AA84" s="74">
        <f>(('Node actual demand d=1.0'!X84*(365/2)))*9.8*($C84+$D84-$B84)/3600</f>
        <v>0</v>
      </c>
      <c r="AB84" s="74">
        <f>(('Node actual demand d=1.0'!Y84*(365/2)))*9.8*($C84+$D84-$B84)/3600</f>
        <v>0</v>
      </c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</row>
    <row r="85" spans="1:100">
      <c r="A85" s="88" t="s">
        <v>1298</v>
      </c>
      <c r="B85" s="21">
        <f>Fornecida!$C$1</f>
        <v>3.0726</v>
      </c>
      <c r="C85" s="78">
        <v>31.5655</v>
      </c>
      <c r="D85">
        <v>20</v>
      </c>
      <c r="E85" s="74">
        <f>(('Node actual demand d=1.0'!B85*(365/2)))*9.8*($C85+$D85-$B85)/3600</f>
        <v>0</v>
      </c>
      <c r="F85" s="74">
        <f>(('Node actual demand d=1.0'!C85*(365/2)))*9.8*($C85+$D85-$B85)/3600</f>
        <v>0</v>
      </c>
      <c r="G85" s="74">
        <f>(('Node actual demand d=1.0'!D85*(365/2)))*9.8*($C85+$D85-$B85)/3600</f>
        <v>0</v>
      </c>
      <c r="H85" s="74">
        <f>(('Node actual demand d=1.0'!E85*(365/2)))*9.8*($C85+$D85-$B85)/3600</f>
        <v>7.5526984561874997</v>
      </c>
      <c r="I85" s="74">
        <f>(('Node actual demand d=1.0'!F85*(365/2)))*9.8*($C85+$D85-$B85)/3600</f>
        <v>0.53001392675000003</v>
      </c>
      <c r="J85" s="74">
        <f>(('Node actual demand d=1.0'!G85*(365/2)))*9.8*($C85+$D85-$B85)/3600</f>
        <v>0</v>
      </c>
      <c r="K85" s="74">
        <f>(('Node actual demand d=1.0'!H85*(365/2)))*9.8*($C85+$D85-$B85)/3600</f>
        <v>0</v>
      </c>
      <c r="L85" s="74">
        <f>(('Node actual demand d=1.0'!I85*(365/2)))*9.8*($C85+$D85-$B85)/3600</f>
        <v>0</v>
      </c>
      <c r="M85" s="74">
        <f>(('Node actual demand d=1.0'!J85*(365/2)))*9.8*($C85+$D85-$B85)/3600</f>
        <v>2.6500696337500004E-2</v>
      </c>
      <c r="N85" s="74">
        <f>(('Node actual demand d=1.0'!K85*(365/2)))*9.8*($C85+$D85-$B85)/3600</f>
        <v>0.13250348168750001</v>
      </c>
      <c r="O85" s="74">
        <f>(('Node actual demand d=1.0'!L85*(365/2)))*9.8*($C85+$D85-$B85)/3600</f>
        <v>0.37100974872500003</v>
      </c>
      <c r="P85" s="74">
        <f>(('Node actual demand d=1.0'!M85*(365/2)))*9.8*($C85+$D85-$B85)/3600</f>
        <v>0.159004178025</v>
      </c>
      <c r="Q85" s="74">
        <f>(('Node actual demand d=1.0'!N85*(365/2)))*9.8*($C85+$D85-$B85)/3600</f>
        <v>5.3001392675000009E-2</v>
      </c>
      <c r="R85" s="74">
        <f>(('Node actual demand d=1.0'!O85*(365/2)))*9.8*($C85+$D85-$B85)/3600</f>
        <v>2.6500696337500004E-2</v>
      </c>
      <c r="S85" s="74">
        <f>(('Node actual demand d=1.0'!P85*(365/2)))*9.8*($C85+$D85-$B85)/3600</f>
        <v>0.10600278535000002</v>
      </c>
      <c r="T85" s="74">
        <f>(('Node actual demand d=1.0'!Q85*(365/2)))*9.8*($C85+$D85-$B85)/3600</f>
        <v>7.9502089012499999E-2</v>
      </c>
      <c r="U85" s="74">
        <f>(('Node actual demand d=1.0'!R85*(365/2)))*9.8*($C85+$D85-$B85)/3600</f>
        <v>0</v>
      </c>
      <c r="V85" s="74">
        <f>(('Node actual demand d=1.0'!S85*(365/2)))*9.8*($C85+$D85-$B85)/3600</f>
        <v>0</v>
      </c>
      <c r="W85" s="74">
        <f>(('Node actual demand d=1.0'!T85*(365/2)))*9.8*($C85+$D85-$B85)/3600</f>
        <v>0</v>
      </c>
      <c r="X85" s="74">
        <f>(('Node actual demand d=1.0'!U85*(365/2)))*9.8*($C85+$D85-$B85)/3600</f>
        <v>0</v>
      </c>
      <c r="Y85" s="74">
        <f>(('Node actual demand d=1.0'!V85*(365/2)))*9.8*($C85+$D85-$B85)/3600</f>
        <v>0</v>
      </c>
      <c r="Z85" s="74">
        <f>(('Node actual demand d=1.0'!W85*(365/2)))*9.8*($C85+$D85-$B85)/3600</f>
        <v>0</v>
      </c>
      <c r="AA85" s="74">
        <f>(('Node actual demand d=1.0'!X85*(365/2)))*9.8*($C85+$D85-$B85)/3600</f>
        <v>0</v>
      </c>
      <c r="AB85" s="74">
        <f>(('Node actual demand d=1.0'!Y85*(365/2)))*9.8*($C85+$D85-$B85)/3600</f>
        <v>0</v>
      </c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</row>
    <row r="86" spans="1:100">
      <c r="A86" s="88" t="s">
        <v>1299</v>
      </c>
      <c r="B86" s="21">
        <f>Fornecida!$C$1</f>
        <v>3.0726</v>
      </c>
      <c r="C86" s="78">
        <v>30.247800000000002</v>
      </c>
      <c r="D86">
        <v>20</v>
      </c>
      <c r="E86" s="74">
        <f>(('Node actual demand d=1.0'!B86*(365/2)))*9.8*($C86+$D86-$B86)/3600</f>
        <v>2.5780591588888891E-2</v>
      </c>
      <c r="F86" s="74">
        <f>(('Node actual demand d=1.0'!C86*(365/2)))*9.8*($C86+$D86-$B86)/3600</f>
        <v>1.8304220028111113</v>
      </c>
      <c r="G86" s="74">
        <f>(('Node actual demand d=1.0'!D86*(365/2)))*9.8*($C86+$D86-$B86)/3600</f>
        <v>12.993418160799999</v>
      </c>
      <c r="H86" s="74">
        <f>(('Node actual demand d=1.0'!E86*(365/2)))*9.8*($C86+$D86-$B86)/3600</f>
        <v>13.457468809399998</v>
      </c>
      <c r="I86" s="74">
        <f>(('Node actual demand d=1.0'!F86*(365/2)))*9.8*($C86+$D86-$B86)/3600</f>
        <v>10.982532016866665</v>
      </c>
      <c r="J86" s="74">
        <f>(('Node actual demand d=1.0'!G86*(365/2)))*9.8*($C86+$D86-$B86)/3600</f>
        <v>1.5210549037444445</v>
      </c>
      <c r="K86" s="74">
        <f>(('Node actual demand d=1.0'!H86*(365/2)))*9.8*($C86+$D86-$B86)/3600</f>
        <v>0</v>
      </c>
      <c r="L86" s="74">
        <f>(('Node actual demand d=1.0'!I86*(365/2)))*9.8*($C86+$D86-$B86)/3600</f>
        <v>2.5780591588888891E-2</v>
      </c>
      <c r="M86" s="74">
        <f>(('Node actual demand d=1.0'!J86*(365/2)))*9.8*($C86+$D86-$B86)/3600</f>
        <v>0.15468354953333333</v>
      </c>
      <c r="N86" s="74">
        <f>(('Node actual demand d=1.0'!K86*(365/2)))*9.8*($C86+$D86-$B86)/3600</f>
        <v>0.43827005701111116</v>
      </c>
      <c r="O86" s="74">
        <f>(('Node actual demand d=1.0'!L86*(365/2)))*9.8*($C86+$D86-$B86)/3600</f>
        <v>0.2578059158888889</v>
      </c>
      <c r="P86" s="74">
        <f>(('Node actual demand d=1.0'!M86*(365/2)))*9.8*($C86+$D86-$B86)/3600</f>
        <v>0.18046414112222223</v>
      </c>
      <c r="Q86" s="74">
        <f>(('Node actual demand d=1.0'!N86*(365/2)))*9.8*($C86+$D86-$B86)/3600</f>
        <v>0.18046414112222223</v>
      </c>
      <c r="R86" s="74">
        <f>(('Node actual demand d=1.0'!O86*(365/2)))*9.8*($C86+$D86-$B86)/3600</f>
        <v>0.15468354953333333</v>
      </c>
      <c r="S86" s="74">
        <f>(('Node actual demand d=1.0'!P86*(365/2)))*9.8*($C86+$D86-$B86)/3600</f>
        <v>0.15468354953333333</v>
      </c>
      <c r="T86" s="74">
        <f>(('Node actual demand d=1.0'!Q86*(365/2)))*9.8*($C86+$D86-$B86)/3600</f>
        <v>7.7341774766666663E-2</v>
      </c>
      <c r="U86" s="74">
        <f>(('Node actual demand d=1.0'!R86*(365/2)))*9.8*($C86+$D86-$B86)/3600</f>
        <v>5.1561183177777782E-2</v>
      </c>
      <c r="V86" s="74">
        <f>(('Node actual demand d=1.0'!S86*(365/2)))*9.8*($C86+$D86-$B86)/3600</f>
        <v>5.1561183177777782E-2</v>
      </c>
      <c r="W86" s="74">
        <f>(('Node actual demand d=1.0'!T86*(365/2)))*9.8*($C86+$D86-$B86)/3600</f>
        <v>5.1561183177777782E-2</v>
      </c>
      <c r="X86" s="74">
        <f>(('Node actual demand d=1.0'!U86*(365/2)))*9.8*($C86+$D86-$B86)/3600</f>
        <v>2.5780591588888891E-2</v>
      </c>
      <c r="Y86" s="74">
        <f>(('Node actual demand d=1.0'!V86*(365/2)))*9.8*($C86+$D86-$B86)/3600</f>
        <v>2.5780591588888891E-2</v>
      </c>
      <c r="Z86" s="74">
        <f>(('Node actual demand d=1.0'!W86*(365/2)))*9.8*($C86+$D86-$B86)/3600</f>
        <v>2.5780591588888891E-2</v>
      </c>
      <c r="AA86" s="74">
        <f>(('Node actual demand d=1.0'!X86*(365/2)))*9.8*($C86+$D86-$B86)/3600</f>
        <v>2.5780591588888891E-2</v>
      </c>
      <c r="AB86" s="74">
        <f>(('Node actual demand d=1.0'!Y86*(365/2)))*9.8*($C86+$D86-$B86)/3600</f>
        <v>2.5780591588888891E-2</v>
      </c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</row>
    <row r="87" spans="1:100">
      <c r="A87" s="88" t="s">
        <v>1300</v>
      </c>
      <c r="B87" s="21">
        <f>Fornecida!$C$1</f>
        <v>3.0726</v>
      </c>
      <c r="C87" s="78">
        <v>29.5932</v>
      </c>
      <c r="D87">
        <v>20</v>
      </c>
      <c r="E87" s="74">
        <f>(('Node actual demand d=1.0'!B87*(365/2)))*9.8*($C87+$D87-$B87)/3600</f>
        <v>10.601333362491665</v>
      </c>
      <c r="F87" s="74">
        <f>(('Node actual demand d=1.0'!C87*(365/2)))*9.8*($C87+$D87-$B87)/3600</f>
        <v>11.262327768786109</v>
      </c>
      <c r="G87" s="74">
        <f>(('Node actual demand d=1.0'!D87*(365/2)))*9.8*($C87+$D87-$B87)/3600</f>
        <v>11.262327768786109</v>
      </c>
      <c r="H87" s="74">
        <f>(('Node actual demand d=1.0'!E87*(365/2)))*9.8*($C87+$D87-$B87)/3600</f>
        <v>10.957253427419444</v>
      </c>
      <c r="I87" s="74">
        <f>(('Node actual demand d=1.0'!F87*(365/2)))*9.8*($C87+$D87-$B87)/3600</f>
        <v>10.906407703858333</v>
      </c>
      <c r="J87" s="74">
        <f>(('Node actual demand d=1.0'!G87*(365/2)))*9.8*($C87+$D87-$B87)/3600</f>
        <v>5.3896466974777777</v>
      </c>
      <c r="K87" s="74">
        <f>(('Node actual demand d=1.0'!H87*(365/2)))*9.8*($C87+$D87-$B87)/3600</f>
        <v>10.016607541538889</v>
      </c>
      <c r="L87" s="74">
        <f>(('Node actual demand d=1.0'!I87*(365/2)))*9.8*($C87+$D87-$B87)/3600</f>
        <v>10.779293394955555</v>
      </c>
      <c r="M87" s="74">
        <f>(('Node actual demand d=1.0'!J87*(365/2)))*9.8*($C87+$D87-$B87)/3600</f>
        <v>1.0169144712222222</v>
      </c>
      <c r="N87" s="74">
        <f>(('Node actual demand d=1.0'!K87*(365/2)))*9.8*($C87+$D87-$B87)/3600</f>
        <v>1.3982573979305557</v>
      </c>
      <c r="O87" s="74">
        <f>(('Node actual demand d=1.0'!L87*(365/2)))*9.8*($C87+$D87-$B87)/3600</f>
        <v>0.22880575602499997</v>
      </c>
      <c r="P87" s="74">
        <f>(('Node actual demand d=1.0'!M87*(365/2)))*9.8*($C87+$D87-$B87)/3600</f>
        <v>0.17796003246388889</v>
      </c>
      <c r="Q87" s="74">
        <f>(('Node actual demand d=1.0'!N87*(365/2)))*9.8*($C87+$D87-$B87)/3600</f>
        <v>0.10169144712222222</v>
      </c>
      <c r="R87" s="74">
        <f>(('Node actual demand d=1.0'!O87*(365/2)))*9.8*($C87+$D87-$B87)/3600</f>
        <v>0.30507434136666661</v>
      </c>
      <c r="S87" s="74">
        <f>(('Node actual demand d=1.0'!P87*(365/2)))*9.8*($C87+$D87-$B87)/3600</f>
        <v>0.15253717068333331</v>
      </c>
      <c r="T87" s="74">
        <f>(('Node actual demand d=1.0'!Q87*(365/2)))*9.8*($C87+$D87-$B87)/3600</f>
        <v>0.12711430890277778</v>
      </c>
      <c r="U87" s="74">
        <f>(('Node actual demand d=1.0'!R87*(365/2)))*9.8*($C87+$D87-$B87)/3600</f>
        <v>0.15253717068333331</v>
      </c>
      <c r="V87" s="74">
        <f>(('Node actual demand d=1.0'!S87*(365/2)))*9.8*($C87+$D87-$B87)/3600</f>
        <v>0.15253717068333331</v>
      </c>
      <c r="W87" s="74">
        <f>(('Node actual demand d=1.0'!T87*(365/2)))*9.8*($C87+$D87-$B87)/3600</f>
        <v>0.10169144712222222</v>
      </c>
      <c r="X87" s="74">
        <f>(('Node actual demand d=1.0'!U87*(365/2)))*9.8*($C87+$D87-$B87)/3600</f>
        <v>0.10169144712222222</v>
      </c>
      <c r="Y87" s="74">
        <f>(('Node actual demand d=1.0'!V87*(365/2)))*9.8*($C87+$D87-$B87)/3600</f>
        <v>7.6268585341666653E-2</v>
      </c>
      <c r="Z87" s="74">
        <f>(('Node actual demand d=1.0'!W87*(365/2)))*9.8*($C87+$D87-$B87)/3600</f>
        <v>7.6268585341666653E-2</v>
      </c>
      <c r="AA87" s="74">
        <f>(('Node actual demand d=1.0'!X87*(365/2)))*9.8*($C87+$D87-$B87)/3600</f>
        <v>7.6268585341666653E-2</v>
      </c>
      <c r="AB87" s="74">
        <f>(('Node actual demand d=1.0'!Y87*(365/2)))*9.8*($C87+$D87-$B87)/3600</f>
        <v>0.10169144712222222</v>
      </c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</row>
    <row r="88" spans="1:100">
      <c r="A88" s="88" t="s">
        <v>1301</v>
      </c>
      <c r="B88" s="21">
        <f>Fornecida!$C$1</f>
        <v>3.0726</v>
      </c>
      <c r="C88" s="78">
        <v>28.403500000000001</v>
      </c>
      <c r="D88">
        <v>20</v>
      </c>
      <c r="E88" s="74">
        <f>(('Node actual demand d=1.0'!B88*(365/2)))*9.8*($C88+$D88-$B88)/3600</f>
        <v>0.29727248704999998</v>
      </c>
      <c r="F88" s="74">
        <f>(('Node actual demand d=1.0'!C88*(365/2)))*9.8*($C88+$D88-$B88)/3600</f>
        <v>2.4772707254166668E-2</v>
      </c>
      <c r="G88" s="74">
        <f>(('Node actual demand d=1.0'!D88*(365/2)))*9.8*($C88+$D88-$B88)/3600</f>
        <v>2.4772707254166668E-2</v>
      </c>
      <c r="H88" s="74">
        <f>(('Node actual demand d=1.0'!E88*(365/2)))*9.8*($C88+$D88-$B88)/3600</f>
        <v>0.79272663213333339</v>
      </c>
      <c r="I88" s="74">
        <f>(('Node actual demand d=1.0'!F88*(365/2)))*9.8*($C88+$D88-$B88)/3600</f>
        <v>0.34681790155833336</v>
      </c>
      <c r="J88" s="74">
        <f>(('Node actual demand d=1.0'!G88*(365/2)))*9.8*($C88+$D88-$B88)/3600</f>
        <v>5.8215862047291669</v>
      </c>
      <c r="K88" s="74">
        <f>(('Node actual demand d=1.0'!H88*(365/2)))*9.8*($C88+$D88-$B88)/3600</f>
        <v>5.9949951555083336</v>
      </c>
      <c r="L88" s="74">
        <f>(('Node actual demand d=1.0'!I88*(365/2)))*9.8*($C88+$D88-$B88)/3600</f>
        <v>3.2947700648041671</v>
      </c>
      <c r="M88" s="74">
        <f>(('Node actual demand d=1.0'!J88*(365/2)))*9.8*($C88+$D88-$B88)/3600</f>
        <v>0.22295436528750001</v>
      </c>
      <c r="N88" s="74">
        <f>(('Node actual demand d=1.0'!K88*(365/2)))*9.8*($C88+$D88-$B88)/3600</f>
        <v>0.17340895077916668</v>
      </c>
      <c r="O88" s="74">
        <f>(('Node actual demand d=1.0'!L88*(365/2)))*9.8*($C88+$D88-$B88)/3600</f>
        <v>1.3377261917250001</v>
      </c>
      <c r="P88" s="74">
        <f>(('Node actual demand d=1.0'!M88*(365/2)))*9.8*($C88+$D88-$B88)/3600</f>
        <v>0.42113602332083339</v>
      </c>
      <c r="Q88" s="74">
        <f>(('Node actual demand d=1.0'!N88*(365/2)))*9.8*($C88+$D88-$B88)/3600</f>
        <v>0.3715906088125</v>
      </c>
      <c r="R88" s="74">
        <f>(('Node actual demand d=1.0'!O88*(365/2)))*9.8*($C88+$D88-$B88)/3600</f>
        <v>0.14863624352499999</v>
      </c>
      <c r="S88" s="74">
        <f>(('Node actual demand d=1.0'!P88*(365/2)))*9.8*($C88+$D88-$B88)/3600</f>
        <v>2.4772707254166668E-2</v>
      </c>
      <c r="T88" s="74">
        <f>(('Node actual demand d=1.0'!Q88*(365/2)))*9.8*($C88+$D88-$B88)/3600</f>
        <v>0.66886309586250003</v>
      </c>
      <c r="U88" s="74">
        <f>(('Node actual demand d=1.0'!R88*(365/2)))*9.8*($C88+$D88-$B88)/3600</f>
        <v>3.7159060881250006</v>
      </c>
      <c r="V88" s="74">
        <f>(('Node actual demand d=1.0'!S88*(365/2)))*9.8*($C88+$D88-$B88)/3600</f>
        <v>3.5672698446000002</v>
      </c>
      <c r="W88" s="74">
        <f>(('Node actual demand d=1.0'!T88*(365/2)))*9.8*($C88+$D88-$B88)/3600</f>
        <v>0.42113602332083339</v>
      </c>
      <c r="X88" s="74">
        <f>(('Node actual demand d=1.0'!U88*(365/2)))*9.8*($C88+$D88-$B88)/3600</f>
        <v>2.4772707254166668E-2</v>
      </c>
      <c r="Y88" s="74">
        <f>(('Node actual demand d=1.0'!V88*(365/2)))*9.8*($C88+$D88-$B88)/3600</f>
        <v>0</v>
      </c>
      <c r="Z88" s="74">
        <f>(('Node actual demand d=1.0'!W88*(365/2)))*9.8*($C88+$D88-$B88)/3600</f>
        <v>2.4772707254166668E-2</v>
      </c>
      <c r="AA88" s="74">
        <f>(('Node actual demand d=1.0'!X88*(365/2)))*9.8*($C88+$D88-$B88)/3600</f>
        <v>0.99090829016666693</v>
      </c>
      <c r="AB88" s="74">
        <f>(('Node actual demand d=1.0'!Y88*(365/2)))*9.8*($C88+$D88-$B88)/3600</f>
        <v>0.59454497409999996</v>
      </c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</row>
    <row r="89" spans="1:100">
      <c r="A89" s="88" t="s">
        <v>1302</v>
      </c>
      <c r="B89" s="21">
        <f>Fornecida!$C$1</f>
        <v>3.0726</v>
      </c>
      <c r="C89" s="78">
        <v>30.598099999999999</v>
      </c>
      <c r="D89">
        <v>20</v>
      </c>
      <c r="E89" s="74">
        <f>(('Node actual demand d=1.0'!B89*(365/2)))*9.8*($C89+$D89-$B89)/3600</f>
        <v>0.20777620538888891</v>
      </c>
      <c r="F89" s="74">
        <f>(('Node actual demand d=1.0'!C89*(365/2)))*9.8*($C89+$D89-$B89)/3600</f>
        <v>5.1944051347222228E-2</v>
      </c>
      <c r="G89" s="74">
        <f>(('Node actual demand d=1.0'!D89*(365/2)))*9.8*($C89+$D89-$B89)/3600</f>
        <v>5.1944051347222228E-2</v>
      </c>
      <c r="H89" s="74">
        <f>(('Node actual demand d=1.0'!E89*(365/2)))*9.8*($C89+$D89-$B89)/3600</f>
        <v>2.5972025673611114E-2</v>
      </c>
      <c r="I89" s="74">
        <f>(('Node actual demand d=1.0'!F89*(365/2)))*9.8*($C89+$D89-$B89)/3600</f>
        <v>5.1944051347222228E-2</v>
      </c>
      <c r="J89" s="74">
        <f>(('Node actual demand d=1.0'!G89*(365/2)))*9.8*($C89+$D89-$B89)/3600</f>
        <v>5.1944051347222228E-2</v>
      </c>
      <c r="K89" s="74">
        <f>(('Node actual demand d=1.0'!H89*(365/2)))*9.8*($C89+$D89-$B89)/3600</f>
        <v>7.7916077020833335E-2</v>
      </c>
      <c r="L89" s="74">
        <f>(('Node actual demand d=1.0'!I89*(365/2)))*9.8*($C89+$D89-$B89)/3600</f>
        <v>0.12986012836805558</v>
      </c>
      <c r="M89" s="74">
        <f>(('Node actual demand d=1.0'!J89*(365/2)))*9.8*($C89+$D89-$B89)/3600</f>
        <v>0.25972025673611115</v>
      </c>
      <c r="N89" s="74">
        <f>(('Node actual demand d=1.0'!K89*(365/2)))*9.8*($C89+$D89-$B89)/3600</f>
        <v>0.41555241077777783</v>
      </c>
      <c r="O89" s="74">
        <f>(('Node actual demand d=1.0'!L89*(365/2)))*9.8*($C89+$D89-$B89)/3600</f>
        <v>0.57138456481944444</v>
      </c>
      <c r="P89" s="74">
        <f>(('Node actual demand d=1.0'!M89*(365/2)))*9.8*($C89+$D89-$B89)/3600</f>
        <v>0.36360835943055558</v>
      </c>
      <c r="Q89" s="74">
        <f>(('Node actual demand d=1.0'!N89*(365/2)))*9.8*($C89+$D89-$B89)/3600</f>
        <v>0.23374823106250003</v>
      </c>
      <c r="R89" s="74">
        <f>(('Node actual demand d=1.0'!O89*(365/2)))*9.8*($C89+$D89-$B89)/3600</f>
        <v>0.28569228240972222</v>
      </c>
      <c r="S89" s="74">
        <f>(('Node actual demand d=1.0'!P89*(365/2)))*9.8*($C89+$D89-$B89)/3600</f>
        <v>0.20777620538888891</v>
      </c>
      <c r="T89" s="74">
        <f>(('Node actual demand d=1.0'!Q89*(365/2)))*9.8*($C89+$D89-$B89)/3600</f>
        <v>0.12986012836805558</v>
      </c>
      <c r="U89" s="74">
        <f>(('Node actual demand d=1.0'!R89*(365/2)))*9.8*($C89+$D89-$B89)/3600</f>
        <v>0.28569228240972222</v>
      </c>
      <c r="V89" s="74">
        <f>(('Node actual demand d=1.0'!S89*(365/2)))*9.8*($C89+$D89-$B89)/3600</f>
        <v>0.18180417971527779</v>
      </c>
      <c r="W89" s="74">
        <f>(('Node actual demand d=1.0'!T89*(365/2)))*9.8*($C89+$D89-$B89)/3600</f>
        <v>0.10388810269444446</v>
      </c>
      <c r="X89" s="74">
        <f>(('Node actual demand d=1.0'!U89*(365/2)))*9.8*($C89+$D89-$B89)/3600</f>
        <v>0.10388810269444446</v>
      </c>
      <c r="Y89" s="74">
        <f>(('Node actual demand d=1.0'!V89*(365/2)))*9.8*($C89+$D89-$B89)/3600</f>
        <v>0.15583215404166667</v>
      </c>
      <c r="Z89" s="74">
        <f>(('Node actual demand d=1.0'!W89*(365/2)))*9.8*($C89+$D89-$B89)/3600</f>
        <v>11.012138885611114</v>
      </c>
      <c r="AA89" s="74">
        <f>(('Node actual demand d=1.0'!X89*(365/2)))*9.8*($C89+$D89-$B89)/3600</f>
        <v>8.9084048060486136</v>
      </c>
      <c r="AB89" s="74">
        <f>(('Node actual demand d=1.0'!Y89*(365/2)))*9.8*($C89+$D89-$B89)/3600</f>
        <v>0.33763633375694452</v>
      </c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</row>
    <row r="90" spans="1:100">
      <c r="A90" s="88" t="s">
        <v>1303</v>
      </c>
      <c r="B90" s="21">
        <f>Fornecida!$C$1</f>
        <v>3.0726</v>
      </c>
      <c r="C90" s="78">
        <v>31.974900000000002</v>
      </c>
      <c r="D90">
        <v>20</v>
      </c>
      <c r="E90" s="74">
        <f>(('Node actual demand d=1.0'!B90*(365/2)))*9.8*($C90+$D90-$B90)/3600</f>
        <v>8.0173283254166672E-2</v>
      </c>
      <c r="F90" s="74">
        <f>(('Node actual demand d=1.0'!C90*(365/2)))*9.8*($C90+$D90-$B90)/3600</f>
        <v>5.3448855502777788E-2</v>
      </c>
      <c r="G90" s="74">
        <f>(('Node actual demand d=1.0'!D90*(365/2)))*9.8*($C90+$D90-$B90)/3600</f>
        <v>8.5250924526930554</v>
      </c>
      <c r="H90" s="74">
        <f>(('Node actual demand d=1.0'!E90*(365/2)))*9.8*($C90+$D90-$B90)/3600</f>
        <v>9.8078649847597248</v>
      </c>
      <c r="I90" s="74">
        <f>(('Node actual demand d=1.0'!F90*(365/2)))*9.8*($C90+$D90-$B90)/3600</f>
        <v>0.53448855502777792</v>
      </c>
      <c r="J90" s="74">
        <f>(('Node actual demand d=1.0'!G90*(365/2)))*9.8*($C90+$D90-$B90)/3600</f>
        <v>8.0173283254166672E-2</v>
      </c>
      <c r="K90" s="74">
        <f>(('Node actual demand d=1.0'!H90*(365/2)))*9.8*($C90+$D90-$B90)/3600</f>
        <v>8.0173283254166672E-2</v>
      </c>
      <c r="L90" s="74">
        <f>(('Node actual demand d=1.0'!I90*(365/2)))*9.8*($C90+$D90-$B90)/3600</f>
        <v>0.10689771100555558</v>
      </c>
      <c r="M90" s="74">
        <f>(('Node actual demand d=1.0'!J90*(365/2)))*9.8*($C90+$D90-$B90)/3600</f>
        <v>0.18707099425972226</v>
      </c>
      <c r="N90" s="74">
        <f>(('Node actual demand d=1.0'!K90*(365/2)))*9.8*($C90+$D90-$B90)/3600</f>
        <v>0.2939687052652778</v>
      </c>
      <c r="O90" s="74">
        <f>(('Node actual demand d=1.0'!L90*(365/2)))*9.8*($C90+$D90-$B90)/3600</f>
        <v>0.16034656650833334</v>
      </c>
      <c r="P90" s="74">
        <f>(('Node actual demand d=1.0'!M90*(365/2)))*9.8*($C90+$D90-$B90)/3600</f>
        <v>8.0173283254166672E-2</v>
      </c>
      <c r="Q90" s="74">
        <f>(('Node actual demand d=1.0'!N90*(365/2)))*9.8*($C90+$D90-$B90)/3600</f>
        <v>0.10689771100555558</v>
      </c>
      <c r="R90" s="74">
        <f>(('Node actual demand d=1.0'!O90*(365/2)))*9.8*($C90+$D90-$B90)/3600</f>
        <v>5.3448855502777788E-2</v>
      </c>
      <c r="S90" s="74">
        <f>(('Node actual demand d=1.0'!P90*(365/2)))*9.8*($C90+$D90-$B90)/3600</f>
        <v>5.3448855502777788E-2</v>
      </c>
      <c r="T90" s="74">
        <f>(('Node actual demand d=1.0'!Q90*(365/2)))*9.8*($C90+$D90-$B90)/3600</f>
        <v>0.13362213875694448</v>
      </c>
      <c r="U90" s="74">
        <f>(('Node actual demand d=1.0'!R90*(365/2)))*9.8*($C90+$D90-$B90)/3600</f>
        <v>0.16034656650833334</v>
      </c>
      <c r="V90" s="74">
        <f>(('Node actual demand d=1.0'!S90*(365/2)))*9.8*($C90+$D90-$B90)/3600</f>
        <v>0.16034656650833334</v>
      </c>
      <c r="W90" s="74">
        <f>(('Node actual demand d=1.0'!T90*(365/2)))*9.8*($C90+$D90-$B90)/3600</f>
        <v>0.10689771100555558</v>
      </c>
      <c r="X90" s="74">
        <f>(('Node actual demand d=1.0'!U90*(365/2)))*9.8*($C90+$D90-$B90)/3600</f>
        <v>8.0173283254166672E-2</v>
      </c>
      <c r="Y90" s="74">
        <f>(('Node actual demand d=1.0'!V90*(365/2)))*9.8*($C90+$D90-$B90)/3600</f>
        <v>0.10689771100555558</v>
      </c>
      <c r="Z90" s="74">
        <f>(('Node actual demand d=1.0'!W90*(365/2)))*9.8*($C90+$D90-$B90)/3600</f>
        <v>0.10689771100555558</v>
      </c>
      <c r="AA90" s="74">
        <f>(('Node actual demand d=1.0'!X90*(365/2)))*9.8*($C90+$D90-$B90)/3600</f>
        <v>0.10689771100555558</v>
      </c>
      <c r="AB90" s="74">
        <f>(('Node actual demand d=1.0'!Y90*(365/2)))*9.8*($C90+$D90-$B90)/3600</f>
        <v>0.10689771100555558</v>
      </c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</row>
    <row r="91" spans="1:100">
      <c r="A91" s="88" t="s">
        <v>1304</v>
      </c>
      <c r="B91" s="21">
        <f>Fornecida!$C$1</f>
        <v>3.0726</v>
      </c>
      <c r="C91" s="78">
        <v>32.1419</v>
      </c>
      <c r="D91">
        <v>20</v>
      </c>
      <c r="E91" s="74">
        <f>(('Node actual demand d=1.0'!B91*(365/2)))*9.8*($C91+$D91-$B91)/3600</f>
        <v>0.10726276372777778</v>
      </c>
      <c r="F91" s="74">
        <f>(('Node actual demand d=1.0'!C91*(365/2)))*9.8*($C91+$D91-$B91)/3600</f>
        <v>0.10726276372777778</v>
      </c>
      <c r="G91" s="74">
        <f>(('Node actual demand d=1.0'!D91*(365/2)))*9.8*($C91+$D91-$B91)/3600</f>
        <v>0.10726276372777778</v>
      </c>
      <c r="H91" s="74">
        <f>(('Node actual demand d=1.0'!E91*(365/2)))*9.8*($C91+$D91-$B91)/3600</f>
        <v>0.10726276372777778</v>
      </c>
      <c r="I91" s="74">
        <f>(('Node actual demand d=1.0'!F91*(365/2)))*9.8*($C91+$D91-$B91)/3600</f>
        <v>0.10726276372777778</v>
      </c>
      <c r="J91" s="74">
        <f>(('Node actual demand d=1.0'!G91*(365/2)))*9.8*($C91+$D91-$B91)/3600</f>
        <v>0.10726276372777778</v>
      </c>
      <c r="K91" s="74">
        <f>(('Node actual demand d=1.0'!H91*(365/2)))*9.8*($C91+$D91-$B91)/3600</f>
        <v>0.10726276372777778</v>
      </c>
      <c r="L91" s="74">
        <f>(('Node actual demand d=1.0'!I91*(365/2)))*9.8*($C91+$D91-$B91)/3600</f>
        <v>0.13407845465972226</v>
      </c>
      <c r="M91" s="74">
        <f>(('Node actual demand d=1.0'!J91*(365/2)))*9.8*($C91+$D91-$B91)/3600</f>
        <v>0.16089414559166668</v>
      </c>
      <c r="N91" s="74">
        <f>(('Node actual demand d=1.0'!K91*(365/2)))*9.8*($C91+$D91-$B91)/3600</f>
        <v>0.16089414559166668</v>
      </c>
      <c r="O91" s="74">
        <f>(('Node actual demand d=1.0'!L91*(365/2)))*9.8*($C91+$D91-$B91)/3600</f>
        <v>0.16089414559166668</v>
      </c>
      <c r="P91" s="74">
        <f>(('Node actual demand d=1.0'!M91*(365/2)))*9.8*($C91+$D91-$B91)/3600</f>
        <v>0.18770983652361115</v>
      </c>
      <c r="Q91" s="74">
        <f>(('Node actual demand d=1.0'!N91*(365/2)))*9.8*($C91+$D91-$B91)/3600</f>
        <v>0.18770983652361115</v>
      </c>
      <c r="R91" s="74">
        <f>(('Node actual demand d=1.0'!O91*(365/2)))*9.8*($C91+$D91-$B91)/3600</f>
        <v>0.21452552745555556</v>
      </c>
      <c r="S91" s="74">
        <f>(('Node actual demand d=1.0'!P91*(365/2)))*9.8*($C91+$D91-$B91)/3600</f>
        <v>0.21452552745555556</v>
      </c>
      <c r="T91" s="74">
        <f>(('Node actual demand d=1.0'!Q91*(365/2)))*9.8*($C91+$D91-$B91)/3600</f>
        <v>0.21452552745555556</v>
      </c>
      <c r="U91" s="74">
        <f>(('Node actual demand d=1.0'!R91*(365/2)))*9.8*($C91+$D91-$B91)/3600</f>
        <v>0.16089414559166668</v>
      </c>
      <c r="V91" s="74">
        <f>(('Node actual demand d=1.0'!S91*(365/2)))*9.8*($C91+$D91-$B91)/3600</f>
        <v>0.13407845465972226</v>
      </c>
      <c r="W91" s="74">
        <f>(('Node actual demand d=1.0'!T91*(365/2)))*9.8*($C91+$D91-$B91)/3600</f>
        <v>0.13407845465972226</v>
      </c>
      <c r="X91" s="74">
        <f>(('Node actual demand d=1.0'!U91*(365/2)))*9.8*($C91+$D91-$B91)/3600</f>
        <v>0.13407845465972226</v>
      </c>
      <c r="Y91" s="74">
        <f>(('Node actual demand d=1.0'!V91*(365/2)))*9.8*($C91+$D91-$B91)/3600</f>
        <v>0.13407845465972226</v>
      </c>
      <c r="Z91" s="74">
        <f>(('Node actual demand d=1.0'!W91*(365/2)))*9.8*($C91+$D91-$B91)/3600</f>
        <v>0.13407845465972226</v>
      </c>
      <c r="AA91" s="74">
        <f>(('Node actual demand d=1.0'!X91*(365/2)))*9.8*($C91+$D91-$B91)/3600</f>
        <v>0.10726276372777778</v>
      </c>
      <c r="AB91" s="74">
        <f>(('Node actual demand d=1.0'!Y91*(365/2)))*9.8*($C91+$D91-$B91)/3600</f>
        <v>0.13407845465972226</v>
      </c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  <c r="CV91" s="55"/>
    </row>
    <row r="92" spans="1:100">
      <c r="A92" s="88" t="s">
        <v>1305</v>
      </c>
      <c r="B92" s="21">
        <f>Fornecida!$C$1</f>
        <v>3.0726</v>
      </c>
      <c r="C92" s="78">
        <v>33.736400000000003</v>
      </c>
      <c r="D92">
        <v>20</v>
      </c>
      <c r="E92" s="74">
        <f>(('Node actual demand d=1.0'!B92*(365/2)))*9.8*($C92+$D92-$B92)/3600</f>
        <v>0.19380944125277783</v>
      </c>
      <c r="F92" s="74">
        <f>(('Node actual demand d=1.0'!C92*(365/2)))*9.8*($C92+$D92-$B92)/3600</f>
        <v>0.16612237821666667</v>
      </c>
      <c r="G92" s="74">
        <f>(('Node actual demand d=1.0'!D92*(365/2)))*9.8*($C92+$D92-$B92)/3600</f>
        <v>0.16612237821666667</v>
      </c>
      <c r="H92" s="74">
        <f>(('Node actual demand d=1.0'!E92*(365/2)))*9.8*($C92+$D92-$B92)/3600</f>
        <v>0.16612237821666667</v>
      </c>
      <c r="I92" s="74">
        <f>(('Node actual demand d=1.0'!F92*(365/2)))*9.8*($C92+$D92-$B92)/3600</f>
        <v>2.1595909168166671</v>
      </c>
      <c r="J92" s="74">
        <f>(('Node actual demand d=1.0'!G92*(365/2)))*9.8*($C92+$D92-$B92)/3600</f>
        <v>3.9315629511277788</v>
      </c>
      <c r="K92" s="74">
        <f>(('Node actual demand d=1.0'!H92*(365/2)))*9.8*($C92+$D92-$B92)/3600</f>
        <v>1.4951014039500001</v>
      </c>
      <c r="L92" s="74">
        <f>(('Node actual demand d=1.0'!I92*(365/2)))*9.8*($C92+$D92-$B92)/3600</f>
        <v>0.96904720626388907</v>
      </c>
      <c r="M92" s="74">
        <f>(('Node actual demand d=1.0'!J92*(365/2)))*9.8*($C92+$D92-$B92)/3600</f>
        <v>0.1384353151805556</v>
      </c>
      <c r="N92" s="74">
        <f>(('Node actual demand d=1.0'!K92*(365/2)))*9.8*($C92+$D92-$B92)/3600</f>
        <v>0.1384353151805556</v>
      </c>
      <c r="O92" s="74">
        <f>(('Node actual demand d=1.0'!L92*(365/2)))*9.8*($C92+$D92-$B92)/3600</f>
        <v>8.3061189108333336E-2</v>
      </c>
      <c r="P92" s="74">
        <f>(('Node actual demand d=1.0'!M92*(365/2)))*9.8*($C92+$D92-$B92)/3600</f>
        <v>0.91367308019166671</v>
      </c>
      <c r="Q92" s="74">
        <f>(('Node actual demand d=1.0'!N92*(365/2)))*9.8*($C92+$D92-$B92)/3600</f>
        <v>0.35993181946944452</v>
      </c>
      <c r="R92" s="74">
        <f>(('Node actual demand d=1.0'!O92*(365/2)))*9.8*($C92+$D92-$B92)/3600</f>
        <v>0.49836713465000004</v>
      </c>
      <c r="S92" s="74">
        <f>(('Node actual demand d=1.0'!P92*(365/2)))*9.8*($C92+$D92-$B92)/3600</f>
        <v>0.58142832375833331</v>
      </c>
      <c r="T92" s="74">
        <f>(('Node actual demand d=1.0'!Q92*(365/2)))*9.8*($C92+$D92-$B92)/3600</f>
        <v>0.99673426930000009</v>
      </c>
      <c r="U92" s="74">
        <f>(('Node actual demand d=1.0'!R92*(365/2)))*9.8*($C92+$D92-$B92)/3600</f>
        <v>0.30455769339722222</v>
      </c>
      <c r="V92" s="74">
        <f>(('Node actual demand d=1.0'!S92*(365/2)))*9.8*($C92+$D92-$B92)/3600</f>
        <v>1.4674143409138893</v>
      </c>
      <c r="W92" s="74">
        <f>(('Node actual demand d=1.0'!T92*(365/2)))*9.8*($C92+$D92-$B92)/3600</f>
        <v>0.41530594554166678</v>
      </c>
      <c r="X92" s="74">
        <f>(('Node actual demand d=1.0'!U92*(365/2)))*9.8*($C92+$D92-$B92)/3600</f>
        <v>0.2214965042888889</v>
      </c>
      <c r="Y92" s="74">
        <f>(('Node actual demand d=1.0'!V92*(365/2)))*9.8*($C92+$D92-$B92)/3600</f>
        <v>0.2214965042888889</v>
      </c>
      <c r="Z92" s="74">
        <f>(('Node actual demand d=1.0'!W92*(365/2)))*9.8*($C92+$D92-$B92)/3600</f>
        <v>0.2214965042888889</v>
      </c>
      <c r="AA92" s="74">
        <f>(('Node actual demand d=1.0'!X92*(365/2)))*9.8*($C92+$D92-$B92)/3600</f>
        <v>2.7963933666472229</v>
      </c>
      <c r="AB92" s="74">
        <f>(('Node actual demand d=1.0'!Y92*(365/2)))*9.8*($C92+$D92-$B92)/3600</f>
        <v>5.925031489727778</v>
      </c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</row>
    <row r="93" spans="1:100">
      <c r="A93" s="88" t="s">
        <v>1306</v>
      </c>
      <c r="B93" s="21">
        <f>Fornecida!$C$1</f>
        <v>3.0726</v>
      </c>
      <c r="C93" s="78">
        <v>33.873199999999997</v>
      </c>
      <c r="D93">
        <v>20</v>
      </c>
      <c r="E93" s="74">
        <f>(('Node actual demand d=1.0'!B93*(365/2)))*9.8*($C93+$D93-$B93)/3600</f>
        <v>0</v>
      </c>
      <c r="F93" s="74">
        <f>(('Node actual demand d=1.0'!C93*(365/2)))*9.8*($C93+$D93-$B93)/3600</f>
        <v>8.3285467008333336E-2</v>
      </c>
      <c r="G93" s="74">
        <f>(('Node actual demand d=1.0'!D93*(365/2)))*9.8*($C93+$D93-$B93)/3600</f>
        <v>0</v>
      </c>
      <c r="H93" s="74">
        <f>(('Node actual demand d=1.0'!E93*(365/2)))*9.8*($C93+$D93-$B93)/3600</f>
        <v>0</v>
      </c>
      <c r="I93" s="74">
        <f>(('Node actual demand d=1.0'!F93*(365/2)))*9.8*($C93+$D93-$B93)/3600</f>
        <v>2.776182233611111E-2</v>
      </c>
      <c r="J93" s="74">
        <f>(('Node actual demand d=1.0'!G93*(365/2)))*9.8*($C93+$D93-$B93)/3600</f>
        <v>0.16657093401666667</v>
      </c>
      <c r="K93" s="74">
        <f>(('Node actual demand d=1.0'!H93*(365/2)))*9.8*($C93+$D93-$B93)/3600</f>
        <v>5.5523644672222219E-2</v>
      </c>
      <c r="L93" s="74">
        <f>(('Node actual demand d=1.0'!I93*(365/2)))*9.8*($C93+$D93-$B93)/3600</f>
        <v>0.36090369036944447</v>
      </c>
      <c r="M93" s="74">
        <f>(('Node actual demand d=1.0'!J93*(365/2)))*9.8*($C93+$D93-$B93)/3600</f>
        <v>0.33314186803333334</v>
      </c>
      <c r="N93" s="74">
        <f>(('Node actual demand d=1.0'!K93*(365/2)))*9.8*($C93+$D93-$B93)/3600</f>
        <v>5.5523644672222219E-2</v>
      </c>
      <c r="O93" s="74">
        <f>(('Node actual demand d=1.0'!L93*(365/2)))*9.8*($C93+$D93-$B93)/3600</f>
        <v>0.24985640102499998</v>
      </c>
      <c r="P93" s="74">
        <f>(('Node actual demand d=1.0'!M93*(365/2)))*9.8*($C93+$D93-$B93)/3600</f>
        <v>0.13880911168055557</v>
      </c>
      <c r="Q93" s="74">
        <f>(('Node actual demand d=1.0'!N93*(365/2)))*9.8*($C93+$D93-$B93)/3600</f>
        <v>0.11104728934444444</v>
      </c>
      <c r="R93" s="74">
        <f>(('Node actual demand d=1.0'!O93*(365/2)))*9.8*($C93+$D93-$B93)/3600</f>
        <v>0.16657093401666667</v>
      </c>
      <c r="S93" s="74">
        <f>(('Node actual demand d=1.0'!P93*(365/2)))*9.8*($C93+$D93-$B93)/3600</f>
        <v>0.1943327563527778</v>
      </c>
      <c r="T93" s="74">
        <f>(('Node actual demand d=1.0'!Q93*(365/2)))*9.8*($C93+$D93-$B93)/3600</f>
        <v>2.776182233611111E-2</v>
      </c>
      <c r="U93" s="74">
        <f>(('Node actual demand d=1.0'!R93*(365/2)))*9.8*($C93+$D93-$B93)/3600</f>
        <v>0.13880911168055557</v>
      </c>
      <c r="V93" s="74">
        <f>(('Node actual demand d=1.0'!S93*(365/2)))*9.8*($C93+$D93-$B93)/3600</f>
        <v>0.11104728934444444</v>
      </c>
      <c r="W93" s="74">
        <f>(('Node actual demand d=1.0'!T93*(365/2)))*9.8*($C93+$D93-$B93)/3600</f>
        <v>5.5523644672222219E-2</v>
      </c>
      <c r="X93" s="74">
        <f>(('Node actual demand d=1.0'!U93*(365/2)))*9.8*($C93+$D93-$B93)/3600</f>
        <v>2.5540876549222218</v>
      </c>
      <c r="Y93" s="74">
        <f>(('Node actual demand d=1.0'!V93*(365/2)))*9.8*($C93+$D93-$B93)/3600</f>
        <v>0</v>
      </c>
      <c r="Z93" s="74">
        <f>(('Node actual demand d=1.0'!W93*(365/2)))*9.8*($C93+$D93-$B93)/3600</f>
        <v>0</v>
      </c>
      <c r="AA93" s="74">
        <f>(('Node actual demand d=1.0'!X93*(365/2)))*9.8*($C93+$D93-$B93)/3600</f>
        <v>2.776182233611111E-2</v>
      </c>
      <c r="AB93" s="74">
        <f>(('Node actual demand d=1.0'!Y93*(365/2)))*9.8*($C93+$D93-$B93)/3600</f>
        <v>0</v>
      </c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</row>
    <row r="94" spans="1:100">
      <c r="A94" s="88" t="s">
        <v>1307</v>
      </c>
      <c r="B94" s="21">
        <f>Fornecida!$C$1</f>
        <v>3.0726</v>
      </c>
      <c r="C94" s="78">
        <v>34.215899999999998</v>
      </c>
      <c r="D94">
        <v>20</v>
      </c>
      <c r="E94" s="74">
        <f>(('Node actual demand d=1.0'!B94*(365/2)))*9.8*($C94+$D94-$B94)/3600</f>
        <v>2.7949103126388888E-2</v>
      </c>
      <c r="F94" s="74">
        <f>(('Node actual demand d=1.0'!C94*(365/2)))*9.8*($C94+$D94-$B94)/3600</f>
        <v>6.4841919253222224</v>
      </c>
      <c r="G94" s="74">
        <f>(('Node actual demand d=1.0'!D94*(365/2)))*9.8*($C94+$D94-$B94)/3600</f>
        <v>2.3477246626166668</v>
      </c>
      <c r="H94" s="74">
        <f>(('Node actual demand d=1.0'!E94*(365/2)))*9.8*($C94+$D94-$B94)/3600</f>
        <v>2.7949103126388888E-2</v>
      </c>
      <c r="I94" s="74">
        <f>(('Node actual demand d=1.0'!F94*(365/2)))*9.8*($C94+$D94-$B94)/3600</f>
        <v>0</v>
      </c>
      <c r="J94" s="74">
        <f>(('Node actual demand d=1.0'!G94*(365/2)))*9.8*($C94+$D94-$B94)/3600</f>
        <v>0</v>
      </c>
      <c r="K94" s="74">
        <f>(('Node actual demand d=1.0'!H94*(365/2)))*9.8*($C94+$D94-$B94)/3600</f>
        <v>0.25154192813749998</v>
      </c>
      <c r="L94" s="74">
        <f>(('Node actual demand d=1.0'!I94*(365/2)))*9.8*($C94+$D94-$B94)/3600</f>
        <v>0.1676946187583333</v>
      </c>
      <c r="M94" s="74">
        <f>(('Node actual demand d=1.0'!J94*(365/2)))*9.8*($C94+$D94-$B94)/3600</f>
        <v>0.25154192813749998</v>
      </c>
      <c r="N94" s="74">
        <f>(('Node actual demand d=1.0'!K94*(365/2)))*9.8*($C94+$D94-$B94)/3600</f>
        <v>0.19564372188472223</v>
      </c>
      <c r="O94" s="74">
        <f>(('Node actual demand d=1.0'!L94*(365/2)))*9.8*($C94+$D94-$B94)/3600</f>
        <v>0.13974551563194446</v>
      </c>
      <c r="P94" s="74">
        <f>(('Node actual demand d=1.0'!M94*(365/2)))*9.8*($C94+$D94-$B94)/3600</f>
        <v>0.25154192813749998</v>
      </c>
      <c r="Q94" s="74">
        <f>(('Node actual demand d=1.0'!N94*(365/2)))*9.8*($C94+$D94-$B94)/3600</f>
        <v>0.1676946187583333</v>
      </c>
      <c r="R94" s="74">
        <f>(('Node actual demand d=1.0'!O94*(365/2)))*9.8*($C94+$D94-$B94)/3600</f>
        <v>8.3847309379166651E-2</v>
      </c>
      <c r="S94" s="74">
        <f>(('Node actual demand d=1.0'!P94*(365/2)))*9.8*($C94+$D94-$B94)/3600</f>
        <v>8.3847309379166651E-2</v>
      </c>
      <c r="T94" s="74">
        <f>(('Node actual demand d=1.0'!Q94*(365/2)))*9.8*($C94+$D94-$B94)/3600</f>
        <v>0.13974551563194446</v>
      </c>
      <c r="U94" s="74">
        <f>(('Node actual demand d=1.0'!R94*(365/2)))*9.8*($C94+$D94-$B94)/3600</f>
        <v>0.1676946187583333</v>
      </c>
      <c r="V94" s="74">
        <f>(('Node actual demand d=1.0'!S94*(365/2)))*9.8*($C94+$D94-$B94)/3600</f>
        <v>0.33538923751666661</v>
      </c>
      <c r="W94" s="74">
        <f>(('Node actual demand d=1.0'!T94*(365/2)))*9.8*($C94+$D94-$B94)/3600</f>
        <v>8.3847309379166651E-2</v>
      </c>
      <c r="X94" s="74">
        <f>(('Node actual demand d=1.0'!U94*(365/2)))*9.8*($C94+$D94-$B94)/3600</f>
        <v>4.1923654689583332</v>
      </c>
      <c r="Y94" s="74">
        <f>(('Node actual demand d=1.0'!V94*(365/2)))*9.8*($C94+$D94-$B94)/3600</f>
        <v>2.7949103126388888E-2</v>
      </c>
      <c r="Z94" s="74">
        <f>(('Node actual demand d=1.0'!W94*(365/2)))*9.8*($C94+$D94-$B94)/3600</f>
        <v>5.5898206252777777E-2</v>
      </c>
      <c r="AA94" s="74">
        <f>(('Node actual demand d=1.0'!X94*(365/2)))*9.8*($C94+$D94-$B94)/3600</f>
        <v>5.5898206252777777E-2</v>
      </c>
      <c r="AB94" s="74">
        <f>(('Node actual demand d=1.0'!Y94*(365/2)))*9.8*($C94+$D94-$B94)/3600</f>
        <v>3.3259432720402775</v>
      </c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</row>
    <row r="95" spans="1:100">
      <c r="A95" s="88" t="s">
        <v>1308</v>
      </c>
      <c r="B95" s="21">
        <f>Fornecida!$C$1</f>
        <v>3.0726</v>
      </c>
      <c r="C95" s="78">
        <v>31.2013</v>
      </c>
      <c r="D95">
        <v>20</v>
      </c>
      <c r="E95" s="74">
        <f>(('Node actual demand d=1.0'!B95*(365/2)))*9.8*($C95+$D95-$B95)/3600</f>
        <v>0</v>
      </c>
      <c r="F95" s="74">
        <f>(('Node actual demand d=1.0'!C95*(365/2)))*9.8*($C95+$D95-$B95)/3600</f>
        <v>2.6301666095833336E-2</v>
      </c>
      <c r="G95" s="74">
        <f>(('Node actual demand d=1.0'!D95*(365/2)))*9.8*($C95+$D95-$B95)/3600</f>
        <v>0</v>
      </c>
      <c r="H95" s="74">
        <f>(('Node actual demand d=1.0'!E95*(365/2)))*9.8*($C95+$D95-$B95)/3600</f>
        <v>2.6301666095833336E-2</v>
      </c>
      <c r="I95" s="74">
        <f>(('Node actual demand d=1.0'!F95*(365/2)))*9.8*($C95+$D95-$B95)/3600</f>
        <v>7.5485781695041672</v>
      </c>
      <c r="J95" s="74">
        <f>(('Node actual demand d=1.0'!G95*(365/2)))*9.8*($C95+$D95-$B95)/3600</f>
        <v>2.4460549469125006</v>
      </c>
      <c r="K95" s="74">
        <f>(('Node actual demand d=1.0'!H95*(365/2)))*9.8*($C95+$D95-$B95)/3600</f>
        <v>0.26301666095833337</v>
      </c>
      <c r="L95" s="74">
        <f>(('Node actual demand d=1.0'!I95*(365/2)))*9.8*($C95+$D95-$B95)/3600</f>
        <v>0.157809996575</v>
      </c>
      <c r="M95" s="74">
        <f>(('Node actual demand d=1.0'!J95*(365/2)))*9.8*($C95+$D95-$B95)/3600</f>
        <v>0.28931832705416671</v>
      </c>
      <c r="N95" s="74">
        <f>(('Node actual demand d=1.0'!K95*(365/2)))*9.8*($C95+$D95-$B95)/3600</f>
        <v>0.157809996575</v>
      </c>
      <c r="O95" s="74">
        <f>(('Node actual demand d=1.0'!L95*(365/2)))*9.8*($C95+$D95-$B95)/3600</f>
        <v>0.31561999315</v>
      </c>
      <c r="P95" s="74">
        <f>(('Node actual demand d=1.0'!M95*(365/2)))*9.8*($C95+$D95-$B95)/3600</f>
        <v>0.42082665753333337</v>
      </c>
      <c r="Q95" s="74">
        <f>(('Node actual demand d=1.0'!N95*(365/2)))*9.8*($C95+$D95-$B95)/3600</f>
        <v>0.10520666438333334</v>
      </c>
      <c r="R95" s="74">
        <f>(('Node actual demand d=1.0'!O95*(365/2)))*9.8*($C95+$D95-$B95)/3600</f>
        <v>0.28931832705416671</v>
      </c>
      <c r="S95" s="74">
        <f>(('Node actual demand d=1.0'!P95*(365/2)))*9.8*($C95+$D95-$B95)/3600</f>
        <v>0.26301666095833337</v>
      </c>
      <c r="T95" s="74">
        <f>(('Node actual demand d=1.0'!Q95*(365/2)))*9.8*($C95+$D95-$B95)/3600</f>
        <v>7.89049982875E-2</v>
      </c>
      <c r="U95" s="74">
        <f>(('Node actual demand d=1.0'!R95*(365/2)))*9.8*($C95+$D95-$B95)/3600</f>
        <v>0.21041332876666669</v>
      </c>
      <c r="V95" s="74">
        <f>(('Node actual demand d=1.0'!S95*(365/2)))*9.8*($C95+$D95-$B95)/3600</f>
        <v>0.2367149948625</v>
      </c>
      <c r="W95" s="74">
        <f>(('Node actual demand d=1.0'!T95*(365/2)))*9.8*($C95+$D95-$B95)/3600</f>
        <v>0.10520666438333334</v>
      </c>
      <c r="X95" s="74">
        <f>(('Node actual demand d=1.0'!U95*(365/2)))*9.8*($C95+$D95-$B95)/3600</f>
        <v>8.0483098253250009</v>
      </c>
      <c r="Y95" s="74">
        <f>(('Node actual demand d=1.0'!V95*(365/2)))*9.8*($C95+$D95-$B95)/3600</f>
        <v>1.8148149606124999</v>
      </c>
      <c r="Z95" s="74">
        <f>(('Node actual demand d=1.0'!W95*(365/2)))*9.8*($C95+$D95-$B95)/3600</f>
        <v>3.2088032636916668</v>
      </c>
      <c r="AA95" s="74">
        <f>(('Node actual demand d=1.0'!X95*(365/2)))*9.8*($C95+$D95-$B95)/3600</f>
        <v>2.6301666095833336E-2</v>
      </c>
      <c r="AB95" s="74">
        <f>(('Node actual demand d=1.0'!Y95*(365/2)))*9.8*($C95+$D95-$B95)/3600</f>
        <v>0</v>
      </c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  <c r="CU95" s="55"/>
      <c r="CV95" s="55"/>
    </row>
    <row r="96" spans="1:100">
      <c r="A96" s="88" t="s">
        <v>1309</v>
      </c>
      <c r="B96" s="21">
        <f>Fornecida!$C$1</f>
        <v>3.0726</v>
      </c>
      <c r="C96" s="78">
        <v>30.715599999999998</v>
      </c>
      <c r="D96">
        <v>20</v>
      </c>
      <c r="E96" s="74">
        <f>(('Node actual demand d=1.0'!B96*(365/2)))*9.8*($C96+$D96-$B96)/3600</f>
        <v>52.463019150208332</v>
      </c>
      <c r="F96" s="74">
        <f>(('Node actual demand d=1.0'!C96*(365/2)))*9.8*($C96+$D96-$B96)/3600</f>
        <v>52.567164101375006</v>
      </c>
      <c r="G96" s="74">
        <f>(('Node actual demand d=1.0'!D96*(365/2)))*9.8*($C96+$D96-$B96)/3600</f>
        <v>47.646315158749992</v>
      </c>
      <c r="H96" s="74">
        <f>(('Node actual demand d=1.0'!E96*(365/2)))*9.8*($C96+$D96-$B96)/3600</f>
        <v>1.6402829808749999</v>
      </c>
      <c r="I96" s="74">
        <f>(('Node actual demand d=1.0'!F96*(365/2)))*9.8*($C96+$D96-$B96)/3600</f>
        <v>0</v>
      </c>
      <c r="J96" s="74">
        <f>(('Node actual demand d=1.0'!G96*(365/2)))*9.8*($C96+$D96-$B96)/3600</f>
        <v>5.5457186496249991</v>
      </c>
      <c r="K96" s="74">
        <f>(('Node actual demand d=1.0'!H96*(365/2)))*9.8*($C96+$D96-$B96)/3600</f>
        <v>51.681932016458326</v>
      </c>
      <c r="L96" s="74">
        <f>(('Node actual demand d=1.0'!I96*(365/2)))*9.8*($C96+$D96-$B96)/3600</f>
        <v>60.065600585374987</v>
      </c>
      <c r="M96" s="74">
        <f>(('Node actual demand d=1.0'!J96*(365/2)))*9.8*($C96+$D96-$B96)/3600</f>
        <v>50.614446267000005</v>
      </c>
      <c r="N96" s="74">
        <f>(('Node actual demand d=1.0'!K96*(365/2)))*9.8*($C96+$D96-$B96)/3600</f>
        <v>0.57279723141666661</v>
      </c>
      <c r="O96" s="74">
        <f>(('Node actual demand d=1.0'!L96*(365/2)))*9.8*($C96+$D96-$B96)/3600</f>
        <v>0</v>
      </c>
      <c r="P96" s="74">
        <f>(('Node actual demand d=1.0'!M96*(365/2)))*9.8*($C96+$D96-$B96)/3600</f>
        <v>0</v>
      </c>
      <c r="Q96" s="74">
        <f>(('Node actual demand d=1.0'!N96*(365/2)))*9.8*($C96+$D96-$B96)/3600</f>
        <v>0</v>
      </c>
      <c r="R96" s="74">
        <f>(('Node actual demand d=1.0'!O96*(365/2)))*9.8*($C96+$D96-$B96)/3600</f>
        <v>0</v>
      </c>
      <c r="S96" s="74">
        <f>(('Node actual demand d=1.0'!P96*(365/2)))*9.8*($C96+$D96-$B96)/3600</f>
        <v>0</v>
      </c>
      <c r="T96" s="74">
        <f>(('Node actual demand d=1.0'!Q96*(365/2)))*9.8*($C96+$D96-$B96)/3600</f>
        <v>0</v>
      </c>
      <c r="U96" s="74">
        <f>(('Node actual demand d=1.0'!R96*(365/2)))*9.8*($C96+$D96-$B96)/3600</f>
        <v>0</v>
      </c>
      <c r="V96" s="74">
        <f>(('Node actual demand d=1.0'!S96*(365/2)))*9.8*($C96+$D96-$B96)/3600</f>
        <v>0</v>
      </c>
      <c r="W96" s="74">
        <f>(('Node actual demand d=1.0'!T96*(365/2)))*9.8*($C96+$D96-$B96)/3600</f>
        <v>0</v>
      </c>
      <c r="X96" s="74">
        <f>(('Node actual demand d=1.0'!U96*(365/2)))*9.8*($C96+$D96-$B96)/3600</f>
        <v>0</v>
      </c>
      <c r="Y96" s="74">
        <f>(('Node actual demand d=1.0'!V96*(365/2)))*9.8*($C96+$D96-$B96)/3600</f>
        <v>0</v>
      </c>
      <c r="Z96" s="74">
        <f>(('Node actual demand d=1.0'!W96*(365/2)))*9.8*($C96+$D96-$B96)/3600</f>
        <v>0.26036237791666667</v>
      </c>
      <c r="AA96" s="74">
        <f>(('Node actual demand d=1.0'!X96*(365/2)))*9.8*($C96+$D96-$B96)/3600</f>
        <v>39.366791540999998</v>
      </c>
      <c r="AB96" s="74">
        <f>(('Node actual demand d=1.0'!Y96*(365/2)))*9.8*($C96+$D96-$B96)/3600</f>
        <v>54.571954411333323</v>
      </c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  <c r="CV96" s="55"/>
    </row>
    <row r="97" spans="1:100">
      <c r="A97" s="88" t="s">
        <v>1310</v>
      </c>
      <c r="B97" s="21">
        <f>Fornecida!$C$1</f>
        <v>3.0726</v>
      </c>
      <c r="C97" s="78">
        <v>27.6629</v>
      </c>
      <c r="D97">
        <v>20</v>
      </c>
      <c r="E97" s="74">
        <f>(('Node actual demand d=1.0'!B97*(365/2)))*9.8*($C97+$D97-$B97)/3600</f>
        <v>26.829145583945838</v>
      </c>
      <c r="F97" s="74">
        <f>(('Node actual demand d=1.0'!C97*(365/2)))*9.8*($C97+$D97-$B97)/3600</f>
        <v>51.026549366741683</v>
      </c>
      <c r="G97" s="74">
        <f>(('Node actual demand d=1.0'!D97*(365/2)))*9.8*($C97+$D97-$B97)/3600</f>
        <v>55.388417722351392</v>
      </c>
      <c r="H97" s="74">
        <f>(('Node actual demand d=1.0'!E97*(365/2)))*9.8*($C97+$D97-$B97)/3600</f>
        <v>39.476127017250008</v>
      </c>
      <c r="I97" s="74">
        <f>(('Node actual demand d=1.0'!F97*(365/2)))*9.8*($C97+$D97-$B97)/3600</f>
        <v>2.3636940251069447</v>
      </c>
      <c r="J97" s="74">
        <f>(('Node actual demand d=1.0'!G97*(365/2)))*9.8*($C97+$D97-$B97)/3600</f>
        <v>3.4358851292791663</v>
      </c>
      <c r="K97" s="74">
        <f>(('Node actual demand d=1.0'!H97*(365/2)))*9.8*($C97+$D97-$B97)/3600</f>
        <v>3.2409412921569447</v>
      </c>
      <c r="L97" s="74">
        <f>(('Node actual demand d=1.0'!I97*(365/2)))*9.8*($C97+$D97-$B97)/3600</f>
        <v>0</v>
      </c>
      <c r="M97" s="74">
        <f>(('Node actual demand d=1.0'!J97*(365/2)))*9.8*($C97+$D97-$B97)/3600</f>
        <v>7.3103938920833333E-2</v>
      </c>
      <c r="N97" s="74">
        <f>(('Node actual demand d=1.0'!K97*(365/2)))*9.8*($C97+$D97-$B97)/3600</f>
        <v>1.8519664526611115</v>
      </c>
      <c r="O97" s="74">
        <f>(('Node actual demand d=1.0'!L97*(365/2)))*9.8*($C97+$D97-$B97)/3600</f>
        <v>0.17057585748194448</v>
      </c>
      <c r="P97" s="74">
        <f>(('Node actual demand d=1.0'!M97*(365/2)))*9.8*($C97+$D97-$B97)/3600</f>
        <v>2.436797964027778E-2</v>
      </c>
      <c r="Q97" s="74">
        <f>(('Node actual demand d=1.0'!N97*(365/2)))*9.8*($C97+$D97-$B97)/3600</f>
        <v>2.436797964027778E-2</v>
      </c>
      <c r="R97" s="74">
        <f>(('Node actual demand d=1.0'!O97*(365/2)))*9.8*($C97+$D97-$B97)/3600</f>
        <v>0</v>
      </c>
      <c r="S97" s="74">
        <f>(('Node actual demand d=1.0'!P97*(365/2)))*9.8*($C97+$D97-$B97)/3600</f>
        <v>2.7048457400708337</v>
      </c>
      <c r="T97" s="74">
        <f>(('Node actual demand d=1.0'!Q97*(365/2)))*9.8*($C97+$D97-$B97)/3600</f>
        <v>0.97471918561111126</v>
      </c>
      <c r="U97" s="74">
        <f>(('Node actual demand d=1.0'!R97*(365/2)))*9.8*($C97+$D97-$B97)/3600</f>
        <v>0.87724726705</v>
      </c>
      <c r="V97" s="74">
        <f>(('Node actual demand d=1.0'!S97*(365/2)))*9.8*($C97+$D97-$B97)/3600</f>
        <v>4.2400284574083331</v>
      </c>
      <c r="W97" s="74">
        <f>(('Node actual demand d=1.0'!T97*(365/2)))*9.8*($C97+$D97-$B97)/3600</f>
        <v>1.5351827173374999</v>
      </c>
      <c r="X97" s="74">
        <f>(('Node actual demand d=1.0'!U97*(365/2)))*9.8*($C97+$D97-$B97)/3600</f>
        <v>0</v>
      </c>
      <c r="Y97" s="74">
        <f>(('Node actual demand d=1.0'!V97*(365/2)))*9.8*($C97+$D97-$B97)/3600</f>
        <v>0</v>
      </c>
      <c r="Z97" s="74">
        <f>(('Node actual demand d=1.0'!W97*(365/2)))*9.8*($C97+$D97-$B97)/3600</f>
        <v>2.0469102897833338</v>
      </c>
      <c r="AA97" s="74">
        <f>(('Node actual demand d=1.0'!X97*(365/2)))*9.8*($C97+$D97-$B97)/3600</f>
        <v>2.656109780790278</v>
      </c>
      <c r="AB97" s="74">
        <f>(('Node actual demand d=1.0'!Y97*(365/2)))*9.8*($C97+$D97-$B97)/3600</f>
        <v>7.0910820753208341</v>
      </c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  <c r="CU97" s="55"/>
      <c r="CV97" s="55"/>
    </row>
    <row r="98" spans="1:100">
      <c r="A98" s="88" t="s">
        <v>1311</v>
      </c>
      <c r="B98" s="21">
        <f>Fornecida!$C$1</f>
        <v>3.0726</v>
      </c>
      <c r="C98" s="78">
        <v>28.956399999999999</v>
      </c>
      <c r="D98">
        <v>20</v>
      </c>
      <c r="E98" s="74">
        <f>(('Node actual demand d=1.0'!B98*(365/2)))*9.8*($C98+$D98-$B98)/3600</f>
        <v>7.5224578275000009E-2</v>
      </c>
      <c r="F98" s="74">
        <f>(('Node actual demand d=1.0'!C98*(365/2)))*9.8*($C98+$D98-$B98)/3600</f>
        <v>7.5224578275000009E-2</v>
      </c>
      <c r="G98" s="74">
        <f>(('Node actual demand d=1.0'!D98*(365/2)))*9.8*($C98+$D98-$B98)/3600</f>
        <v>7.5224578275000009E-2</v>
      </c>
      <c r="H98" s="74">
        <f>(('Node actual demand d=1.0'!E98*(365/2)))*9.8*($C98+$D98-$B98)/3600</f>
        <v>0.10029943770000001</v>
      </c>
      <c r="I98" s="74">
        <f>(('Node actual demand d=1.0'!F98*(365/2)))*9.8*($C98+$D98-$B98)/3600</f>
        <v>7.5224578275000009E-2</v>
      </c>
      <c r="J98" s="74">
        <f>(('Node actual demand d=1.0'!G98*(365/2)))*9.8*($C98+$D98-$B98)/3600</f>
        <v>5.0149718850000004E-2</v>
      </c>
      <c r="K98" s="74">
        <f>(('Node actual demand d=1.0'!H98*(365/2)))*9.8*($C98+$D98-$B98)/3600</f>
        <v>0.225673734825</v>
      </c>
      <c r="L98" s="74">
        <f>(('Node actual demand d=1.0'!I98*(365/2)))*9.8*($C98+$D98-$B98)/3600</f>
        <v>9.127248830700001</v>
      </c>
      <c r="M98" s="74">
        <f>(('Node actual demand d=1.0'!J98*(365/2)))*9.8*($C98+$D98-$B98)/3600</f>
        <v>9.5535214409250031</v>
      </c>
      <c r="N98" s="74">
        <f>(('Node actual demand d=1.0'!K98*(365/2)))*9.8*($C98+$D98-$B98)/3600</f>
        <v>1.4794167060750003</v>
      </c>
      <c r="O98" s="74">
        <f>(('Node actual demand d=1.0'!L98*(365/2)))*9.8*($C98+$D98-$B98)/3600</f>
        <v>0.17552401597500003</v>
      </c>
      <c r="P98" s="74">
        <f>(('Node actual demand d=1.0'!M98*(365/2)))*9.8*($C98+$D98-$B98)/3600</f>
        <v>0.15044915655000002</v>
      </c>
      <c r="Q98" s="74">
        <f>(('Node actual demand d=1.0'!N98*(365/2)))*9.8*($C98+$D98-$B98)/3600</f>
        <v>0.15044915655000002</v>
      </c>
      <c r="R98" s="74">
        <f>(('Node actual demand d=1.0'!O98*(365/2)))*9.8*($C98+$D98-$B98)/3600</f>
        <v>0.15044915655000002</v>
      </c>
      <c r="S98" s="74">
        <f>(('Node actual demand d=1.0'!P98*(365/2)))*9.8*($C98+$D98-$B98)/3600</f>
        <v>0.12537429712500003</v>
      </c>
      <c r="T98" s="74">
        <f>(('Node actual demand d=1.0'!Q98*(365/2)))*9.8*($C98+$D98-$B98)/3600</f>
        <v>0.12537429712500003</v>
      </c>
      <c r="U98" s="74">
        <f>(('Node actual demand d=1.0'!R98*(365/2)))*9.8*($C98+$D98-$B98)/3600</f>
        <v>0.15044915655000002</v>
      </c>
      <c r="V98" s="74">
        <f>(('Node actual demand d=1.0'!S98*(365/2)))*9.8*($C98+$D98-$B98)/3600</f>
        <v>0.30089831310000004</v>
      </c>
      <c r="W98" s="74">
        <f>(('Node actual demand d=1.0'!T98*(365/2)))*9.8*($C98+$D98-$B98)/3600</f>
        <v>9.5535214409250031</v>
      </c>
      <c r="X98" s="74">
        <f>(('Node actual demand d=1.0'!U98*(365/2)))*9.8*($C98+$D98-$B98)/3600</f>
        <v>5.240645619825</v>
      </c>
      <c r="Y98" s="74">
        <f>(('Node actual demand d=1.0'!V98*(365/2)))*9.8*($C98+$D98-$B98)/3600</f>
        <v>0.37612289137500005</v>
      </c>
      <c r="Z98" s="74">
        <f>(('Node actual demand d=1.0'!W98*(365/2)))*9.8*($C98+$D98-$B98)/3600</f>
        <v>0.40119775080000003</v>
      </c>
      <c r="AA98" s="74">
        <f>(('Node actual demand d=1.0'!X98*(365/2)))*9.8*($C98+$D98-$B98)/3600</f>
        <v>0.17552401597500003</v>
      </c>
      <c r="AB98" s="74">
        <f>(('Node actual demand d=1.0'!Y98*(365/2)))*9.8*($C98+$D98-$B98)/3600</f>
        <v>7.5224578275000009E-2</v>
      </c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  <c r="CV98" s="55"/>
    </row>
    <row r="99" spans="1:100">
      <c r="A99" s="88" t="s">
        <v>1312</v>
      </c>
      <c r="B99" s="21">
        <f>Fornecida!$C$1</f>
        <v>3.0726</v>
      </c>
      <c r="C99" s="78">
        <v>32.164299999999997</v>
      </c>
      <c r="D99">
        <v>20</v>
      </c>
      <c r="E99" s="74">
        <f>(('Node actual demand d=1.0'!B99*(365/2)))*9.8*($C99+$D99-$B99)/3600</f>
        <v>8.0483796662499996E-2</v>
      </c>
      <c r="F99" s="74">
        <f>(('Node actual demand d=1.0'!C99*(365/2)))*9.8*($C99+$D99-$B99)/3600</f>
        <v>8.0483796662499996E-2</v>
      </c>
      <c r="G99" s="74">
        <f>(('Node actual demand d=1.0'!D99*(365/2)))*9.8*($C99+$D99-$B99)/3600</f>
        <v>8.0483796662499996E-2</v>
      </c>
      <c r="H99" s="74">
        <f>(('Node actual demand d=1.0'!E99*(365/2)))*9.8*($C99+$D99-$B99)/3600</f>
        <v>8.0483796662499996E-2</v>
      </c>
      <c r="I99" s="74">
        <f>(('Node actual demand d=1.0'!F99*(365/2)))*9.8*($C99+$D99-$B99)/3600</f>
        <v>8.0483796662499996E-2</v>
      </c>
      <c r="J99" s="74">
        <f>(('Node actual demand d=1.0'!G99*(365/2)))*9.8*($C99+$D99-$B99)/3600</f>
        <v>8.0483796662499996E-2</v>
      </c>
      <c r="K99" s="74">
        <f>(('Node actual demand d=1.0'!H99*(365/2)))*9.8*($C99+$D99-$B99)/3600</f>
        <v>0.59021450885833338</v>
      </c>
      <c r="L99" s="74">
        <f>(('Node actual demand d=1.0'!I99*(365/2)))*9.8*($C99+$D99-$B99)/3600</f>
        <v>0.45607484775416668</v>
      </c>
      <c r="M99" s="74">
        <f>(('Node actual demand d=1.0'!J99*(365/2)))*9.8*($C99+$D99-$B99)/3600</f>
        <v>1.5828480010291668</v>
      </c>
      <c r="N99" s="74">
        <f>(('Node actual demand d=1.0'!K99*(365/2)))*9.8*($C99+$D99-$B99)/3600</f>
        <v>0.80483796662499996</v>
      </c>
      <c r="O99" s="74">
        <f>(('Node actual demand d=1.0'!L99*(365/2)))*9.8*($C99+$D99-$B99)/3600</f>
        <v>0.50973071219583332</v>
      </c>
      <c r="P99" s="74">
        <f>(('Node actual demand d=1.0'!M99*(365/2)))*9.8*($C99+$D99-$B99)/3600</f>
        <v>0.26827932220833334</v>
      </c>
      <c r="Q99" s="74">
        <f>(('Node actual demand d=1.0'!N99*(365/2)))*9.8*($C99+$D99-$B99)/3600</f>
        <v>0.61704244107916661</v>
      </c>
      <c r="R99" s="74">
        <f>(('Node actual demand d=1.0'!O99*(365/2)))*9.8*($C99+$D99-$B99)/3600</f>
        <v>0.56338657663750003</v>
      </c>
      <c r="S99" s="74">
        <f>(('Node actual demand d=1.0'!P99*(365/2)))*9.8*($C99+$D99-$B99)/3600</f>
        <v>1.2072569499375001</v>
      </c>
      <c r="T99" s="74">
        <f>(('Node actual demand d=1.0'!Q99*(365/2)))*9.8*($C99+$D99-$B99)/3600</f>
        <v>0.45607484775416668</v>
      </c>
      <c r="U99" s="74">
        <f>(('Node actual demand d=1.0'!R99*(365/2)))*9.8*($C99+$D99-$B99)/3600</f>
        <v>0.13413966110416667</v>
      </c>
      <c r="V99" s="74">
        <f>(('Node actual demand d=1.0'!S99*(365/2)))*9.8*($C99+$D99-$B99)/3600</f>
        <v>0.10731172888333333</v>
      </c>
      <c r="W99" s="74">
        <f>(('Node actual demand d=1.0'!T99*(365/2)))*9.8*($C99+$D99-$B99)/3600</f>
        <v>0.10731172888333333</v>
      </c>
      <c r="X99" s="74">
        <f>(('Node actual demand d=1.0'!U99*(365/2)))*9.8*($C99+$D99-$B99)/3600</f>
        <v>0.10731172888333333</v>
      </c>
      <c r="Y99" s="74">
        <f>(('Node actual demand d=1.0'!V99*(365/2)))*9.8*($C99+$D99-$B99)/3600</f>
        <v>8.0483796662499996E-2</v>
      </c>
      <c r="Z99" s="74">
        <f>(('Node actual demand d=1.0'!W99*(365/2)))*9.8*($C99+$D99-$B99)/3600</f>
        <v>8.0483796662499996E-2</v>
      </c>
      <c r="AA99" s="74">
        <f>(('Node actual demand d=1.0'!X99*(365/2)))*9.8*($C99+$D99-$B99)/3600</f>
        <v>8.0483796662499996E-2</v>
      </c>
      <c r="AB99" s="74">
        <f>(('Node actual demand d=1.0'!Y99*(365/2)))*9.8*($C99+$D99-$B99)/3600</f>
        <v>8.0483796662499996E-2</v>
      </c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</row>
    <row r="100" spans="1:100">
      <c r="A100" s="88" t="s">
        <v>1313</v>
      </c>
      <c r="B100" s="21">
        <f>Fornecida!$C$1</f>
        <v>3.0726</v>
      </c>
      <c r="C100" s="78">
        <v>35.209200000000003</v>
      </c>
      <c r="D100">
        <v>20</v>
      </c>
      <c r="E100" s="74">
        <f>(('Node actual demand d=1.0'!B100*(365/2)))*9.8*($C100+$D100-$B100)/3600</f>
        <v>5.6983855561111123E-2</v>
      </c>
      <c r="F100" s="74">
        <f>(('Node actual demand d=1.0'!C100*(365/2)))*9.8*($C100+$D100-$B100)/3600</f>
        <v>5.6983855561111123E-2</v>
      </c>
      <c r="G100" s="74">
        <f>(('Node actual demand d=1.0'!D100*(365/2)))*9.8*($C100+$D100-$B100)/3600</f>
        <v>5.6983855561111123E-2</v>
      </c>
      <c r="H100" s="74">
        <f>(('Node actual demand d=1.0'!E100*(365/2)))*9.8*($C100+$D100-$B100)/3600</f>
        <v>8.5475783341666667E-2</v>
      </c>
      <c r="I100" s="74">
        <f>(('Node actual demand d=1.0'!F100*(365/2)))*9.8*($C100+$D100-$B100)/3600</f>
        <v>5.6983855561111123E-2</v>
      </c>
      <c r="J100" s="74">
        <f>(('Node actual demand d=1.0'!G100*(365/2)))*9.8*($C100+$D100-$B100)/3600</f>
        <v>0.11396771112222225</v>
      </c>
      <c r="K100" s="74">
        <f>(('Node actual demand d=1.0'!H100*(365/2)))*9.8*($C100+$D100-$B100)/3600</f>
        <v>0.37039506114722226</v>
      </c>
      <c r="L100" s="74">
        <f>(('Node actual demand d=1.0'!I100*(365/2)))*9.8*($C100+$D100-$B100)/3600</f>
        <v>0.62682241117222226</v>
      </c>
      <c r="M100" s="74">
        <f>(('Node actual demand d=1.0'!J100*(365/2)))*9.8*($C100+$D100-$B100)/3600</f>
        <v>0.74079012229444452</v>
      </c>
      <c r="N100" s="74">
        <f>(('Node actual demand d=1.0'!K100*(365/2)))*9.8*($C100+$D100-$B100)/3600</f>
        <v>0.71229819451388898</v>
      </c>
      <c r="O100" s="74">
        <f>(('Node actual demand d=1.0'!L100*(365/2)))*9.8*($C100+$D100-$B100)/3600</f>
        <v>0.94023361675833328</v>
      </c>
      <c r="P100" s="74">
        <f>(('Node actual demand d=1.0'!M100*(365/2)))*9.8*($C100+$D100-$B100)/3600</f>
        <v>0.99721747231944458</v>
      </c>
      <c r="Q100" s="74">
        <f>(('Node actual demand d=1.0'!N100*(365/2)))*9.8*($C100+$D100-$B100)/3600</f>
        <v>0.99721747231944458</v>
      </c>
      <c r="R100" s="74">
        <f>(('Node actual demand d=1.0'!O100*(365/2)))*9.8*($C100+$D100-$B100)/3600</f>
        <v>1.0542013278805555</v>
      </c>
      <c r="S100" s="74">
        <f>(('Node actual demand d=1.0'!P100*(365/2)))*9.8*($C100+$D100-$B100)/3600</f>
        <v>1.1966609667833337</v>
      </c>
      <c r="T100" s="74">
        <f>(('Node actual demand d=1.0'!Q100*(365/2)))*9.8*($C100+$D100-$B100)/3600</f>
        <v>1.1966609667833337</v>
      </c>
      <c r="U100" s="74">
        <f>(('Node actual demand d=1.0'!R100*(365/2)))*9.8*($C100+$D100-$B100)/3600</f>
        <v>1.0257094001</v>
      </c>
      <c r="V100" s="74">
        <f>(('Node actual demand d=1.0'!S100*(365/2)))*9.8*($C100+$D100-$B100)/3600</f>
        <v>0.85475783341666678</v>
      </c>
      <c r="W100" s="74">
        <f>(('Node actual demand d=1.0'!T100*(365/2)))*9.8*($C100+$D100-$B100)/3600</f>
        <v>0.71229819451388898</v>
      </c>
      <c r="X100" s="74">
        <f>(('Node actual demand d=1.0'!U100*(365/2)))*9.8*($C100+$D100-$B100)/3600</f>
        <v>0.34190313336666667</v>
      </c>
      <c r="Y100" s="74">
        <f>(('Node actual demand d=1.0'!V100*(365/2)))*9.8*($C100+$D100-$B100)/3600</f>
        <v>0.31341120558611113</v>
      </c>
      <c r="Z100" s="74">
        <f>(('Node actual demand d=1.0'!W100*(365/2)))*9.8*($C100+$D100-$B100)/3600</f>
        <v>0.22793542224444449</v>
      </c>
      <c r="AA100" s="74">
        <f>(('Node actual demand d=1.0'!X100*(365/2)))*9.8*($C100+$D100-$B100)/3600</f>
        <v>0.22793542224444449</v>
      </c>
      <c r="AB100" s="74">
        <f>(('Node actual demand d=1.0'!Y100*(365/2)))*9.8*($C100+$D100-$B100)/3600</f>
        <v>0.14245963890277782</v>
      </c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  <c r="CV100" s="55"/>
    </row>
    <row r="101" spans="1:100">
      <c r="A101" s="88" t="s">
        <v>1314</v>
      </c>
      <c r="B101" s="21">
        <f>Fornecida!$C$1</f>
        <v>3.0726</v>
      </c>
      <c r="C101" s="78">
        <v>36.054900000000004</v>
      </c>
      <c r="D101">
        <v>20</v>
      </c>
      <c r="E101" s="74">
        <f>(('Node actual demand d=1.0'!B101*(365/2)))*9.8*($C101+$D101-$B101)/3600</f>
        <v>0</v>
      </c>
      <c r="F101" s="74">
        <f>(('Node actual demand d=1.0'!C101*(365/2)))*9.8*($C101+$D101-$B101)/3600</f>
        <v>0</v>
      </c>
      <c r="G101" s="74">
        <f>(('Node actual demand d=1.0'!D101*(365/2)))*9.8*($C101+$D101-$B101)/3600</f>
        <v>2.8954091084722227E-2</v>
      </c>
      <c r="H101" s="74">
        <f>(('Node actual demand d=1.0'!E101*(365/2)))*9.8*($C101+$D101-$B101)/3600</f>
        <v>2.8954091084722227E-2</v>
      </c>
      <c r="I101" s="74">
        <f>(('Node actual demand d=1.0'!F101*(365/2)))*9.8*($C101+$D101-$B101)/3600</f>
        <v>0</v>
      </c>
      <c r="J101" s="74">
        <f>(('Node actual demand d=1.0'!G101*(365/2)))*9.8*($C101+$D101-$B101)/3600</f>
        <v>0</v>
      </c>
      <c r="K101" s="74">
        <f>(('Node actual demand d=1.0'!H101*(365/2)))*9.8*($C101+$D101-$B101)/3600</f>
        <v>2.8954091084722227E-2</v>
      </c>
      <c r="L101" s="74">
        <f>(('Node actual demand d=1.0'!I101*(365/2)))*9.8*($C101+$D101-$B101)/3600</f>
        <v>2.8954091084722227E-2</v>
      </c>
      <c r="M101" s="74">
        <f>(('Node actual demand d=1.0'!J101*(365/2)))*9.8*($C101+$D101-$B101)/3600</f>
        <v>0.11581636433888891</v>
      </c>
      <c r="N101" s="74">
        <f>(('Node actual demand d=1.0'!K101*(365/2)))*9.8*($C101+$D101-$B101)/3600</f>
        <v>8.6862273254166664E-2</v>
      </c>
      <c r="O101" s="74">
        <f>(('Node actual demand d=1.0'!L101*(365/2)))*9.8*($C101+$D101-$B101)/3600</f>
        <v>0.14477045542361114</v>
      </c>
      <c r="P101" s="74">
        <f>(('Node actual demand d=1.0'!M101*(365/2)))*9.8*($C101+$D101-$B101)/3600</f>
        <v>0.17372454650833333</v>
      </c>
      <c r="Q101" s="74">
        <f>(('Node actual demand d=1.0'!N101*(365/2)))*9.8*($C101+$D101-$B101)/3600</f>
        <v>8.6862273254166664E-2</v>
      </c>
      <c r="R101" s="74">
        <f>(('Node actual demand d=1.0'!O101*(365/2)))*9.8*($C101+$D101-$B101)/3600</f>
        <v>8.6862273254166664E-2</v>
      </c>
      <c r="S101" s="74">
        <f>(('Node actual demand d=1.0'!P101*(365/2)))*9.8*($C101+$D101-$B101)/3600</f>
        <v>8.6862273254166664E-2</v>
      </c>
      <c r="T101" s="74">
        <f>(('Node actual demand d=1.0'!Q101*(365/2)))*9.8*($C101+$D101-$B101)/3600</f>
        <v>0.17372454650833333</v>
      </c>
      <c r="U101" s="74">
        <f>(('Node actual demand d=1.0'!R101*(365/2)))*9.8*($C101+$D101-$B101)/3600</f>
        <v>8.6862273254166664E-2</v>
      </c>
      <c r="V101" s="74">
        <f>(('Node actual demand d=1.0'!S101*(365/2)))*9.8*($C101+$D101-$B101)/3600</f>
        <v>5.7908182169444454E-2</v>
      </c>
      <c r="W101" s="74">
        <f>(('Node actual demand d=1.0'!T101*(365/2)))*9.8*($C101+$D101-$B101)/3600</f>
        <v>2.8954091084722227E-2</v>
      </c>
      <c r="X101" s="74">
        <f>(('Node actual demand d=1.0'!U101*(365/2)))*9.8*($C101+$D101-$B101)/3600</f>
        <v>2.8954091084722227E-2</v>
      </c>
      <c r="Y101" s="74">
        <f>(('Node actual demand d=1.0'!V101*(365/2)))*9.8*($C101+$D101-$B101)/3600</f>
        <v>0</v>
      </c>
      <c r="Z101" s="74">
        <f>(('Node actual demand d=1.0'!W101*(365/2)))*9.8*($C101+$D101-$B101)/3600</f>
        <v>0</v>
      </c>
      <c r="AA101" s="74">
        <f>(('Node actual demand d=1.0'!X101*(365/2)))*9.8*($C101+$D101-$B101)/3600</f>
        <v>2.8954091084722227E-2</v>
      </c>
      <c r="AB101" s="74">
        <f>(('Node actual demand d=1.0'!Y101*(365/2)))*9.8*($C101+$D101-$B101)/3600</f>
        <v>2.8954091084722227E-2</v>
      </c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  <c r="CV101" s="55"/>
    </row>
    <row r="102" spans="1:100">
      <c r="A102" s="88" t="s">
        <v>1315</v>
      </c>
      <c r="B102" s="21">
        <f>Fornecida!$C$1</f>
        <v>3.0726</v>
      </c>
      <c r="C102" s="78">
        <v>32.849899999999998</v>
      </c>
      <c r="D102">
        <v>20</v>
      </c>
      <c r="E102" s="74">
        <f>(('Node actual demand d=1.0'!B102*(365/2)))*9.8*($C102+$D102-$B102)/3600</f>
        <v>0</v>
      </c>
      <c r="F102" s="74">
        <f>(('Node actual demand d=1.0'!C102*(365/2)))*9.8*($C102+$D102-$B102)/3600</f>
        <v>0</v>
      </c>
      <c r="G102" s="74">
        <f>(('Node actual demand d=1.0'!D102*(365/2)))*9.8*($C102+$D102-$B102)/3600</f>
        <v>0</v>
      </c>
      <c r="H102" s="74">
        <f>(('Node actual demand d=1.0'!E102*(365/2)))*9.8*($C102+$D102-$B102)/3600</f>
        <v>0</v>
      </c>
      <c r="I102" s="74">
        <f>(('Node actual demand d=1.0'!F102*(365/2)))*9.8*($C102+$D102-$B102)/3600</f>
        <v>0</v>
      </c>
      <c r="J102" s="74">
        <f>(('Node actual demand d=1.0'!G102*(365/2)))*9.8*($C102+$D102-$B102)/3600</f>
        <v>0</v>
      </c>
      <c r="K102" s="74">
        <f>(('Node actual demand d=1.0'!H102*(365/2)))*9.8*($C102+$D102-$B102)/3600</f>
        <v>0</v>
      </c>
      <c r="L102" s="74">
        <f>(('Node actual demand d=1.0'!I102*(365/2)))*9.8*($C102+$D102-$B102)/3600</f>
        <v>0</v>
      </c>
      <c r="M102" s="74">
        <f>(('Node actual demand d=1.0'!J102*(365/2)))*9.8*($C102+$D102-$B102)/3600</f>
        <v>0</v>
      </c>
      <c r="N102" s="74">
        <f>(('Node actual demand d=1.0'!K102*(365/2)))*9.8*($C102+$D102-$B102)/3600</f>
        <v>0</v>
      </c>
      <c r="O102" s="74">
        <f>(('Node actual demand d=1.0'!L102*(365/2)))*9.8*($C102+$D102-$B102)/3600</f>
        <v>0</v>
      </c>
      <c r="P102" s="74">
        <f>(('Node actual demand d=1.0'!M102*(365/2)))*9.8*($C102+$D102-$B102)/3600</f>
        <v>0</v>
      </c>
      <c r="Q102" s="74">
        <f>(('Node actual demand d=1.0'!N102*(365/2)))*9.8*($C102+$D102-$B102)/3600</f>
        <v>0</v>
      </c>
      <c r="R102" s="74">
        <f>(('Node actual demand d=1.0'!O102*(365/2)))*9.8*($C102+$D102-$B102)/3600</f>
        <v>0</v>
      </c>
      <c r="S102" s="74">
        <f>(('Node actual demand d=1.0'!P102*(365/2)))*9.8*($C102+$D102-$B102)/3600</f>
        <v>0</v>
      </c>
      <c r="T102" s="74">
        <f>(('Node actual demand d=1.0'!Q102*(365/2)))*9.8*($C102+$D102-$B102)/3600</f>
        <v>0</v>
      </c>
      <c r="U102" s="74">
        <f>(('Node actual demand d=1.0'!R102*(365/2)))*9.8*($C102+$D102-$B102)/3600</f>
        <v>0</v>
      </c>
      <c r="V102" s="74">
        <f>(('Node actual demand d=1.0'!S102*(365/2)))*9.8*($C102+$D102-$B102)/3600</f>
        <v>0</v>
      </c>
      <c r="W102" s="74">
        <f>(('Node actual demand d=1.0'!T102*(365/2)))*9.8*($C102+$D102-$B102)/3600</f>
        <v>0</v>
      </c>
      <c r="X102" s="74">
        <f>(('Node actual demand d=1.0'!U102*(365/2)))*9.8*($C102+$D102-$B102)/3600</f>
        <v>0</v>
      </c>
      <c r="Y102" s="74">
        <f>(('Node actual demand d=1.0'!V102*(365/2)))*9.8*($C102+$D102-$B102)/3600</f>
        <v>0</v>
      </c>
      <c r="Z102" s="74">
        <f>(('Node actual demand d=1.0'!W102*(365/2)))*9.8*($C102+$D102-$B102)/3600</f>
        <v>0</v>
      </c>
      <c r="AA102" s="74">
        <f>(('Node actual demand d=1.0'!X102*(365/2)))*9.8*($C102+$D102-$B102)/3600</f>
        <v>0</v>
      </c>
      <c r="AB102" s="74">
        <f>(('Node actual demand d=1.0'!Y102*(365/2)))*9.8*($C102+$D102-$B102)/3600</f>
        <v>0</v>
      </c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  <c r="CP102" s="55"/>
      <c r="CQ102" s="55"/>
      <c r="CR102" s="55"/>
      <c r="CS102" s="55"/>
      <c r="CT102" s="55"/>
      <c r="CU102" s="55"/>
      <c r="CV102" s="55"/>
    </row>
    <row r="103" spans="1:100">
      <c r="A103" s="88" t="s">
        <v>1316</v>
      </c>
      <c r="B103" s="21">
        <f>Fornecida!$C$1</f>
        <v>3.0726</v>
      </c>
      <c r="C103" s="78">
        <v>31.005500000000001</v>
      </c>
      <c r="D103">
        <v>20</v>
      </c>
      <c r="E103" s="74">
        <f>(('Node actual demand d=1.0'!B103*(365/2)))*9.8*($C103+$D103-$B103)/3600</f>
        <v>0</v>
      </c>
      <c r="F103" s="74">
        <f>(('Node actual demand d=1.0'!C103*(365/2)))*9.8*($C103+$D103-$B103)/3600</f>
        <v>0</v>
      </c>
      <c r="G103" s="74">
        <f>(('Node actual demand d=1.0'!D103*(365/2)))*9.8*($C103+$D103-$B103)/3600</f>
        <v>0</v>
      </c>
      <c r="H103" s="74">
        <f>(('Node actual demand d=1.0'!E103*(365/2)))*9.8*($C103+$D103-$B103)/3600</f>
        <v>0</v>
      </c>
      <c r="I103" s="74">
        <f>(('Node actual demand d=1.0'!F103*(365/2)))*9.8*($C103+$D103-$B103)/3600</f>
        <v>0</v>
      </c>
      <c r="J103" s="74">
        <f>(('Node actual demand d=1.0'!G103*(365/2)))*9.8*($C103+$D103-$B103)/3600</f>
        <v>0</v>
      </c>
      <c r="K103" s="74">
        <f>(('Node actual demand d=1.0'!H103*(365/2)))*9.8*($C103+$D103-$B103)/3600</f>
        <v>5.2389328230555553E-2</v>
      </c>
      <c r="L103" s="74">
        <f>(('Node actual demand d=1.0'!I103*(365/2)))*9.8*($C103+$D103-$B103)/3600</f>
        <v>2.6194664115277776E-2</v>
      </c>
      <c r="M103" s="74">
        <f>(('Node actual demand d=1.0'!J103*(365/2)))*9.8*($C103+$D103-$B103)/3600</f>
        <v>2.6194664115277776E-2</v>
      </c>
      <c r="N103" s="74">
        <f>(('Node actual demand d=1.0'!K103*(365/2)))*9.8*($C103+$D103-$B103)/3600</f>
        <v>0</v>
      </c>
      <c r="O103" s="74">
        <f>(('Node actual demand d=1.0'!L103*(365/2)))*9.8*($C103+$D103-$B103)/3600</f>
        <v>0</v>
      </c>
      <c r="P103" s="74">
        <f>(('Node actual demand d=1.0'!M103*(365/2)))*9.8*($C103+$D103-$B103)/3600</f>
        <v>0</v>
      </c>
      <c r="Q103" s="74">
        <f>(('Node actual demand d=1.0'!N103*(365/2)))*9.8*($C103+$D103-$B103)/3600</f>
        <v>0</v>
      </c>
      <c r="R103" s="74">
        <f>(('Node actual demand d=1.0'!O103*(365/2)))*9.8*($C103+$D103-$B103)/3600</f>
        <v>2.6194664115277776E-2</v>
      </c>
      <c r="S103" s="74">
        <f>(('Node actual demand d=1.0'!P103*(365/2)))*9.8*($C103+$D103-$B103)/3600</f>
        <v>2.6194664115277776E-2</v>
      </c>
      <c r="T103" s="74">
        <f>(('Node actual demand d=1.0'!Q103*(365/2)))*9.8*($C103+$D103-$B103)/3600</f>
        <v>2.6194664115277776E-2</v>
      </c>
      <c r="U103" s="74">
        <f>(('Node actual demand d=1.0'!R103*(365/2)))*9.8*($C103+$D103-$B103)/3600</f>
        <v>0</v>
      </c>
      <c r="V103" s="74">
        <f>(('Node actual demand d=1.0'!S103*(365/2)))*9.8*($C103+$D103-$B103)/3600</f>
        <v>2.6194664115277776E-2</v>
      </c>
      <c r="W103" s="74">
        <f>(('Node actual demand d=1.0'!T103*(365/2)))*9.8*($C103+$D103-$B103)/3600</f>
        <v>0</v>
      </c>
      <c r="X103" s="74">
        <f>(('Node actual demand d=1.0'!U103*(365/2)))*9.8*($C103+$D103-$B103)/3600</f>
        <v>0</v>
      </c>
      <c r="Y103" s="74">
        <f>(('Node actual demand d=1.0'!V103*(365/2)))*9.8*($C103+$D103-$B103)/3600</f>
        <v>0</v>
      </c>
      <c r="Z103" s="74">
        <f>(('Node actual demand d=1.0'!W103*(365/2)))*9.8*($C103+$D103-$B103)/3600</f>
        <v>0</v>
      </c>
      <c r="AA103" s="74">
        <f>(('Node actual demand d=1.0'!X103*(365/2)))*9.8*($C103+$D103-$B103)/3600</f>
        <v>2.6194664115277776E-2</v>
      </c>
      <c r="AB103" s="74">
        <f>(('Node actual demand d=1.0'!Y103*(365/2)))*9.8*($C103+$D103-$B103)/3600</f>
        <v>0</v>
      </c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  <c r="CL103" s="55"/>
      <c r="CM103" s="55"/>
      <c r="CN103" s="55"/>
      <c r="CO103" s="55"/>
      <c r="CP103" s="55"/>
      <c r="CQ103" s="55"/>
      <c r="CR103" s="55"/>
      <c r="CS103" s="55"/>
      <c r="CT103" s="55"/>
      <c r="CU103" s="55"/>
      <c r="CV103" s="55"/>
    </row>
    <row r="104" spans="1:100">
      <c r="A104" s="88" t="s">
        <v>1317</v>
      </c>
      <c r="B104" s="21">
        <f>Fornecida!$C$1</f>
        <v>3.0726</v>
      </c>
      <c r="C104" s="78">
        <v>28.146000000000001</v>
      </c>
      <c r="D104">
        <v>20</v>
      </c>
      <c r="E104" s="74">
        <f>(('Node actual demand d=1.0'!B104*(365/2)))*9.8*($C104+$D104-$B104)/3600</f>
        <v>0</v>
      </c>
      <c r="F104" s="74">
        <f>(('Node actual demand d=1.0'!C104*(365/2)))*9.8*($C104+$D104-$B104)/3600</f>
        <v>0</v>
      </c>
      <c r="G104" s="74">
        <f>(('Node actual demand d=1.0'!D104*(365/2)))*9.8*($C104+$D104-$B104)/3600</f>
        <v>0</v>
      </c>
      <c r="H104" s="74">
        <f>(('Node actual demand d=1.0'!E104*(365/2)))*9.8*($C104+$D104-$B104)/3600</f>
        <v>0</v>
      </c>
      <c r="I104" s="74">
        <f>(('Node actual demand d=1.0'!F104*(365/2)))*9.8*($C104+$D104-$B104)/3600</f>
        <v>0</v>
      </c>
      <c r="J104" s="74">
        <f>(('Node actual demand d=1.0'!G104*(365/2)))*9.8*($C104+$D104-$B104)/3600</f>
        <v>0</v>
      </c>
      <c r="K104" s="74">
        <f>(('Node actual demand d=1.0'!H104*(365/2)))*9.8*($C104+$D104-$B104)/3600</f>
        <v>0</v>
      </c>
      <c r="L104" s="74">
        <f>(('Node actual demand d=1.0'!I104*(365/2)))*9.8*($C104+$D104-$B104)/3600</f>
        <v>2.4631987080555556E-2</v>
      </c>
      <c r="M104" s="74">
        <f>(('Node actual demand d=1.0'!J104*(365/2)))*9.8*($C104+$D104-$B104)/3600</f>
        <v>4.9263974161111113E-2</v>
      </c>
      <c r="N104" s="74">
        <f>(('Node actual demand d=1.0'!K104*(365/2)))*9.8*($C104+$D104-$B104)/3600</f>
        <v>7.3895961241666669E-2</v>
      </c>
      <c r="O104" s="74">
        <f>(('Node actual demand d=1.0'!L104*(365/2)))*9.8*($C104+$D104-$B104)/3600</f>
        <v>2.4631987080555556E-2</v>
      </c>
      <c r="P104" s="74">
        <f>(('Node actual demand d=1.0'!M104*(365/2)))*9.8*($C104+$D104-$B104)/3600</f>
        <v>2.4631987080555556E-2</v>
      </c>
      <c r="Q104" s="74">
        <f>(('Node actual demand d=1.0'!N104*(365/2)))*9.8*($C104+$D104-$B104)/3600</f>
        <v>2.4631987080555556E-2</v>
      </c>
      <c r="R104" s="74">
        <f>(('Node actual demand d=1.0'!O104*(365/2)))*9.8*($C104+$D104-$B104)/3600</f>
        <v>0</v>
      </c>
      <c r="S104" s="74">
        <f>(('Node actual demand d=1.0'!P104*(365/2)))*9.8*($C104+$D104-$B104)/3600</f>
        <v>2.4631987080555556E-2</v>
      </c>
      <c r="T104" s="74">
        <f>(('Node actual demand d=1.0'!Q104*(365/2)))*9.8*($C104+$D104-$B104)/3600</f>
        <v>0</v>
      </c>
      <c r="U104" s="74">
        <f>(('Node actual demand d=1.0'!R104*(365/2)))*9.8*($C104+$D104-$B104)/3600</f>
        <v>2.4631987080555556E-2</v>
      </c>
      <c r="V104" s="74">
        <f>(('Node actual demand d=1.0'!S104*(365/2)))*9.8*($C104+$D104-$B104)/3600</f>
        <v>2.4631987080555556E-2</v>
      </c>
      <c r="W104" s="74">
        <f>(('Node actual demand d=1.0'!T104*(365/2)))*9.8*($C104+$D104-$B104)/3600</f>
        <v>2.4631987080555556E-2</v>
      </c>
      <c r="X104" s="74">
        <f>(('Node actual demand d=1.0'!U104*(365/2)))*9.8*($C104+$D104-$B104)/3600</f>
        <v>2.4631987080555556E-2</v>
      </c>
      <c r="Y104" s="74">
        <f>(('Node actual demand d=1.0'!V104*(365/2)))*9.8*($C104+$D104-$B104)/3600</f>
        <v>2.4631987080555556E-2</v>
      </c>
      <c r="Z104" s="74">
        <f>(('Node actual demand d=1.0'!W104*(365/2)))*9.8*($C104+$D104-$B104)/3600</f>
        <v>0</v>
      </c>
      <c r="AA104" s="74">
        <f>(('Node actual demand d=1.0'!X104*(365/2)))*9.8*($C104+$D104-$B104)/3600</f>
        <v>0</v>
      </c>
      <c r="AB104" s="74">
        <f>(('Node actual demand d=1.0'!Y104*(365/2)))*9.8*($C104+$D104-$B104)/3600</f>
        <v>0</v>
      </c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  <c r="CL104" s="55"/>
      <c r="CM104" s="55"/>
      <c r="CN104" s="55"/>
      <c r="CO104" s="55"/>
      <c r="CP104" s="55"/>
      <c r="CQ104" s="55"/>
      <c r="CR104" s="55"/>
      <c r="CS104" s="55"/>
      <c r="CT104" s="55"/>
      <c r="CU104" s="55"/>
      <c r="CV104" s="55"/>
    </row>
    <row r="105" spans="1:100">
      <c r="A105" s="88" t="s">
        <v>1318</v>
      </c>
      <c r="B105" s="21">
        <f>Fornecida!$C$1</f>
        <v>3.0726</v>
      </c>
      <c r="C105" s="78">
        <v>29.183499999999999</v>
      </c>
      <c r="D105">
        <v>20</v>
      </c>
      <c r="E105" s="74">
        <f>(('Node actual demand d=1.0'!B105*(365/2)))*9.8*($C105+$D105-$B105)/3600</f>
        <v>0</v>
      </c>
      <c r="F105" s="74">
        <f>(('Node actual demand d=1.0'!C105*(365/2)))*9.8*($C105+$D105-$B105)/3600</f>
        <v>0</v>
      </c>
      <c r="G105" s="74">
        <f>(('Node actual demand d=1.0'!D105*(365/2)))*9.8*($C105+$D105-$B105)/3600</f>
        <v>0</v>
      </c>
      <c r="H105" s="74">
        <f>(('Node actual demand d=1.0'!E105*(365/2)))*9.8*($C105+$D105-$B105)/3600</f>
        <v>0</v>
      </c>
      <c r="I105" s="74">
        <f>(('Node actual demand d=1.0'!F105*(365/2)))*9.8*($C105+$D105-$B105)/3600</f>
        <v>0</v>
      </c>
      <c r="J105" s="74">
        <f>(('Node actual demand d=1.0'!G105*(365/2)))*9.8*($C105+$D105-$B105)/3600</f>
        <v>0</v>
      </c>
      <c r="K105" s="74">
        <f>(('Node actual demand d=1.0'!H105*(365/2)))*9.8*($C105+$D105-$B105)/3600</f>
        <v>0</v>
      </c>
      <c r="L105" s="74">
        <f>(('Node actual demand d=1.0'!I105*(365/2)))*9.8*($C105+$D105-$B105)/3600</f>
        <v>0</v>
      </c>
      <c r="M105" s="74">
        <f>(('Node actual demand d=1.0'!J105*(365/2)))*9.8*($C105+$D105-$B105)/3600</f>
        <v>0</v>
      </c>
      <c r="N105" s="74">
        <f>(('Node actual demand d=1.0'!K105*(365/2)))*9.8*($C105+$D105-$B105)/3600</f>
        <v>0</v>
      </c>
      <c r="O105" s="74">
        <f>(('Node actual demand d=1.0'!L105*(365/2)))*9.8*($C105+$D105-$B105)/3600</f>
        <v>0</v>
      </c>
      <c r="P105" s="74">
        <f>(('Node actual demand d=1.0'!M105*(365/2)))*9.8*($C105+$D105-$B105)/3600</f>
        <v>0</v>
      </c>
      <c r="Q105" s="74">
        <f>(('Node actual demand d=1.0'!N105*(365/2)))*9.8*($C105+$D105-$B105)/3600</f>
        <v>0</v>
      </c>
      <c r="R105" s="74">
        <f>(('Node actual demand d=1.0'!O105*(365/2)))*9.8*($C105+$D105-$B105)/3600</f>
        <v>0</v>
      </c>
      <c r="S105" s="74">
        <f>(('Node actual demand d=1.0'!P105*(365/2)))*9.8*($C105+$D105-$B105)/3600</f>
        <v>2.519896642083333E-2</v>
      </c>
      <c r="T105" s="74">
        <f>(('Node actual demand d=1.0'!Q105*(365/2)))*9.8*($C105+$D105-$B105)/3600</f>
        <v>2.519896642083333E-2</v>
      </c>
      <c r="U105" s="74">
        <f>(('Node actual demand d=1.0'!R105*(365/2)))*9.8*($C105+$D105-$B105)/3600</f>
        <v>0</v>
      </c>
      <c r="V105" s="74">
        <f>(('Node actual demand d=1.0'!S105*(365/2)))*9.8*($C105+$D105-$B105)/3600</f>
        <v>0</v>
      </c>
      <c r="W105" s="74">
        <f>(('Node actual demand d=1.0'!T105*(365/2)))*9.8*($C105+$D105-$B105)/3600</f>
        <v>0</v>
      </c>
      <c r="X105" s="74">
        <f>(('Node actual demand d=1.0'!U105*(365/2)))*9.8*($C105+$D105-$B105)/3600</f>
        <v>0</v>
      </c>
      <c r="Y105" s="74">
        <f>(('Node actual demand d=1.0'!V105*(365/2)))*9.8*($C105+$D105-$B105)/3600</f>
        <v>0</v>
      </c>
      <c r="Z105" s="74">
        <f>(('Node actual demand d=1.0'!W105*(365/2)))*9.8*($C105+$D105-$B105)/3600</f>
        <v>0</v>
      </c>
      <c r="AA105" s="74">
        <f>(('Node actual demand d=1.0'!X105*(365/2)))*9.8*($C105+$D105-$B105)/3600</f>
        <v>0</v>
      </c>
      <c r="AB105" s="74">
        <f>(('Node actual demand d=1.0'!Y105*(365/2)))*9.8*($C105+$D105-$B105)/3600</f>
        <v>0</v>
      </c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5"/>
      <c r="BQ105" s="55"/>
      <c r="BR105" s="55"/>
      <c r="BS105" s="55"/>
      <c r="BT105" s="55"/>
      <c r="BU105" s="55"/>
      <c r="BV105" s="55"/>
      <c r="BW105" s="55"/>
      <c r="BX105" s="55"/>
      <c r="BY105" s="55"/>
      <c r="BZ105" s="55"/>
      <c r="CA105" s="55"/>
      <c r="CB105" s="55"/>
      <c r="CC105" s="55"/>
      <c r="CD105" s="55"/>
      <c r="CE105" s="55"/>
      <c r="CF105" s="55"/>
      <c r="CG105" s="55"/>
      <c r="CH105" s="55"/>
      <c r="CI105" s="55"/>
      <c r="CJ105" s="55"/>
      <c r="CK105" s="55"/>
      <c r="CL105" s="55"/>
      <c r="CM105" s="55"/>
      <c r="CN105" s="55"/>
      <c r="CO105" s="55"/>
      <c r="CP105" s="55"/>
      <c r="CQ105" s="55"/>
      <c r="CR105" s="55"/>
      <c r="CS105" s="55"/>
      <c r="CT105" s="55"/>
      <c r="CU105" s="55"/>
      <c r="CV105" s="55"/>
    </row>
    <row r="106" spans="1:100">
      <c r="A106" s="88" t="s">
        <v>1319</v>
      </c>
      <c r="B106" s="21">
        <f>Fornecida!$C$1</f>
        <v>3.0726</v>
      </c>
      <c r="C106" s="78">
        <v>31.976500000000001</v>
      </c>
      <c r="D106">
        <v>20</v>
      </c>
      <c r="E106" s="74">
        <f>(('Node actual demand d=1.0'!B106*(365/2)))*9.8*($C106+$D106-$B106)/3600</f>
        <v>0</v>
      </c>
      <c r="F106" s="74">
        <f>(('Node actual demand d=1.0'!C106*(365/2)))*9.8*($C106+$D106-$B106)/3600</f>
        <v>0</v>
      </c>
      <c r="G106" s="74">
        <f>(('Node actual demand d=1.0'!D106*(365/2)))*9.8*($C106+$D106-$B106)/3600</f>
        <v>0</v>
      </c>
      <c r="H106" s="74">
        <f>(('Node actual demand d=1.0'!E106*(365/2)))*9.8*($C106+$D106-$B106)/3600</f>
        <v>0</v>
      </c>
      <c r="I106" s="74">
        <f>(('Node actual demand d=1.0'!F106*(365/2)))*9.8*($C106+$D106-$B106)/3600</f>
        <v>0</v>
      </c>
      <c r="J106" s="74">
        <f>(('Node actual demand d=1.0'!G106*(365/2)))*9.8*($C106+$D106-$B106)/3600</f>
        <v>2.672530212916667E-2</v>
      </c>
      <c r="K106" s="74">
        <f>(('Node actual demand d=1.0'!H106*(365/2)))*9.8*($C106+$D106-$B106)/3600</f>
        <v>8.0175906387499996E-2</v>
      </c>
      <c r="L106" s="74">
        <f>(('Node actual demand d=1.0'!I106*(365/2)))*9.8*($C106+$D106-$B106)/3600</f>
        <v>0.16035181277499999</v>
      </c>
      <c r="M106" s="74">
        <f>(('Node actual demand d=1.0'!J106*(365/2)))*9.8*($C106+$D106-$B106)/3600</f>
        <v>8.0175906387499996E-2</v>
      </c>
      <c r="N106" s="74">
        <f>(('Node actual demand d=1.0'!K106*(365/2)))*9.8*($C106+$D106-$B106)/3600</f>
        <v>5.345060425833334E-2</v>
      </c>
      <c r="O106" s="74">
        <f>(('Node actual demand d=1.0'!L106*(365/2)))*9.8*($C106+$D106-$B106)/3600</f>
        <v>5.345060425833334E-2</v>
      </c>
      <c r="P106" s="74">
        <f>(('Node actual demand d=1.0'!M106*(365/2)))*9.8*($C106+$D106-$B106)/3600</f>
        <v>2.672530212916667E-2</v>
      </c>
      <c r="Q106" s="74">
        <f>(('Node actual demand d=1.0'!N106*(365/2)))*9.8*($C106+$D106-$B106)/3600</f>
        <v>5.345060425833334E-2</v>
      </c>
      <c r="R106" s="74">
        <f>(('Node actual demand d=1.0'!O106*(365/2)))*9.8*($C106+$D106-$B106)/3600</f>
        <v>2.672530212916667E-2</v>
      </c>
      <c r="S106" s="74">
        <f>(('Node actual demand d=1.0'!P106*(365/2)))*9.8*($C106+$D106-$B106)/3600</f>
        <v>2.672530212916667E-2</v>
      </c>
      <c r="T106" s="74">
        <f>(('Node actual demand d=1.0'!Q106*(365/2)))*9.8*($C106+$D106-$B106)/3600</f>
        <v>2.672530212916667E-2</v>
      </c>
      <c r="U106" s="74">
        <f>(('Node actual demand d=1.0'!R106*(365/2)))*9.8*($C106+$D106-$B106)/3600</f>
        <v>2.672530212916667E-2</v>
      </c>
      <c r="V106" s="74">
        <f>(('Node actual demand d=1.0'!S106*(365/2)))*9.8*($C106+$D106-$B106)/3600</f>
        <v>2.672530212916667E-2</v>
      </c>
      <c r="W106" s="74">
        <f>(('Node actual demand d=1.0'!T106*(365/2)))*9.8*($C106+$D106-$B106)/3600</f>
        <v>2.672530212916667E-2</v>
      </c>
      <c r="X106" s="74">
        <f>(('Node actual demand d=1.0'!U106*(365/2)))*9.8*($C106+$D106-$B106)/3600</f>
        <v>2.672530212916667E-2</v>
      </c>
      <c r="Y106" s="74">
        <f>(('Node actual demand d=1.0'!V106*(365/2)))*9.8*($C106+$D106-$B106)/3600</f>
        <v>2.672530212916667E-2</v>
      </c>
      <c r="Z106" s="74">
        <f>(('Node actual demand d=1.0'!W106*(365/2)))*9.8*($C106+$D106-$B106)/3600</f>
        <v>2.672530212916667E-2</v>
      </c>
      <c r="AA106" s="74">
        <f>(('Node actual demand d=1.0'!X106*(365/2)))*9.8*($C106+$D106-$B106)/3600</f>
        <v>0</v>
      </c>
      <c r="AB106" s="74">
        <f>(('Node actual demand d=1.0'!Y106*(365/2)))*9.8*($C106+$D106-$B106)/3600</f>
        <v>0</v>
      </c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5"/>
      <c r="BW106" s="55"/>
      <c r="BX106" s="55"/>
      <c r="BY106" s="55"/>
      <c r="BZ106" s="55"/>
      <c r="CA106" s="55"/>
      <c r="CB106" s="55"/>
      <c r="CC106" s="55"/>
      <c r="CD106" s="55"/>
      <c r="CE106" s="55"/>
      <c r="CF106" s="55"/>
      <c r="CG106" s="55"/>
      <c r="CH106" s="55"/>
      <c r="CI106" s="55"/>
      <c r="CJ106" s="55"/>
      <c r="CK106" s="55"/>
      <c r="CL106" s="55"/>
      <c r="CM106" s="55"/>
      <c r="CN106" s="55"/>
      <c r="CO106" s="55"/>
      <c r="CP106" s="55"/>
      <c r="CQ106" s="55"/>
      <c r="CR106" s="55"/>
      <c r="CS106" s="55"/>
      <c r="CT106" s="55"/>
      <c r="CU106" s="55"/>
      <c r="CV106" s="55"/>
    </row>
    <row r="107" spans="1:100">
      <c r="A107" s="88" t="s">
        <v>1320</v>
      </c>
      <c r="B107" s="21">
        <f>Fornecida!$C$1</f>
        <v>3.0726</v>
      </c>
      <c r="C107" s="78">
        <v>33.723399999999998</v>
      </c>
      <c r="D107">
        <v>20</v>
      </c>
      <c r="E107" s="74">
        <f>(('Node actual demand d=1.0'!B107*(365/2)))*9.8*($C107+$D107-$B107)/3600</f>
        <v>0</v>
      </c>
      <c r="F107" s="74">
        <f>(('Node actual demand d=1.0'!C107*(365/2)))*9.8*($C107+$D107-$B107)/3600</f>
        <v>0</v>
      </c>
      <c r="G107" s="74">
        <f>(('Node actual demand d=1.0'!D107*(365/2)))*9.8*($C107+$D107-$B107)/3600</f>
        <v>0</v>
      </c>
      <c r="H107" s="74">
        <f>(('Node actual demand d=1.0'!E107*(365/2)))*9.8*($C107+$D107-$B107)/3600</f>
        <v>0</v>
      </c>
      <c r="I107" s="74">
        <f>(('Node actual demand d=1.0'!F107*(365/2)))*9.8*($C107+$D107-$B107)/3600</f>
        <v>0</v>
      </c>
      <c r="J107" s="74">
        <f>(('Node actual demand d=1.0'!G107*(365/2)))*9.8*($C107+$D107-$B107)/3600</f>
        <v>0</v>
      </c>
      <c r="K107" s="74">
        <f>(('Node actual demand d=1.0'!H107*(365/2)))*9.8*($C107+$D107-$B107)/3600</f>
        <v>0</v>
      </c>
      <c r="L107" s="74">
        <f>(('Node actual demand d=1.0'!I107*(365/2)))*9.8*($C107+$D107-$B107)/3600</f>
        <v>2.7679958716666668E-2</v>
      </c>
      <c r="M107" s="74">
        <f>(('Node actual demand d=1.0'!J107*(365/2)))*9.8*($C107+$D107-$B107)/3600</f>
        <v>2.7679958716666668E-2</v>
      </c>
      <c r="N107" s="74">
        <f>(('Node actual demand d=1.0'!K107*(365/2)))*9.8*($C107+$D107-$B107)/3600</f>
        <v>2.7679958716666668E-2</v>
      </c>
      <c r="O107" s="74">
        <f>(('Node actual demand d=1.0'!L107*(365/2)))*9.8*($C107+$D107-$B107)/3600</f>
        <v>2.7679958716666668E-2</v>
      </c>
      <c r="P107" s="74">
        <f>(('Node actual demand d=1.0'!M107*(365/2)))*9.8*($C107+$D107-$B107)/3600</f>
        <v>0</v>
      </c>
      <c r="Q107" s="74">
        <f>(('Node actual demand d=1.0'!N107*(365/2)))*9.8*($C107+$D107-$B107)/3600</f>
        <v>2.7679958716666668E-2</v>
      </c>
      <c r="R107" s="74">
        <f>(('Node actual demand d=1.0'!O107*(365/2)))*9.8*($C107+$D107-$B107)/3600</f>
        <v>2.7679958716666668E-2</v>
      </c>
      <c r="S107" s="74">
        <f>(('Node actual demand d=1.0'!P107*(365/2)))*9.8*($C107+$D107-$B107)/3600</f>
        <v>0</v>
      </c>
      <c r="T107" s="74">
        <f>(('Node actual demand d=1.0'!Q107*(365/2)))*9.8*($C107+$D107-$B107)/3600</f>
        <v>2.7679958716666668E-2</v>
      </c>
      <c r="U107" s="74">
        <f>(('Node actual demand d=1.0'!R107*(365/2)))*9.8*($C107+$D107-$B107)/3600</f>
        <v>0</v>
      </c>
      <c r="V107" s="74">
        <f>(('Node actual demand d=1.0'!S107*(365/2)))*9.8*($C107+$D107-$B107)/3600</f>
        <v>0</v>
      </c>
      <c r="W107" s="74">
        <f>(('Node actual demand d=1.0'!T107*(365/2)))*9.8*($C107+$D107-$B107)/3600</f>
        <v>0</v>
      </c>
      <c r="X107" s="74">
        <f>(('Node actual demand d=1.0'!U107*(365/2)))*9.8*($C107+$D107-$B107)/3600</f>
        <v>2.7679958716666668E-2</v>
      </c>
      <c r="Y107" s="74">
        <f>(('Node actual demand d=1.0'!V107*(365/2)))*9.8*($C107+$D107-$B107)/3600</f>
        <v>0</v>
      </c>
      <c r="Z107" s="74">
        <f>(('Node actual demand d=1.0'!W107*(365/2)))*9.8*($C107+$D107-$B107)/3600</f>
        <v>2.7679958716666668E-2</v>
      </c>
      <c r="AA107" s="74">
        <f>(('Node actual demand d=1.0'!X107*(365/2)))*9.8*($C107+$D107-$B107)/3600</f>
        <v>0</v>
      </c>
      <c r="AB107" s="74">
        <f>(('Node actual demand d=1.0'!Y107*(365/2)))*9.8*($C107+$D107-$B107)/3600</f>
        <v>0</v>
      </c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5"/>
      <c r="BQ107" s="55"/>
      <c r="BR107" s="55"/>
      <c r="BS107" s="55"/>
      <c r="BT107" s="55"/>
      <c r="BU107" s="55"/>
      <c r="BV107" s="55"/>
      <c r="BW107" s="55"/>
      <c r="BX107" s="55"/>
      <c r="BY107" s="55"/>
      <c r="BZ107" s="55"/>
      <c r="CA107" s="55"/>
      <c r="CB107" s="55"/>
      <c r="CC107" s="55"/>
      <c r="CD107" s="55"/>
      <c r="CE107" s="55"/>
      <c r="CF107" s="55"/>
      <c r="CG107" s="55"/>
      <c r="CH107" s="55"/>
      <c r="CI107" s="55"/>
      <c r="CJ107" s="55"/>
      <c r="CK107" s="55"/>
      <c r="CL107" s="55"/>
      <c r="CM107" s="55"/>
      <c r="CN107" s="55"/>
      <c r="CO107" s="55"/>
      <c r="CP107" s="55"/>
      <c r="CQ107" s="55"/>
      <c r="CR107" s="55"/>
      <c r="CS107" s="55"/>
      <c r="CT107" s="55"/>
      <c r="CU107" s="55"/>
      <c r="CV107" s="55"/>
    </row>
    <row r="108" spans="1:100">
      <c r="A108" s="88" t="s">
        <v>1321</v>
      </c>
      <c r="B108" s="21">
        <f>Fornecida!$C$1</f>
        <v>3.0726</v>
      </c>
      <c r="C108" s="78">
        <v>31.668600000000001</v>
      </c>
      <c r="D108">
        <v>20</v>
      </c>
      <c r="E108" s="74">
        <f>(('Node actual demand d=1.0'!B108*(365/2)))*9.8*($C108+$D108-$B108)/3600</f>
        <v>0</v>
      </c>
      <c r="F108" s="74">
        <f>(('Node actual demand d=1.0'!C108*(365/2)))*9.8*($C108+$D108-$B108)/3600</f>
        <v>0</v>
      </c>
      <c r="G108" s="74">
        <f>(('Node actual demand d=1.0'!D108*(365/2)))*9.8*($C108+$D108-$B108)/3600</f>
        <v>0</v>
      </c>
      <c r="H108" s="74">
        <f>(('Node actual demand d=1.0'!E108*(365/2)))*9.8*($C108+$D108-$B108)/3600</f>
        <v>0</v>
      </c>
      <c r="I108" s="74">
        <f>(('Node actual demand d=1.0'!F108*(365/2)))*9.8*($C108+$D108-$B108)/3600</f>
        <v>0</v>
      </c>
      <c r="J108" s="74">
        <f>(('Node actual demand d=1.0'!G108*(365/2)))*9.8*($C108+$D108-$B108)/3600</f>
        <v>0</v>
      </c>
      <c r="K108" s="74">
        <f>(('Node actual demand d=1.0'!H108*(365/2)))*9.8*($C108+$D108-$B108)/3600</f>
        <v>0</v>
      </c>
      <c r="L108" s="74">
        <f>(('Node actual demand d=1.0'!I108*(365/2)))*9.8*($C108+$D108-$B108)/3600</f>
        <v>0</v>
      </c>
      <c r="M108" s="74">
        <f>(('Node actual demand d=1.0'!J108*(365/2)))*9.8*($C108+$D108-$B108)/3600</f>
        <v>0</v>
      </c>
      <c r="N108" s="74">
        <f>(('Node actual demand d=1.0'!K108*(365/2)))*9.8*($C108+$D108-$B108)/3600</f>
        <v>0</v>
      </c>
      <c r="O108" s="74">
        <f>(('Node actual demand d=1.0'!L108*(365/2)))*9.8*($C108+$D108-$B108)/3600</f>
        <v>0</v>
      </c>
      <c r="P108" s="74">
        <f>(('Node actual demand d=1.0'!M108*(365/2)))*9.8*($C108+$D108-$B108)/3600</f>
        <v>0</v>
      </c>
      <c r="Q108" s="74">
        <f>(('Node actual demand d=1.0'!N108*(365/2)))*9.8*($C108+$D108-$B108)/3600</f>
        <v>0</v>
      </c>
      <c r="R108" s="74">
        <f>(('Node actual demand d=1.0'!O108*(365/2)))*9.8*($C108+$D108-$B108)/3600</f>
        <v>0</v>
      </c>
      <c r="S108" s="74">
        <f>(('Node actual demand d=1.0'!P108*(365/2)))*9.8*($C108+$D108-$B108)/3600</f>
        <v>0</v>
      </c>
      <c r="T108" s="74">
        <f>(('Node actual demand d=1.0'!Q108*(365/2)))*9.8*($C108+$D108-$B108)/3600</f>
        <v>0</v>
      </c>
      <c r="U108" s="74">
        <f>(('Node actual demand d=1.0'!R108*(365/2)))*9.8*($C108+$D108-$B108)/3600</f>
        <v>0</v>
      </c>
      <c r="V108" s="74">
        <f>(('Node actual demand d=1.0'!S108*(365/2)))*9.8*($C108+$D108-$B108)/3600</f>
        <v>0</v>
      </c>
      <c r="W108" s="74">
        <f>(('Node actual demand d=1.0'!T108*(365/2)))*9.8*($C108+$D108-$B108)/3600</f>
        <v>0</v>
      </c>
      <c r="X108" s="74">
        <f>(('Node actual demand d=1.0'!U108*(365/2)))*9.8*($C108+$D108-$B108)/3600</f>
        <v>0</v>
      </c>
      <c r="Y108" s="74">
        <f>(('Node actual demand d=1.0'!V108*(365/2)))*9.8*($C108+$D108-$B108)/3600</f>
        <v>0</v>
      </c>
      <c r="Z108" s="74">
        <f>(('Node actual demand d=1.0'!W108*(365/2)))*9.8*($C108+$D108-$B108)/3600</f>
        <v>0</v>
      </c>
      <c r="AA108" s="74">
        <f>(('Node actual demand d=1.0'!X108*(365/2)))*9.8*($C108+$D108-$B108)/3600</f>
        <v>0</v>
      </c>
      <c r="AB108" s="74">
        <f>(('Node actual demand d=1.0'!Y108*(365/2)))*9.8*($C108+$D108-$B108)/3600</f>
        <v>0</v>
      </c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5"/>
      <c r="CE108" s="55"/>
      <c r="CF108" s="55"/>
      <c r="CG108" s="55"/>
      <c r="CH108" s="55"/>
      <c r="CI108" s="55"/>
      <c r="CJ108" s="55"/>
      <c r="CK108" s="55"/>
      <c r="CL108" s="55"/>
      <c r="CM108" s="55"/>
      <c r="CN108" s="55"/>
      <c r="CO108" s="55"/>
      <c r="CP108" s="55"/>
      <c r="CQ108" s="55"/>
      <c r="CR108" s="55"/>
      <c r="CS108" s="55"/>
      <c r="CT108" s="55"/>
      <c r="CU108" s="55"/>
      <c r="CV108" s="55"/>
    </row>
    <row r="109" spans="1:100">
      <c r="A109" s="88" t="s">
        <v>1322</v>
      </c>
      <c r="B109" s="21">
        <f>Fornecida!$C$1</f>
        <v>3.0726</v>
      </c>
      <c r="C109" s="78">
        <v>30.531099999999999</v>
      </c>
      <c r="D109">
        <v>20</v>
      </c>
      <c r="E109" s="74">
        <f>(('Node actual demand d=1.0'!B109*(365/2)))*9.8*($C109+$D109-$B109)/3600</f>
        <v>0</v>
      </c>
      <c r="F109" s="74">
        <f>(('Node actual demand d=1.0'!C109*(365/2)))*9.8*($C109+$D109-$B109)/3600</f>
        <v>0</v>
      </c>
      <c r="G109" s="74">
        <f>(('Node actual demand d=1.0'!D109*(365/2)))*9.8*($C109+$D109-$B109)/3600</f>
        <v>0</v>
      </c>
      <c r="H109" s="74">
        <f>(('Node actual demand d=1.0'!E109*(365/2)))*9.8*($C109+$D109-$B109)/3600</f>
        <v>0</v>
      </c>
      <c r="I109" s="74">
        <f>(('Node actual demand d=1.0'!F109*(365/2)))*9.8*($C109+$D109-$B109)/3600</f>
        <v>0</v>
      </c>
      <c r="J109" s="74">
        <f>(('Node actual demand d=1.0'!G109*(365/2)))*9.8*($C109+$D109-$B109)/3600</f>
        <v>0</v>
      </c>
      <c r="K109" s="74">
        <f>(('Node actual demand d=1.0'!H109*(365/2)))*9.8*($C109+$D109-$B109)/3600</f>
        <v>0</v>
      </c>
      <c r="L109" s="74">
        <f>(('Node actual demand d=1.0'!I109*(365/2)))*9.8*($C109+$D109-$B109)/3600</f>
        <v>0</v>
      </c>
      <c r="M109" s="74">
        <f>(('Node actual demand d=1.0'!J109*(365/2)))*9.8*($C109+$D109-$B109)/3600</f>
        <v>0</v>
      </c>
      <c r="N109" s="74">
        <f>(('Node actual demand d=1.0'!K109*(365/2)))*9.8*($C109+$D109-$B109)/3600</f>
        <v>0</v>
      </c>
      <c r="O109" s="74">
        <f>(('Node actual demand d=1.0'!L109*(365/2)))*9.8*($C109+$D109-$B109)/3600</f>
        <v>0</v>
      </c>
      <c r="P109" s="74">
        <f>(('Node actual demand d=1.0'!M109*(365/2)))*9.8*($C109+$D109-$B109)/3600</f>
        <v>0</v>
      </c>
      <c r="Q109" s="74">
        <f>(('Node actual demand d=1.0'!N109*(365/2)))*9.8*($C109+$D109-$B109)/3600</f>
        <v>0</v>
      </c>
      <c r="R109" s="74">
        <f>(('Node actual demand d=1.0'!O109*(365/2)))*9.8*($C109+$D109-$B109)/3600</f>
        <v>0</v>
      </c>
      <c r="S109" s="74">
        <f>(('Node actual demand d=1.0'!P109*(365/2)))*9.8*($C109+$D109-$B109)/3600</f>
        <v>0</v>
      </c>
      <c r="T109" s="74">
        <f>(('Node actual demand d=1.0'!Q109*(365/2)))*9.8*($C109+$D109-$B109)/3600</f>
        <v>0</v>
      </c>
      <c r="U109" s="74">
        <f>(('Node actual demand d=1.0'!R109*(365/2)))*9.8*($C109+$D109-$B109)/3600</f>
        <v>0</v>
      </c>
      <c r="V109" s="74">
        <f>(('Node actual demand d=1.0'!S109*(365/2)))*9.8*($C109+$D109-$B109)/3600</f>
        <v>0</v>
      </c>
      <c r="W109" s="74">
        <f>(('Node actual demand d=1.0'!T109*(365/2)))*9.8*($C109+$D109-$B109)/3600</f>
        <v>0</v>
      </c>
      <c r="X109" s="74">
        <f>(('Node actual demand d=1.0'!U109*(365/2)))*9.8*($C109+$D109-$B109)/3600</f>
        <v>0</v>
      </c>
      <c r="Y109" s="74">
        <f>(('Node actual demand d=1.0'!V109*(365/2)))*9.8*($C109+$D109-$B109)/3600</f>
        <v>0</v>
      </c>
      <c r="Z109" s="74">
        <f>(('Node actual demand d=1.0'!W109*(365/2)))*9.8*($C109+$D109-$B109)/3600</f>
        <v>0</v>
      </c>
      <c r="AA109" s="74">
        <f>(('Node actual demand d=1.0'!X109*(365/2)))*9.8*($C109+$D109-$B109)/3600</f>
        <v>0</v>
      </c>
      <c r="AB109" s="74">
        <f>(('Node actual demand d=1.0'!Y109*(365/2)))*9.8*($C109+$D109-$B109)/3600</f>
        <v>0</v>
      </c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5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55"/>
      <c r="BU109" s="55"/>
      <c r="BV109" s="55"/>
      <c r="BW109" s="55"/>
      <c r="BX109" s="55"/>
      <c r="BY109" s="55"/>
      <c r="BZ109" s="55"/>
      <c r="CA109" s="55"/>
      <c r="CB109" s="55"/>
      <c r="CC109" s="55"/>
      <c r="CD109" s="55"/>
      <c r="CE109" s="55"/>
      <c r="CF109" s="55"/>
      <c r="CG109" s="55"/>
      <c r="CH109" s="55"/>
      <c r="CI109" s="55"/>
      <c r="CJ109" s="55"/>
      <c r="CK109" s="55"/>
      <c r="CL109" s="55"/>
      <c r="CM109" s="55"/>
      <c r="CN109" s="55"/>
      <c r="CO109" s="55"/>
      <c r="CP109" s="55"/>
      <c r="CQ109" s="55"/>
      <c r="CR109" s="55"/>
      <c r="CS109" s="55"/>
      <c r="CT109" s="55"/>
      <c r="CU109" s="55"/>
      <c r="CV109" s="55"/>
    </row>
    <row r="110" spans="1:100">
      <c r="A110" s="88" t="s">
        <v>1323</v>
      </c>
      <c r="B110" s="21">
        <f>Fornecida!$C$1</f>
        <v>3.0726</v>
      </c>
      <c r="C110" s="78">
        <v>25.252300000000002</v>
      </c>
      <c r="D110">
        <v>20</v>
      </c>
      <c r="E110" s="74">
        <f>(('Node actual demand d=1.0'!B110*(365/2)))*9.8*($C110+$D110-$B110)/3600</f>
        <v>0</v>
      </c>
      <c r="F110" s="74">
        <f>(('Node actual demand d=1.0'!C110*(365/2)))*9.8*($C110+$D110-$B110)/3600</f>
        <v>0</v>
      </c>
      <c r="G110" s="74">
        <f>(('Node actual demand d=1.0'!D110*(365/2)))*9.8*($C110+$D110-$B110)/3600</f>
        <v>0</v>
      </c>
      <c r="H110" s="74">
        <f>(('Node actual demand d=1.0'!E110*(365/2)))*9.8*($C110+$D110-$B110)/3600</f>
        <v>0</v>
      </c>
      <c r="I110" s="74">
        <f>(('Node actual demand d=1.0'!F110*(365/2)))*9.8*($C110+$D110-$B110)/3600</f>
        <v>0</v>
      </c>
      <c r="J110" s="74">
        <f>(('Node actual demand d=1.0'!G110*(365/2)))*9.8*($C110+$D110-$B110)/3600</f>
        <v>0</v>
      </c>
      <c r="K110" s="74">
        <f>(('Node actual demand d=1.0'!H110*(365/2)))*9.8*($C110+$D110-$B110)/3600</f>
        <v>0</v>
      </c>
      <c r="L110" s="74">
        <f>(('Node actual demand d=1.0'!I110*(365/2)))*9.8*($C110+$D110-$B110)/3600</f>
        <v>0</v>
      </c>
      <c r="M110" s="74">
        <f>(('Node actual demand d=1.0'!J110*(365/2)))*9.8*($C110+$D110-$B110)/3600</f>
        <v>0</v>
      </c>
      <c r="N110" s="74">
        <f>(('Node actual demand d=1.0'!K110*(365/2)))*9.8*($C110+$D110-$B110)/3600</f>
        <v>0</v>
      </c>
      <c r="O110" s="74">
        <f>(('Node actual demand d=1.0'!L110*(365/2)))*9.8*($C110+$D110-$B110)/3600</f>
        <v>0</v>
      </c>
      <c r="P110" s="74">
        <f>(('Node actual demand d=1.0'!M110*(365/2)))*9.8*($C110+$D110-$B110)/3600</f>
        <v>0</v>
      </c>
      <c r="Q110" s="74">
        <f>(('Node actual demand d=1.0'!N110*(365/2)))*9.8*($C110+$D110-$B110)/3600</f>
        <v>0</v>
      </c>
      <c r="R110" s="74">
        <f>(('Node actual demand d=1.0'!O110*(365/2)))*9.8*($C110+$D110-$B110)/3600</f>
        <v>0</v>
      </c>
      <c r="S110" s="74">
        <f>(('Node actual demand d=1.0'!P110*(365/2)))*9.8*($C110+$D110-$B110)/3600</f>
        <v>0</v>
      </c>
      <c r="T110" s="74">
        <f>(('Node actual demand d=1.0'!Q110*(365/2)))*9.8*($C110+$D110-$B110)/3600</f>
        <v>0</v>
      </c>
      <c r="U110" s="74">
        <f>(('Node actual demand d=1.0'!R110*(365/2)))*9.8*($C110+$D110-$B110)/3600</f>
        <v>0</v>
      </c>
      <c r="V110" s="74">
        <f>(('Node actual demand d=1.0'!S110*(365/2)))*9.8*($C110+$D110-$B110)/3600</f>
        <v>0</v>
      </c>
      <c r="W110" s="74">
        <f>(('Node actual demand d=1.0'!T110*(365/2)))*9.8*($C110+$D110-$B110)/3600</f>
        <v>0</v>
      </c>
      <c r="X110" s="74">
        <f>(('Node actual demand d=1.0'!U110*(365/2)))*9.8*($C110+$D110-$B110)/3600</f>
        <v>0</v>
      </c>
      <c r="Y110" s="74">
        <f>(('Node actual demand d=1.0'!V110*(365/2)))*9.8*($C110+$D110-$B110)/3600</f>
        <v>0</v>
      </c>
      <c r="Z110" s="74">
        <f>(('Node actual demand d=1.0'!W110*(365/2)))*9.8*($C110+$D110-$B110)/3600</f>
        <v>0</v>
      </c>
      <c r="AA110" s="74">
        <f>(('Node actual demand d=1.0'!X110*(365/2)))*9.8*($C110+$D110-$B110)/3600</f>
        <v>0</v>
      </c>
      <c r="AB110" s="74">
        <f>(('Node actual demand d=1.0'!Y110*(365/2)))*9.8*($C110+$D110-$B110)/3600</f>
        <v>0</v>
      </c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5"/>
      <c r="CE110" s="55"/>
      <c r="CF110" s="55"/>
      <c r="CG110" s="55"/>
      <c r="CH110" s="55"/>
      <c r="CI110" s="55"/>
      <c r="CJ110" s="55"/>
      <c r="CK110" s="55"/>
      <c r="CL110" s="55"/>
      <c r="CM110" s="55"/>
      <c r="CN110" s="55"/>
      <c r="CO110" s="55"/>
      <c r="CP110" s="55"/>
      <c r="CQ110" s="55"/>
      <c r="CR110" s="55"/>
      <c r="CS110" s="55"/>
      <c r="CT110" s="55"/>
      <c r="CU110" s="55"/>
      <c r="CV110" s="55"/>
    </row>
    <row r="111" spans="1:100">
      <c r="A111" s="88" t="s">
        <v>1324</v>
      </c>
      <c r="B111" s="21">
        <f>Fornecida!$C$1</f>
        <v>3.0726</v>
      </c>
      <c r="C111" s="78">
        <v>25.6508</v>
      </c>
      <c r="D111">
        <v>20</v>
      </c>
      <c r="E111" s="74">
        <f>(('Node actual demand d=1.0'!B111*(365/2)))*9.8*($C111+$D111-$B111)/3600</f>
        <v>0</v>
      </c>
      <c r="F111" s="74">
        <f>(('Node actual demand d=1.0'!C111*(365/2)))*9.8*($C111+$D111-$B111)/3600</f>
        <v>0</v>
      </c>
      <c r="G111" s="74">
        <f>(('Node actual demand d=1.0'!D111*(365/2)))*9.8*($C111+$D111-$B111)/3600</f>
        <v>0</v>
      </c>
      <c r="H111" s="74">
        <f>(('Node actual demand d=1.0'!E111*(365/2)))*9.8*($C111+$D111-$B111)/3600</f>
        <v>0</v>
      </c>
      <c r="I111" s="74">
        <f>(('Node actual demand d=1.0'!F111*(365/2)))*9.8*($C111+$D111-$B111)/3600</f>
        <v>0</v>
      </c>
      <c r="J111" s="74">
        <f>(('Node actual demand d=1.0'!G111*(365/2)))*9.8*($C111+$D111-$B111)/3600</f>
        <v>0</v>
      </c>
      <c r="K111" s="74">
        <f>(('Node actual demand d=1.0'!H111*(365/2)))*9.8*($C111+$D111-$B111)/3600</f>
        <v>2.3268394936111117E-2</v>
      </c>
      <c r="L111" s="74">
        <f>(('Node actual demand d=1.0'!I111*(365/2)))*9.8*($C111+$D111-$B111)/3600</f>
        <v>2.3268394936111117E-2</v>
      </c>
      <c r="M111" s="74">
        <f>(('Node actual demand d=1.0'!J111*(365/2)))*9.8*($C111+$D111-$B111)/3600</f>
        <v>0</v>
      </c>
      <c r="N111" s="74">
        <f>(('Node actual demand d=1.0'!K111*(365/2)))*9.8*($C111+$D111-$B111)/3600</f>
        <v>0</v>
      </c>
      <c r="O111" s="74">
        <f>(('Node actual demand d=1.0'!L111*(365/2)))*9.8*($C111+$D111-$B111)/3600</f>
        <v>0</v>
      </c>
      <c r="P111" s="74">
        <f>(('Node actual demand d=1.0'!M111*(365/2)))*9.8*($C111+$D111-$B111)/3600</f>
        <v>0</v>
      </c>
      <c r="Q111" s="74">
        <f>(('Node actual demand d=1.0'!N111*(365/2)))*9.8*($C111+$D111-$B111)/3600</f>
        <v>0</v>
      </c>
      <c r="R111" s="74">
        <f>(('Node actual demand d=1.0'!O111*(365/2)))*9.8*($C111+$D111-$B111)/3600</f>
        <v>0</v>
      </c>
      <c r="S111" s="74">
        <f>(('Node actual demand d=1.0'!P111*(365/2)))*9.8*($C111+$D111-$B111)/3600</f>
        <v>0</v>
      </c>
      <c r="T111" s="74">
        <f>(('Node actual demand d=1.0'!Q111*(365/2)))*9.8*($C111+$D111-$B111)/3600</f>
        <v>0</v>
      </c>
      <c r="U111" s="74">
        <f>(('Node actual demand d=1.0'!R111*(365/2)))*9.8*($C111+$D111-$B111)/3600</f>
        <v>4.6536789872222234E-2</v>
      </c>
      <c r="V111" s="74">
        <f>(('Node actual demand d=1.0'!S111*(365/2)))*9.8*($C111+$D111-$B111)/3600</f>
        <v>0</v>
      </c>
      <c r="W111" s="74">
        <f>(('Node actual demand d=1.0'!T111*(365/2)))*9.8*($C111+$D111-$B111)/3600</f>
        <v>0</v>
      </c>
      <c r="X111" s="74">
        <f>(('Node actual demand d=1.0'!U111*(365/2)))*9.8*($C111+$D111-$B111)/3600</f>
        <v>0</v>
      </c>
      <c r="Y111" s="74">
        <f>(('Node actual demand d=1.0'!V111*(365/2)))*9.8*($C111+$D111-$B111)/3600</f>
        <v>0</v>
      </c>
      <c r="Z111" s="74">
        <f>(('Node actual demand d=1.0'!W111*(365/2)))*9.8*($C111+$D111-$B111)/3600</f>
        <v>0</v>
      </c>
      <c r="AA111" s="74">
        <f>(('Node actual demand d=1.0'!X111*(365/2)))*9.8*($C111+$D111-$B111)/3600</f>
        <v>0</v>
      </c>
      <c r="AB111" s="74">
        <f>(('Node actual demand d=1.0'!Y111*(365/2)))*9.8*($C111+$D111-$B111)/3600</f>
        <v>0</v>
      </c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  <c r="BR111" s="55"/>
      <c r="BS111" s="55"/>
      <c r="BT111" s="55"/>
      <c r="BU111" s="55"/>
      <c r="BV111" s="55"/>
      <c r="BW111" s="55"/>
      <c r="BX111" s="55"/>
      <c r="BY111" s="55"/>
      <c r="BZ111" s="55"/>
      <c r="CA111" s="55"/>
      <c r="CB111" s="55"/>
      <c r="CC111" s="55"/>
      <c r="CD111" s="55"/>
      <c r="CE111" s="55"/>
      <c r="CF111" s="55"/>
      <c r="CG111" s="55"/>
      <c r="CH111" s="55"/>
      <c r="CI111" s="55"/>
      <c r="CJ111" s="55"/>
      <c r="CK111" s="55"/>
      <c r="CL111" s="55"/>
      <c r="CM111" s="55"/>
      <c r="CN111" s="55"/>
      <c r="CO111" s="55"/>
      <c r="CP111" s="55"/>
      <c r="CQ111" s="55"/>
      <c r="CR111" s="55"/>
      <c r="CS111" s="55"/>
      <c r="CT111" s="55"/>
      <c r="CU111" s="55"/>
      <c r="CV111" s="55"/>
    </row>
    <row r="112" spans="1:100">
      <c r="A112" s="88" t="s">
        <v>1325</v>
      </c>
      <c r="B112" s="21">
        <f>Fornecida!$C$1</f>
        <v>3.0726</v>
      </c>
      <c r="C112" s="78">
        <v>26.786100000000001</v>
      </c>
      <c r="D112">
        <v>20</v>
      </c>
      <c r="E112" s="74">
        <f>(('Node actual demand d=1.0'!B112*(365/2)))*9.8*($C112+$D112-$B112)/3600</f>
        <v>0</v>
      </c>
      <c r="F112" s="74">
        <f>(('Node actual demand d=1.0'!C112*(365/2)))*9.8*($C112+$D112-$B112)/3600</f>
        <v>0</v>
      </c>
      <c r="G112" s="74">
        <f>(('Node actual demand d=1.0'!D112*(365/2)))*9.8*($C112+$D112-$B112)/3600</f>
        <v>0</v>
      </c>
      <c r="H112" s="74">
        <f>(('Node actual demand d=1.0'!E112*(365/2)))*9.8*($C112+$D112-$B112)/3600</f>
        <v>0</v>
      </c>
      <c r="I112" s="74">
        <f>(('Node actual demand d=1.0'!F112*(365/2)))*9.8*($C112+$D112-$B112)/3600</f>
        <v>0</v>
      </c>
      <c r="J112" s="74">
        <f>(('Node actual demand d=1.0'!G112*(365/2)))*9.8*($C112+$D112-$B112)/3600</f>
        <v>0</v>
      </c>
      <c r="K112" s="74">
        <f>(('Node actual demand d=1.0'!H112*(365/2)))*9.8*($C112+$D112-$B112)/3600</f>
        <v>0</v>
      </c>
      <c r="L112" s="74">
        <f>(('Node actual demand d=1.0'!I112*(365/2)))*9.8*($C112+$D112-$B112)/3600</f>
        <v>0</v>
      </c>
      <c r="M112" s="74">
        <f>(('Node actual demand d=1.0'!J112*(365/2)))*9.8*($C112+$D112-$B112)/3600</f>
        <v>2.388882061805556E-2</v>
      </c>
      <c r="N112" s="74">
        <f>(('Node actual demand d=1.0'!K112*(365/2)))*9.8*($C112+$D112-$B112)/3600</f>
        <v>2.388882061805556E-2</v>
      </c>
      <c r="O112" s="74">
        <f>(('Node actual demand d=1.0'!L112*(365/2)))*9.8*($C112+$D112-$B112)/3600</f>
        <v>2.388882061805556E-2</v>
      </c>
      <c r="P112" s="74">
        <f>(('Node actual demand d=1.0'!M112*(365/2)))*9.8*($C112+$D112-$B112)/3600</f>
        <v>2.388882061805556E-2</v>
      </c>
      <c r="Q112" s="74">
        <f>(('Node actual demand d=1.0'!N112*(365/2)))*9.8*($C112+$D112-$B112)/3600</f>
        <v>0</v>
      </c>
      <c r="R112" s="74">
        <f>(('Node actual demand d=1.0'!O112*(365/2)))*9.8*($C112+$D112-$B112)/3600</f>
        <v>2.388882061805556E-2</v>
      </c>
      <c r="S112" s="74">
        <f>(('Node actual demand d=1.0'!P112*(365/2)))*9.8*($C112+$D112-$B112)/3600</f>
        <v>2.388882061805556E-2</v>
      </c>
      <c r="T112" s="74">
        <f>(('Node actual demand d=1.0'!Q112*(365/2)))*9.8*($C112+$D112-$B112)/3600</f>
        <v>0</v>
      </c>
      <c r="U112" s="74">
        <f>(('Node actual demand d=1.0'!R112*(365/2)))*9.8*($C112+$D112-$B112)/3600</f>
        <v>0</v>
      </c>
      <c r="V112" s="74">
        <f>(('Node actual demand d=1.0'!S112*(365/2)))*9.8*($C112+$D112-$B112)/3600</f>
        <v>2.388882061805556E-2</v>
      </c>
      <c r="W112" s="74">
        <f>(('Node actual demand d=1.0'!T112*(365/2)))*9.8*($C112+$D112-$B112)/3600</f>
        <v>2.388882061805556E-2</v>
      </c>
      <c r="X112" s="74">
        <f>(('Node actual demand d=1.0'!U112*(365/2)))*9.8*($C112+$D112-$B112)/3600</f>
        <v>2.388882061805556E-2</v>
      </c>
      <c r="Y112" s="74">
        <f>(('Node actual demand d=1.0'!V112*(365/2)))*9.8*($C112+$D112-$B112)/3600</f>
        <v>2.388882061805556E-2</v>
      </c>
      <c r="Z112" s="74">
        <f>(('Node actual demand d=1.0'!W112*(365/2)))*9.8*($C112+$D112-$B112)/3600</f>
        <v>0</v>
      </c>
      <c r="AA112" s="74">
        <f>(('Node actual demand d=1.0'!X112*(365/2)))*9.8*($C112+$D112-$B112)/3600</f>
        <v>0</v>
      </c>
      <c r="AB112" s="74">
        <f>(('Node actual demand d=1.0'!Y112*(365/2)))*9.8*($C112+$D112-$B112)/3600</f>
        <v>0</v>
      </c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5"/>
      <c r="BW112" s="55"/>
      <c r="BX112" s="55"/>
      <c r="BY112" s="55"/>
      <c r="BZ112" s="55"/>
      <c r="CA112" s="55"/>
      <c r="CB112" s="55"/>
      <c r="CC112" s="55"/>
      <c r="CD112" s="55"/>
      <c r="CE112" s="55"/>
      <c r="CF112" s="55"/>
      <c r="CG112" s="55"/>
      <c r="CH112" s="55"/>
      <c r="CI112" s="55"/>
      <c r="CJ112" s="55"/>
      <c r="CK112" s="55"/>
      <c r="CL112" s="55"/>
      <c r="CM112" s="55"/>
      <c r="CN112" s="55"/>
      <c r="CO112" s="55"/>
      <c r="CP112" s="55"/>
      <c r="CQ112" s="55"/>
      <c r="CR112" s="55"/>
      <c r="CS112" s="55"/>
      <c r="CT112" s="55"/>
      <c r="CU112" s="55"/>
      <c r="CV112" s="55"/>
    </row>
    <row r="113" spans="1:100">
      <c r="A113" s="88" t="s">
        <v>1326</v>
      </c>
      <c r="B113" s="21">
        <f>Fornecida!$C$1</f>
        <v>3.0726</v>
      </c>
      <c r="C113" s="78">
        <v>27.018699999999999</v>
      </c>
      <c r="D113">
        <v>20</v>
      </c>
      <c r="E113" s="74">
        <f>(('Node actual demand d=1.0'!B113*(365/2)))*9.8*($C113+$D113-$B113)/3600</f>
        <v>0</v>
      </c>
      <c r="F113" s="74">
        <f>(('Node actual demand d=1.0'!C113*(365/2)))*9.8*($C113+$D113-$B113)/3600</f>
        <v>0</v>
      </c>
      <c r="G113" s="74">
        <f>(('Node actual demand d=1.0'!D113*(365/2)))*9.8*($C113+$D113-$B113)/3600</f>
        <v>0</v>
      </c>
      <c r="H113" s="74">
        <f>(('Node actual demand d=1.0'!E113*(365/2)))*9.8*($C113+$D113-$B113)/3600</f>
        <v>0</v>
      </c>
      <c r="I113" s="74">
        <f>(('Node actual demand d=1.0'!F113*(365/2)))*9.8*($C113+$D113-$B113)/3600</f>
        <v>0</v>
      </c>
      <c r="J113" s="74">
        <f>(('Node actual demand d=1.0'!G113*(365/2)))*9.8*($C113+$D113-$B113)/3600</f>
        <v>0</v>
      </c>
      <c r="K113" s="74">
        <f>(('Node actual demand d=1.0'!H113*(365/2)))*9.8*($C113+$D113-$B113)/3600</f>
        <v>0</v>
      </c>
      <c r="L113" s="74">
        <f>(('Node actual demand d=1.0'!I113*(365/2)))*9.8*($C113+$D113-$B113)/3600</f>
        <v>0</v>
      </c>
      <c r="M113" s="74">
        <f>(('Node actual demand d=1.0'!J113*(365/2)))*9.8*($C113+$D113-$B113)/3600</f>
        <v>0</v>
      </c>
      <c r="N113" s="74">
        <f>(('Node actual demand d=1.0'!K113*(365/2)))*9.8*($C113+$D113-$B113)/3600</f>
        <v>0</v>
      </c>
      <c r="O113" s="74">
        <f>(('Node actual demand d=1.0'!L113*(365/2)))*9.8*($C113+$D113-$B113)/3600</f>
        <v>0</v>
      </c>
      <c r="P113" s="74">
        <f>(('Node actual demand d=1.0'!M113*(365/2)))*9.8*($C113+$D113-$B113)/3600</f>
        <v>0</v>
      </c>
      <c r="Q113" s="74">
        <f>(('Node actual demand d=1.0'!N113*(365/2)))*9.8*($C113+$D113-$B113)/3600</f>
        <v>0</v>
      </c>
      <c r="R113" s="74">
        <f>(('Node actual demand d=1.0'!O113*(365/2)))*9.8*($C113+$D113-$B113)/3600</f>
        <v>0</v>
      </c>
      <c r="S113" s="74">
        <f>(('Node actual demand d=1.0'!P113*(365/2)))*9.8*($C113+$D113-$B113)/3600</f>
        <v>0</v>
      </c>
      <c r="T113" s="74">
        <f>(('Node actual demand d=1.0'!Q113*(365/2)))*9.8*($C113+$D113-$B113)/3600</f>
        <v>0</v>
      </c>
      <c r="U113" s="74">
        <f>(('Node actual demand d=1.0'!R113*(365/2)))*9.8*($C113+$D113-$B113)/3600</f>
        <v>0</v>
      </c>
      <c r="V113" s="74">
        <f>(('Node actual demand d=1.0'!S113*(365/2)))*9.8*($C113+$D113-$B113)/3600</f>
        <v>0</v>
      </c>
      <c r="W113" s="74">
        <f>(('Node actual demand d=1.0'!T113*(365/2)))*9.8*($C113+$D113-$B113)/3600</f>
        <v>0</v>
      </c>
      <c r="X113" s="74">
        <f>(('Node actual demand d=1.0'!U113*(365/2)))*9.8*($C113+$D113-$B113)/3600</f>
        <v>0</v>
      </c>
      <c r="Y113" s="74">
        <f>(('Node actual demand d=1.0'!V113*(365/2)))*9.8*($C113+$D113-$B113)/3600</f>
        <v>0</v>
      </c>
      <c r="Z113" s="74">
        <f>(('Node actual demand d=1.0'!W113*(365/2)))*9.8*($C113+$D113-$B113)/3600</f>
        <v>0</v>
      </c>
      <c r="AA113" s="74">
        <f>(('Node actual demand d=1.0'!X113*(365/2)))*9.8*($C113+$D113-$B113)/3600</f>
        <v>0</v>
      </c>
      <c r="AB113" s="74">
        <f>(('Node actual demand d=1.0'!Y113*(365/2)))*9.8*($C113+$D113-$B113)/3600</f>
        <v>0</v>
      </c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  <c r="BY113" s="55"/>
      <c r="BZ113" s="55"/>
      <c r="CA113" s="55"/>
      <c r="CB113" s="55"/>
      <c r="CC113" s="55"/>
      <c r="CD113" s="55"/>
      <c r="CE113" s="55"/>
      <c r="CF113" s="55"/>
      <c r="CG113" s="55"/>
      <c r="CH113" s="55"/>
      <c r="CI113" s="55"/>
      <c r="CJ113" s="55"/>
      <c r="CK113" s="55"/>
      <c r="CL113" s="55"/>
      <c r="CM113" s="55"/>
      <c r="CN113" s="55"/>
      <c r="CO113" s="55"/>
      <c r="CP113" s="55"/>
      <c r="CQ113" s="55"/>
      <c r="CR113" s="55"/>
      <c r="CS113" s="55"/>
      <c r="CT113" s="55"/>
      <c r="CU113" s="55"/>
      <c r="CV113" s="55"/>
    </row>
    <row r="114" spans="1:100">
      <c r="A114" s="88" t="s">
        <v>1327</v>
      </c>
      <c r="B114" s="21">
        <f>Fornecida!$C$1</f>
        <v>3.0726</v>
      </c>
      <c r="C114" s="78">
        <v>26.5335</v>
      </c>
      <c r="D114">
        <v>20</v>
      </c>
      <c r="E114" s="74">
        <f>(('Node actual demand d=1.0'!B114*(365/2)))*9.8*($C114+$D114-$B114)/3600</f>
        <v>0</v>
      </c>
      <c r="F114" s="74">
        <f>(('Node actual demand d=1.0'!C114*(365/2)))*9.8*($C114+$D114-$B114)/3600</f>
        <v>0</v>
      </c>
      <c r="G114" s="74">
        <f>(('Node actual demand d=1.0'!D114*(365/2)))*9.8*($C114+$D114-$B114)/3600</f>
        <v>0</v>
      </c>
      <c r="H114" s="74">
        <f>(('Node actual demand d=1.0'!E114*(365/2)))*9.8*($C114+$D114-$B114)/3600</f>
        <v>0</v>
      </c>
      <c r="I114" s="74">
        <f>(('Node actual demand d=1.0'!F114*(365/2)))*9.8*($C114+$D114-$B114)/3600</f>
        <v>0</v>
      </c>
      <c r="J114" s="74">
        <f>(('Node actual demand d=1.0'!G114*(365/2)))*9.8*($C114+$D114-$B114)/3600</f>
        <v>0</v>
      </c>
      <c r="K114" s="74">
        <f>(('Node actual demand d=1.0'!H114*(365/2)))*9.8*($C114+$D114-$B114)/3600</f>
        <v>2.375077822638889E-2</v>
      </c>
      <c r="L114" s="74">
        <f>(('Node actual demand d=1.0'!I114*(365/2)))*9.8*($C114+$D114-$B114)/3600</f>
        <v>0</v>
      </c>
      <c r="M114" s="74">
        <f>(('Node actual demand d=1.0'!J114*(365/2)))*9.8*($C114+$D114-$B114)/3600</f>
        <v>2.375077822638889E-2</v>
      </c>
      <c r="N114" s="74">
        <f>(('Node actual demand d=1.0'!K114*(365/2)))*9.8*($C114+$D114-$B114)/3600</f>
        <v>2.375077822638889E-2</v>
      </c>
      <c r="O114" s="74">
        <f>(('Node actual demand d=1.0'!L114*(365/2)))*9.8*($C114+$D114-$B114)/3600</f>
        <v>2.375077822638889E-2</v>
      </c>
      <c r="P114" s="74">
        <f>(('Node actual demand d=1.0'!M114*(365/2)))*9.8*($C114+$D114-$B114)/3600</f>
        <v>0</v>
      </c>
      <c r="Q114" s="74">
        <f>(('Node actual demand d=1.0'!N114*(365/2)))*9.8*($C114+$D114-$B114)/3600</f>
        <v>2.375077822638889E-2</v>
      </c>
      <c r="R114" s="74">
        <f>(('Node actual demand d=1.0'!O114*(365/2)))*9.8*($C114+$D114-$B114)/3600</f>
        <v>2.375077822638889E-2</v>
      </c>
      <c r="S114" s="74">
        <f>(('Node actual demand d=1.0'!P114*(365/2)))*9.8*($C114+$D114-$B114)/3600</f>
        <v>2.375077822638889E-2</v>
      </c>
      <c r="T114" s="74">
        <f>(('Node actual demand d=1.0'!Q114*(365/2)))*9.8*($C114+$D114-$B114)/3600</f>
        <v>4.7501556452777781E-2</v>
      </c>
      <c r="U114" s="74">
        <f>(('Node actual demand d=1.0'!R114*(365/2)))*9.8*($C114+$D114-$B114)/3600</f>
        <v>2.375077822638889E-2</v>
      </c>
      <c r="V114" s="74">
        <f>(('Node actual demand d=1.0'!S114*(365/2)))*9.8*($C114+$D114-$B114)/3600</f>
        <v>0</v>
      </c>
      <c r="W114" s="74">
        <f>(('Node actual demand d=1.0'!T114*(365/2)))*9.8*($C114+$D114-$B114)/3600</f>
        <v>2.375077822638889E-2</v>
      </c>
      <c r="X114" s="74">
        <f>(('Node actual demand d=1.0'!U114*(365/2)))*9.8*($C114+$D114-$B114)/3600</f>
        <v>0</v>
      </c>
      <c r="Y114" s="74">
        <f>(('Node actual demand d=1.0'!V114*(365/2)))*9.8*($C114+$D114-$B114)/3600</f>
        <v>2.375077822638889E-2</v>
      </c>
      <c r="Z114" s="74">
        <f>(('Node actual demand d=1.0'!W114*(365/2)))*9.8*($C114+$D114-$B114)/3600</f>
        <v>2.375077822638889E-2</v>
      </c>
      <c r="AA114" s="74">
        <f>(('Node actual demand d=1.0'!X114*(365/2)))*9.8*($C114+$D114-$B114)/3600</f>
        <v>2.375077822638889E-2</v>
      </c>
      <c r="AB114" s="74">
        <f>(('Node actual demand d=1.0'!Y114*(365/2)))*9.8*($C114+$D114-$B114)/3600</f>
        <v>2.375077822638889E-2</v>
      </c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  <c r="BQ114" s="55"/>
      <c r="BR114" s="55"/>
      <c r="BS114" s="55"/>
      <c r="BT114" s="55"/>
      <c r="BU114" s="55"/>
      <c r="BV114" s="55"/>
      <c r="BW114" s="55"/>
      <c r="BX114" s="55"/>
      <c r="BY114" s="55"/>
      <c r="BZ114" s="55"/>
      <c r="CA114" s="55"/>
      <c r="CB114" s="55"/>
      <c r="CC114" s="55"/>
      <c r="CD114" s="55"/>
      <c r="CE114" s="55"/>
      <c r="CF114" s="55"/>
      <c r="CG114" s="55"/>
      <c r="CH114" s="55"/>
      <c r="CI114" s="55"/>
      <c r="CJ114" s="55"/>
      <c r="CK114" s="55"/>
      <c r="CL114" s="55"/>
      <c r="CM114" s="55"/>
      <c r="CN114" s="55"/>
      <c r="CO114" s="55"/>
      <c r="CP114" s="55"/>
      <c r="CQ114" s="55"/>
      <c r="CR114" s="55"/>
      <c r="CS114" s="55"/>
      <c r="CT114" s="55"/>
      <c r="CU114" s="55"/>
      <c r="CV114" s="55"/>
    </row>
    <row r="115" spans="1:100">
      <c r="A115" s="88" t="s">
        <v>1328</v>
      </c>
      <c r="B115" s="21">
        <f>Fornecida!$C$1</f>
        <v>3.0726</v>
      </c>
      <c r="C115" s="78">
        <v>25.619199999999999</v>
      </c>
      <c r="D115">
        <v>20</v>
      </c>
      <c r="E115" s="74">
        <f>(('Node actual demand d=1.0'!B115*(365/2)))*9.8*($C115+$D115-$B115)/3600</f>
        <v>0</v>
      </c>
      <c r="F115" s="74">
        <f>(('Node actual demand d=1.0'!C115*(365/2)))*9.8*($C115+$D115-$B115)/3600</f>
        <v>0</v>
      </c>
      <c r="G115" s="74">
        <f>(('Node actual demand d=1.0'!D115*(365/2)))*9.8*($C115+$D115-$B115)/3600</f>
        <v>0</v>
      </c>
      <c r="H115" s="74">
        <f>(('Node actual demand d=1.0'!E115*(365/2)))*9.8*($C115+$D115-$B115)/3600</f>
        <v>0</v>
      </c>
      <c r="I115" s="74">
        <f>(('Node actual demand d=1.0'!F115*(365/2)))*9.8*($C115+$D115-$B115)/3600</f>
        <v>0</v>
      </c>
      <c r="J115" s="74">
        <f>(('Node actual demand d=1.0'!G115*(365/2)))*9.8*($C115+$D115-$B115)/3600</f>
        <v>0</v>
      </c>
      <c r="K115" s="74">
        <f>(('Node actual demand d=1.0'!H115*(365/2)))*9.8*($C115+$D115-$B115)/3600</f>
        <v>0</v>
      </c>
      <c r="L115" s="74">
        <f>(('Node actual demand d=1.0'!I115*(365/2)))*9.8*($C115+$D115-$B115)/3600</f>
        <v>2.3251125975000002E-2</v>
      </c>
      <c r="M115" s="74">
        <f>(('Node actual demand d=1.0'!J115*(365/2)))*9.8*($C115+$D115-$B115)/3600</f>
        <v>9.3004503900000007E-2</v>
      </c>
      <c r="N115" s="74">
        <f>(('Node actual demand d=1.0'!K115*(365/2)))*9.8*($C115+$D115-$B115)/3600</f>
        <v>6.9753377924999999E-2</v>
      </c>
      <c r="O115" s="74">
        <f>(('Node actual demand d=1.0'!L115*(365/2)))*9.8*($C115+$D115-$B115)/3600</f>
        <v>2.3251125975000002E-2</v>
      </c>
      <c r="P115" s="74">
        <f>(('Node actual demand d=1.0'!M115*(365/2)))*9.8*($C115+$D115-$B115)/3600</f>
        <v>2.3251125975000002E-2</v>
      </c>
      <c r="Q115" s="74">
        <f>(('Node actual demand d=1.0'!N115*(365/2)))*9.8*($C115+$D115-$B115)/3600</f>
        <v>2.3251125975000002E-2</v>
      </c>
      <c r="R115" s="74">
        <f>(('Node actual demand d=1.0'!O115*(365/2)))*9.8*($C115+$D115-$B115)/3600</f>
        <v>2.3251125975000002E-2</v>
      </c>
      <c r="S115" s="74">
        <f>(('Node actual demand d=1.0'!P115*(365/2)))*9.8*($C115+$D115-$B115)/3600</f>
        <v>2.3251125975000002E-2</v>
      </c>
      <c r="T115" s="74">
        <f>(('Node actual demand d=1.0'!Q115*(365/2)))*9.8*($C115+$D115-$B115)/3600</f>
        <v>2.3251125975000002E-2</v>
      </c>
      <c r="U115" s="74">
        <f>(('Node actual demand d=1.0'!R115*(365/2)))*9.8*($C115+$D115-$B115)/3600</f>
        <v>2.3251125975000002E-2</v>
      </c>
      <c r="V115" s="74">
        <f>(('Node actual demand d=1.0'!S115*(365/2)))*9.8*($C115+$D115-$B115)/3600</f>
        <v>2.3251125975000002E-2</v>
      </c>
      <c r="W115" s="74">
        <f>(('Node actual demand d=1.0'!T115*(365/2)))*9.8*($C115+$D115-$B115)/3600</f>
        <v>0</v>
      </c>
      <c r="X115" s="74">
        <f>(('Node actual demand d=1.0'!U115*(365/2)))*9.8*($C115+$D115-$B115)/3600</f>
        <v>0</v>
      </c>
      <c r="Y115" s="74">
        <f>(('Node actual demand d=1.0'!V115*(365/2)))*9.8*($C115+$D115-$B115)/3600</f>
        <v>2.3251125975000002E-2</v>
      </c>
      <c r="Z115" s="74">
        <f>(('Node actual demand d=1.0'!W115*(365/2)))*9.8*($C115+$D115-$B115)/3600</f>
        <v>0</v>
      </c>
      <c r="AA115" s="74">
        <f>(('Node actual demand d=1.0'!X115*(365/2)))*9.8*($C115+$D115-$B115)/3600</f>
        <v>4.6502251950000004E-2</v>
      </c>
      <c r="AB115" s="74">
        <f>(('Node actual demand d=1.0'!Y115*(365/2)))*9.8*($C115+$D115-$B115)/3600</f>
        <v>2.3251125975000002E-2</v>
      </c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  <c r="BR115" s="55"/>
      <c r="BS115" s="55"/>
      <c r="BT115" s="55"/>
      <c r="BU115" s="55"/>
      <c r="BV115" s="55"/>
      <c r="BW115" s="55"/>
      <c r="BX115" s="55"/>
      <c r="BY115" s="55"/>
      <c r="BZ115" s="55"/>
      <c r="CA115" s="55"/>
      <c r="CB115" s="55"/>
      <c r="CC115" s="55"/>
      <c r="CD115" s="55"/>
      <c r="CE115" s="55"/>
      <c r="CF115" s="55"/>
      <c r="CG115" s="55"/>
      <c r="CH115" s="55"/>
      <c r="CI115" s="55"/>
      <c r="CJ115" s="55"/>
      <c r="CK115" s="55"/>
      <c r="CL115" s="55"/>
      <c r="CM115" s="55"/>
      <c r="CN115" s="55"/>
      <c r="CO115" s="55"/>
      <c r="CP115" s="55"/>
      <c r="CQ115" s="55"/>
      <c r="CR115" s="55"/>
      <c r="CS115" s="55"/>
      <c r="CT115" s="55"/>
      <c r="CU115" s="55"/>
      <c r="CV115" s="55"/>
    </row>
    <row r="116" spans="1:100">
      <c r="A116" s="88" t="s">
        <v>1329</v>
      </c>
      <c r="B116" s="21">
        <f>Fornecida!$C$1</f>
        <v>3.0726</v>
      </c>
      <c r="C116" s="78">
        <v>26.488399999999999</v>
      </c>
      <c r="D116">
        <v>20</v>
      </c>
      <c r="E116" s="74">
        <f>(('Node actual demand d=1.0'!B116*(365/2)))*9.8*($C116+$D116-$B116)/3600</f>
        <v>0</v>
      </c>
      <c r="F116" s="74">
        <f>(('Node actual demand d=1.0'!C116*(365/2)))*9.8*($C116+$D116-$B116)/3600</f>
        <v>0</v>
      </c>
      <c r="G116" s="74">
        <f>(('Node actual demand d=1.0'!D116*(365/2)))*9.8*($C116+$D116-$B116)/3600</f>
        <v>0</v>
      </c>
      <c r="H116" s="74">
        <f>(('Node actual demand d=1.0'!E116*(365/2)))*9.8*($C116+$D116-$B116)/3600</f>
        <v>0</v>
      </c>
      <c r="I116" s="74">
        <f>(('Node actual demand d=1.0'!F116*(365/2)))*9.8*($C116+$D116-$B116)/3600</f>
        <v>0</v>
      </c>
      <c r="J116" s="74">
        <f>(('Node actual demand d=1.0'!G116*(365/2)))*9.8*($C116+$D116-$B116)/3600</f>
        <v>0</v>
      </c>
      <c r="K116" s="74">
        <f>(('Node actual demand d=1.0'!H116*(365/2)))*9.8*($C116+$D116-$B116)/3600</f>
        <v>0</v>
      </c>
      <c r="L116" s="74">
        <f>(('Node actual demand d=1.0'!I116*(365/2)))*9.8*($C116+$D116-$B116)/3600</f>
        <v>4.7452263405555556E-2</v>
      </c>
      <c r="M116" s="74">
        <f>(('Node actual demand d=1.0'!J116*(365/2)))*9.8*($C116+$D116-$B116)/3600</f>
        <v>4.7452263405555556E-2</v>
      </c>
      <c r="N116" s="74">
        <f>(('Node actual demand d=1.0'!K116*(365/2)))*9.8*($C116+$D116-$B116)/3600</f>
        <v>2.3726131702777778E-2</v>
      </c>
      <c r="O116" s="74">
        <f>(('Node actual demand d=1.0'!L116*(365/2)))*9.8*($C116+$D116-$B116)/3600</f>
        <v>2.3726131702777778E-2</v>
      </c>
      <c r="P116" s="74">
        <f>(('Node actual demand d=1.0'!M116*(365/2)))*9.8*($C116+$D116-$B116)/3600</f>
        <v>2.3726131702777778E-2</v>
      </c>
      <c r="Q116" s="74">
        <f>(('Node actual demand d=1.0'!N116*(365/2)))*9.8*($C116+$D116-$B116)/3600</f>
        <v>2.3726131702777778E-2</v>
      </c>
      <c r="R116" s="74">
        <f>(('Node actual demand d=1.0'!O116*(365/2)))*9.8*($C116+$D116-$B116)/3600</f>
        <v>4.7452263405555556E-2</v>
      </c>
      <c r="S116" s="74">
        <f>(('Node actual demand d=1.0'!P116*(365/2)))*9.8*($C116+$D116-$B116)/3600</f>
        <v>4.7452263405555556E-2</v>
      </c>
      <c r="T116" s="74">
        <f>(('Node actual demand d=1.0'!Q116*(365/2)))*9.8*($C116+$D116-$B116)/3600</f>
        <v>2.3726131702777778E-2</v>
      </c>
      <c r="U116" s="74">
        <f>(('Node actual demand d=1.0'!R116*(365/2)))*9.8*($C116+$D116-$B116)/3600</f>
        <v>2.3726131702777778E-2</v>
      </c>
      <c r="V116" s="74">
        <f>(('Node actual demand d=1.0'!S116*(365/2)))*9.8*($C116+$D116-$B116)/3600</f>
        <v>4.7452263405555556E-2</v>
      </c>
      <c r="W116" s="74">
        <f>(('Node actual demand d=1.0'!T116*(365/2)))*9.8*($C116+$D116-$B116)/3600</f>
        <v>4.7452263405555556E-2</v>
      </c>
      <c r="X116" s="74">
        <f>(('Node actual demand d=1.0'!U116*(365/2)))*9.8*($C116+$D116-$B116)/3600</f>
        <v>2.3726131702777778E-2</v>
      </c>
      <c r="Y116" s="74">
        <f>(('Node actual demand d=1.0'!V116*(365/2)))*9.8*($C116+$D116-$B116)/3600</f>
        <v>2.3726131702777778E-2</v>
      </c>
      <c r="Z116" s="74">
        <f>(('Node actual demand d=1.0'!W116*(365/2)))*9.8*($C116+$D116-$B116)/3600</f>
        <v>2.3726131702777778E-2</v>
      </c>
      <c r="AA116" s="74">
        <f>(('Node actual demand d=1.0'!X116*(365/2)))*9.8*($C116+$D116-$B116)/3600</f>
        <v>0</v>
      </c>
      <c r="AB116" s="74">
        <f>(('Node actual demand d=1.0'!Y116*(365/2)))*9.8*($C116+$D116-$B116)/3600</f>
        <v>0</v>
      </c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  <c r="BR116" s="55"/>
      <c r="BS116" s="55"/>
      <c r="BT116" s="55"/>
      <c r="BU116" s="55"/>
      <c r="BV116" s="55"/>
      <c r="BW116" s="55"/>
      <c r="BX116" s="55"/>
      <c r="BY116" s="55"/>
      <c r="BZ116" s="55"/>
      <c r="CA116" s="55"/>
      <c r="CB116" s="55"/>
      <c r="CC116" s="55"/>
      <c r="CD116" s="55"/>
      <c r="CE116" s="55"/>
      <c r="CF116" s="55"/>
      <c r="CG116" s="55"/>
      <c r="CH116" s="55"/>
      <c r="CI116" s="55"/>
      <c r="CJ116" s="55"/>
      <c r="CK116" s="55"/>
      <c r="CL116" s="55"/>
      <c r="CM116" s="55"/>
      <c r="CN116" s="55"/>
      <c r="CO116" s="55"/>
      <c r="CP116" s="55"/>
      <c r="CQ116" s="55"/>
      <c r="CR116" s="55"/>
      <c r="CS116" s="55"/>
      <c r="CT116" s="55"/>
      <c r="CU116" s="55"/>
      <c r="CV116" s="55"/>
    </row>
    <row r="117" spans="1:100">
      <c r="A117" s="88" t="s">
        <v>1330</v>
      </c>
      <c r="B117" s="21">
        <f>Fornecida!$C$1</f>
        <v>3.0726</v>
      </c>
      <c r="C117" s="78">
        <v>26.548200000000001</v>
      </c>
      <c r="D117">
        <v>20</v>
      </c>
      <c r="E117" s="74">
        <f>(('Node actual demand d=1.0'!B117*(365/2)))*9.8*($C117+$D117-$B117)/3600</f>
        <v>0</v>
      </c>
      <c r="F117" s="74">
        <f>(('Node actual demand d=1.0'!C117*(365/2)))*9.8*($C117+$D117-$B117)/3600</f>
        <v>0</v>
      </c>
      <c r="G117" s="74">
        <f>(('Node actual demand d=1.0'!D117*(365/2)))*9.8*($C117+$D117-$B117)/3600</f>
        <v>0</v>
      </c>
      <c r="H117" s="74">
        <f>(('Node actual demand d=1.0'!E117*(365/2)))*9.8*($C117+$D117-$B117)/3600</f>
        <v>0</v>
      </c>
      <c r="I117" s="74">
        <f>(('Node actual demand d=1.0'!F117*(365/2)))*9.8*($C117+$D117-$B117)/3600</f>
        <v>0</v>
      </c>
      <c r="J117" s="74">
        <f>(('Node actual demand d=1.0'!G117*(365/2)))*9.8*($C117+$D117-$B117)/3600</f>
        <v>0</v>
      </c>
      <c r="K117" s="74">
        <f>(('Node actual demand d=1.0'!H117*(365/2)))*9.8*($C117+$D117-$B117)/3600</f>
        <v>0</v>
      </c>
      <c r="L117" s="74">
        <f>(('Node actual demand d=1.0'!I117*(365/2)))*9.8*($C117+$D117-$B117)/3600</f>
        <v>0</v>
      </c>
      <c r="M117" s="74">
        <f>(('Node actual demand d=1.0'!J117*(365/2)))*9.8*($C117+$D117-$B117)/3600</f>
        <v>2.3758811572222222E-2</v>
      </c>
      <c r="N117" s="74">
        <f>(('Node actual demand d=1.0'!K117*(365/2)))*9.8*($C117+$D117-$B117)/3600</f>
        <v>2.3758811572222222E-2</v>
      </c>
      <c r="O117" s="74">
        <f>(('Node actual demand d=1.0'!L117*(365/2)))*9.8*($C117+$D117-$B117)/3600</f>
        <v>2.3758811572222222E-2</v>
      </c>
      <c r="P117" s="74">
        <f>(('Node actual demand d=1.0'!M117*(365/2)))*9.8*($C117+$D117-$B117)/3600</f>
        <v>2.3758811572222222E-2</v>
      </c>
      <c r="Q117" s="74">
        <f>(('Node actual demand d=1.0'!N117*(365/2)))*9.8*($C117+$D117-$B117)/3600</f>
        <v>2.3758811572222222E-2</v>
      </c>
      <c r="R117" s="74">
        <f>(('Node actual demand d=1.0'!O117*(365/2)))*9.8*($C117+$D117-$B117)/3600</f>
        <v>2.3758811572222222E-2</v>
      </c>
      <c r="S117" s="74">
        <f>(('Node actual demand d=1.0'!P117*(365/2)))*9.8*($C117+$D117-$B117)/3600</f>
        <v>2.3758811572222222E-2</v>
      </c>
      <c r="T117" s="74">
        <f>(('Node actual demand d=1.0'!Q117*(365/2)))*9.8*($C117+$D117-$B117)/3600</f>
        <v>2.3758811572222222E-2</v>
      </c>
      <c r="U117" s="74">
        <f>(('Node actual demand d=1.0'!R117*(365/2)))*9.8*($C117+$D117-$B117)/3600</f>
        <v>2.3758811572222222E-2</v>
      </c>
      <c r="V117" s="74">
        <f>(('Node actual demand d=1.0'!S117*(365/2)))*9.8*($C117+$D117-$B117)/3600</f>
        <v>2.3758811572222222E-2</v>
      </c>
      <c r="W117" s="74">
        <f>(('Node actual demand d=1.0'!T117*(365/2)))*9.8*($C117+$D117-$B117)/3600</f>
        <v>2.3758811572222222E-2</v>
      </c>
      <c r="X117" s="74">
        <f>(('Node actual demand d=1.0'!U117*(365/2)))*9.8*($C117+$D117-$B117)/3600</f>
        <v>2.3758811572222222E-2</v>
      </c>
      <c r="Y117" s="74">
        <f>(('Node actual demand d=1.0'!V117*(365/2)))*9.8*($C117+$D117-$B117)/3600</f>
        <v>2.3758811572222222E-2</v>
      </c>
      <c r="Z117" s="74">
        <f>(('Node actual demand d=1.0'!W117*(365/2)))*9.8*($C117+$D117-$B117)/3600</f>
        <v>0</v>
      </c>
      <c r="AA117" s="74">
        <f>(('Node actual demand d=1.0'!X117*(365/2)))*9.8*($C117+$D117-$B117)/3600</f>
        <v>0</v>
      </c>
      <c r="AB117" s="74">
        <f>(('Node actual demand d=1.0'!Y117*(365/2)))*9.8*($C117+$D117-$B117)/3600</f>
        <v>0</v>
      </c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55"/>
      <c r="BC117" s="55"/>
      <c r="BD117" s="55"/>
      <c r="BE117" s="55"/>
      <c r="BF117" s="55"/>
      <c r="BG117" s="55"/>
      <c r="BH117" s="55"/>
      <c r="BI117" s="55"/>
      <c r="BJ117" s="55"/>
      <c r="BK117" s="55"/>
      <c r="BL117" s="55"/>
      <c r="BM117" s="55"/>
      <c r="BN117" s="55"/>
      <c r="BO117" s="55"/>
      <c r="BP117" s="55"/>
      <c r="BQ117" s="55"/>
      <c r="BR117" s="55"/>
      <c r="BS117" s="55"/>
      <c r="BT117" s="55"/>
      <c r="BU117" s="55"/>
      <c r="BV117" s="55"/>
      <c r="BW117" s="55"/>
      <c r="BX117" s="55"/>
      <c r="BY117" s="55"/>
      <c r="BZ117" s="55"/>
      <c r="CA117" s="55"/>
      <c r="CB117" s="55"/>
      <c r="CC117" s="55"/>
      <c r="CD117" s="55"/>
      <c r="CE117" s="55"/>
      <c r="CF117" s="55"/>
      <c r="CG117" s="55"/>
      <c r="CH117" s="55"/>
      <c r="CI117" s="55"/>
      <c r="CJ117" s="55"/>
      <c r="CK117" s="55"/>
      <c r="CL117" s="55"/>
      <c r="CM117" s="55"/>
      <c r="CN117" s="55"/>
      <c r="CO117" s="55"/>
      <c r="CP117" s="55"/>
      <c r="CQ117" s="55"/>
      <c r="CR117" s="55"/>
      <c r="CS117" s="55"/>
      <c r="CT117" s="55"/>
      <c r="CU117" s="55"/>
      <c r="CV117" s="55"/>
    </row>
    <row r="118" spans="1:100">
      <c r="A118" s="88" t="s">
        <v>1331</v>
      </c>
      <c r="B118" s="21">
        <f>Fornecida!$C$1</f>
        <v>3.0726</v>
      </c>
      <c r="C118" s="78">
        <v>26.105799999999999</v>
      </c>
      <c r="D118">
        <v>20</v>
      </c>
      <c r="E118" s="74">
        <f>(('Node actual demand d=1.0'!B118*(365/2)))*9.8*($C118+$D118-$B118)/3600</f>
        <v>0</v>
      </c>
      <c r="F118" s="74">
        <f>(('Node actual demand d=1.0'!C118*(365/2)))*9.8*($C118+$D118-$B118)/3600</f>
        <v>0</v>
      </c>
      <c r="G118" s="74">
        <f>(('Node actual demand d=1.0'!D118*(365/2)))*9.8*($C118+$D118-$B118)/3600</f>
        <v>0</v>
      </c>
      <c r="H118" s="74">
        <f>(('Node actual demand d=1.0'!E118*(365/2)))*9.8*($C118+$D118-$B118)/3600</f>
        <v>0</v>
      </c>
      <c r="I118" s="74">
        <f>(('Node actual demand d=1.0'!F118*(365/2)))*9.8*($C118+$D118-$B118)/3600</f>
        <v>0</v>
      </c>
      <c r="J118" s="74">
        <f>(('Node actual demand d=1.0'!G118*(365/2)))*9.8*($C118+$D118-$B118)/3600</f>
        <v>0</v>
      </c>
      <c r="K118" s="74">
        <f>(('Node actual demand d=1.0'!H118*(365/2)))*9.8*($C118+$D118-$B118)/3600</f>
        <v>0</v>
      </c>
      <c r="L118" s="74">
        <f>(('Node actual demand d=1.0'!I118*(365/2)))*9.8*($C118+$D118-$B118)/3600</f>
        <v>2.3517046116666666E-2</v>
      </c>
      <c r="M118" s="74">
        <f>(('Node actual demand d=1.0'!J118*(365/2)))*9.8*($C118+$D118-$B118)/3600</f>
        <v>4.7034092233333331E-2</v>
      </c>
      <c r="N118" s="74">
        <f>(('Node actual demand d=1.0'!K118*(365/2)))*9.8*($C118+$D118-$B118)/3600</f>
        <v>0</v>
      </c>
      <c r="O118" s="74">
        <f>(('Node actual demand d=1.0'!L118*(365/2)))*9.8*($C118+$D118-$B118)/3600</f>
        <v>0</v>
      </c>
      <c r="P118" s="74">
        <f>(('Node actual demand d=1.0'!M118*(365/2)))*9.8*($C118+$D118-$B118)/3600</f>
        <v>2.3517046116666666E-2</v>
      </c>
      <c r="Q118" s="74">
        <f>(('Node actual demand d=1.0'!N118*(365/2)))*9.8*($C118+$D118-$B118)/3600</f>
        <v>0</v>
      </c>
      <c r="R118" s="74">
        <f>(('Node actual demand d=1.0'!O118*(365/2)))*9.8*($C118+$D118-$B118)/3600</f>
        <v>0</v>
      </c>
      <c r="S118" s="74">
        <f>(('Node actual demand d=1.0'!P118*(365/2)))*9.8*($C118+$D118-$B118)/3600</f>
        <v>2.3517046116666666E-2</v>
      </c>
      <c r="T118" s="74">
        <f>(('Node actual demand d=1.0'!Q118*(365/2)))*9.8*($C118+$D118-$B118)/3600</f>
        <v>0</v>
      </c>
      <c r="U118" s="74">
        <f>(('Node actual demand d=1.0'!R118*(365/2)))*9.8*($C118+$D118-$B118)/3600</f>
        <v>2.3517046116666666E-2</v>
      </c>
      <c r="V118" s="74">
        <f>(('Node actual demand d=1.0'!S118*(365/2)))*9.8*($C118+$D118-$B118)/3600</f>
        <v>2.3517046116666666E-2</v>
      </c>
      <c r="W118" s="74">
        <f>(('Node actual demand d=1.0'!T118*(365/2)))*9.8*($C118+$D118-$B118)/3600</f>
        <v>0</v>
      </c>
      <c r="X118" s="74">
        <f>(('Node actual demand d=1.0'!U118*(365/2)))*9.8*($C118+$D118-$B118)/3600</f>
        <v>2.3517046116666666E-2</v>
      </c>
      <c r="Y118" s="74">
        <f>(('Node actual demand d=1.0'!V118*(365/2)))*9.8*($C118+$D118-$B118)/3600</f>
        <v>2.3517046116666666E-2</v>
      </c>
      <c r="Z118" s="74">
        <f>(('Node actual demand d=1.0'!W118*(365/2)))*9.8*($C118+$D118-$B118)/3600</f>
        <v>0</v>
      </c>
      <c r="AA118" s="74">
        <f>(('Node actual demand d=1.0'!X118*(365/2)))*9.8*($C118+$D118-$B118)/3600</f>
        <v>0</v>
      </c>
      <c r="AB118" s="74">
        <f>(('Node actual demand d=1.0'!Y118*(365/2)))*9.8*($C118+$D118-$B118)/3600</f>
        <v>0</v>
      </c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55"/>
      <c r="BC118" s="55"/>
      <c r="BD118" s="55"/>
      <c r="BE118" s="55"/>
      <c r="BF118" s="55"/>
      <c r="BG118" s="55"/>
      <c r="BH118" s="55"/>
      <c r="BI118" s="55"/>
      <c r="BJ118" s="55"/>
      <c r="BK118" s="55"/>
      <c r="BL118" s="55"/>
      <c r="BM118" s="55"/>
      <c r="BN118" s="55"/>
      <c r="BO118" s="55"/>
      <c r="BP118" s="55"/>
      <c r="BQ118" s="55"/>
      <c r="BR118" s="55"/>
      <c r="BS118" s="55"/>
      <c r="BT118" s="55"/>
      <c r="BU118" s="55"/>
      <c r="BV118" s="55"/>
      <c r="BW118" s="55"/>
      <c r="BX118" s="55"/>
      <c r="BY118" s="55"/>
      <c r="BZ118" s="55"/>
      <c r="CA118" s="55"/>
      <c r="CB118" s="55"/>
      <c r="CC118" s="55"/>
      <c r="CD118" s="55"/>
      <c r="CE118" s="55"/>
      <c r="CF118" s="55"/>
      <c r="CG118" s="55"/>
      <c r="CH118" s="55"/>
      <c r="CI118" s="55"/>
      <c r="CJ118" s="55"/>
      <c r="CK118" s="55"/>
      <c r="CL118" s="55"/>
      <c r="CM118" s="55"/>
      <c r="CN118" s="55"/>
      <c r="CO118" s="55"/>
      <c r="CP118" s="55"/>
      <c r="CQ118" s="55"/>
      <c r="CR118" s="55"/>
      <c r="CS118" s="55"/>
      <c r="CT118" s="55"/>
      <c r="CU118" s="55"/>
      <c r="CV118" s="55"/>
    </row>
    <row r="119" spans="1:100">
      <c r="A119" s="88" t="s">
        <v>1332</v>
      </c>
      <c r="B119" s="21">
        <f>Fornecida!$C$1</f>
        <v>3.0726</v>
      </c>
      <c r="C119" s="78">
        <v>24.3276</v>
      </c>
      <c r="D119">
        <v>20</v>
      </c>
      <c r="E119" s="74">
        <f>(('Node actual demand d=1.0'!B119*(365/2)))*9.8*($C119+$D119-$B119)/3600</f>
        <v>2.2545284513888892E-2</v>
      </c>
      <c r="F119" s="74">
        <f>(('Node actual demand d=1.0'!C119*(365/2)))*9.8*($C119+$D119-$B119)/3600</f>
        <v>0</v>
      </c>
      <c r="G119" s="74">
        <f>(('Node actual demand d=1.0'!D119*(365/2)))*9.8*($C119+$D119-$B119)/3600</f>
        <v>0</v>
      </c>
      <c r="H119" s="74">
        <f>(('Node actual demand d=1.0'!E119*(365/2)))*9.8*($C119+$D119-$B119)/3600</f>
        <v>0</v>
      </c>
      <c r="I119" s="74">
        <f>(('Node actual demand d=1.0'!F119*(365/2)))*9.8*($C119+$D119-$B119)/3600</f>
        <v>0</v>
      </c>
      <c r="J119" s="74">
        <f>(('Node actual demand d=1.0'!G119*(365/2)))*9.8*($C119+$D119-$B119)/3600</f>
        <v>0</v>
      </c>
      <c r="K119" s="74">
        <f>(('Node actual demand d=1.0'!H119*(365/2)))*9.8*($C119+$D119-$B119)/3600</f>
        <v>2.2545284513888892E-2</v>
      </c>
      <c r="L119" s="74">
        <f>(('Node actual demand d=1.0'!I119*(365/2)))*9.8*($C119+$D119-$B119)/3600</f>
        <v>0.11272642256944447</v>
      </c>
      <c r="M119" s="74">
        <f>(('Node actual demand d=1.0'!J119*(365/2)))*9.8*($C119+$D119-$B119)/3600</f>
        <v>0.24799812965277779</v>
      </c>
      <c r="N119" s="74">
        <f>(('Node actual demand d=1.0'!K119*(365/2)))*9.8*($C119+$D119-$B119)/3600</f>
        <v>0.11272642256944447</v>
      </c>
      <c r="O119" s="74">
        <f>(('Node actual demand d=1.0'!L119*(365/2)))*9.8*($C119+$D119-$B119)/3600</f>
        <v>0.13527170708333333</v>
      </c>
      <c r="P119" s="74">
        <f>(('Node actual demand d=1.0'!M119*(365/2)))*9.8*($C119+$D119-$B119)/3600</f>
        <v>4.5090569027777784E-2</v>
      </c>
      <c r="Q119" s="74">
        <f>(('Node actual demand d=1.0'!N119*(365/2)))*9.8*($C119+$D119-$B119)/3600</f>
        <v>4.5090569027777784E-2</v>
      </c>
      <c r="R119" s="74">
        <f>(('Node actual demand d=1.0'!O119*(365/2)))*9.8*($C119+$D119-$B119)/3600</f>
        <v>4.5090569027777784E-2</v>
      </c>
      <c r="S119" s="74">
        <f>(('Node actual demand d=1.0'!P119*(365/2)))*9.8*($C119+$D119-$B119)/3600</f>
        <v>2.2545284513888892E-2</v>
      </c>
      <c r="T119" s="74">
        <f>(('Node actual demand d=1.0'!Q119*(365/2)))*9.8*($C119+$D119-$B119)/3600</f>
        <v>2.2545284513888892E-2</v>
      </c>
      <c r="U119" s="74">
        <f>(('Node actual demand d=1.0'!R119*(365/2)))*9.8*($C119+$D119-$B119)/3600</f>
        <v>2.2545284513888892E-2</v>
      </c>
      <c r="V119" s="74">
        <f>(('Node actual demand d=1.0'!S119*(365/2)))*9.8*($C119+$D119-$B119)/3600</f>
        <v>9.0181138055555568E-2</v>
      </c>
      <c r="W119" s="74">
        <f>(('Node actual demand d=1.0'!T119*(365/2)))*9.8*($C119+$D119-$B119)/3600</f>
        <v>4.5090569027777784E-2</v>
      </c>
      <c r="X119" s="74">
        <f>(('Node actual demand d=1.0'!U119*(365/2)))*9.8*($C119+$D119-$B119)/3600</f>
        <v>2.2545284513888892E-2</v>
      </c>
      <c r="Y119" s="74">
        <f>(('Node actual demand d=1.0'!V119*(365/2)))*9.8*($C119+$D119-$B119)/3600</f>
        <v>2.2545284513888892E-2</v>
      </c>
      <c r="Z119" s="74">
        <f>(('Node actual demand d=1.0'!W119*(365/2)))*9.8*($C119+$D119-$B119)/3600</f>
        <v>2.2545284513888892E-2</v>
      </c>
      <c r="AA119" s="74">
        <f>(('Node actual demand d=1.0'!X119*(365/2)))*9.8*($C119+$D119-$B119)/3600</f>
        <v>2.2545284513888892E-2</v>
      </c>
      <c r="AB119" s="74">
        <f>(('Node actual demand d=1.0'!Y119*(365/2)))*9.8*($C119+$D119-$B119)/3600</f>
        <v>2.2545284513888892E-2</v>
      </c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55"/>
      <c r="BC119" s="55"/>
      <c r="BD119" s="55"/>
      <c r="BE119" s="55"/>
      <c r="BF119" s="55"/>
      <c r="BG119" s="55"/>
      <c r="BH119" s="55"/>
      <c r="BI119" s="55"/>
      <c r="BJ119" s="55"/>
      <c r="BK119" s="55"/>
      <c r="BL119" s="55"/>
      <c r="BM119" s="55"/>
      <c r="BN119" s="55"/>
      <c r="BO119" s="55"/>
      <c r="BP119" s="55"/>
      <c r="BQ119" s="55"/>
      <c r="BR119" s="55"/>
      <c r="BS119" s="55"/>
      <c r="BT119" s="55"/>
      <c r="BU119" s="55"/>
      <c r="BV119" s="55"/>
      <c r="BW119" s="55"/>
      <c r="BX119" s="55"/>
      <c r="BY119" s="55"/>
      <c r="BZ119" s="55"/>
      <c r="CA119" s="55"/>
      <c r="CB119" s="55"/>
      <c r="CC119" s="55"/>
      <c r="CD119" s="55"/>
      <c r="CE119" s="55"/>
      <c r="CF119" s="55"/>
      <c r="CG119" s="55"/>
      <c r="CH119" s="55"/>
      <c r="CI119" s="55"/>
      <c r="CJ119" s="55"/>
      <c r="CK119" s="55"/>
      <c r="CL119" s="55"/>
      <c r="CM119" s="55"/>
      <c r="CN119" s="55"/>
      <c r="CO119" s="55"/>
      <c r="CP119" s="55"/>
      <c r="CQ119" s="55"/>
      <c r="CR119" s="55"/>
      <c r="CS119" s="55"/>
      <c r="CT119" s="55"/>
      <c r="CU119" s="55"/>
      <c r="CV119" s="55"/>
    </row>
    <row r="120" spans="1:100">
      <c r="A120" s="88" t="s">
        <v>1333</v>
      </c>
      <c r="B120" s="21">
        <f>Fornecida!$C$1</f>
        <v>3.0726</v>
      </c>
      <c r="C120" s="78">
        <v>20.510999999999999</v>
      </c>
      <c r="D120">
        <v>20</v>
      </c>
      <c r="E120" s="74">
        <f>(('Node actual demand d=1.0'!B120*(365/2)))*9.8*($C120+$D120-$B120)/3600</f>
        <v>0</v>
      </c>
      <c r="F120" s="74">
        <f>(('Node actual demand d=1.0'!C120*(365/2)))*9.8*($C120+$D120-$B120)/3600</f>
        <v>0</v>
      </c>
      <c r="G120" s="74">
        <f>(('Node actual demand d=1.0'!D120*(365/2)))*9.8*($C120+$D120-$B120)/3600</f>
        <v>0</v>
      </c>
      <c r="H120" s="74">
        <f>(('Node actual demand d=1.0'!E120*(365/2)))*9.8*($C120+$D120-$B120)/3600</f>
        <v>0</v>
      </c>
      <c r="I120" s="74">
        <f>(('Node actual demand d=1.0'!F120*(365/2)))*9.8*($C120+$D120-$B120)/3600</f>
        <v>0</v>
      </c>
      <c r="J120" s="74">
        <f>(('Node actual demand d=1.0'!G120*(365/2)))*9.8*($C120+$D120-$B120)/3600</f>
        <v>0</v>
      </c>
      <c r="K120" s="74">
        <f>(('Node actual demand d=1.0'!H120*(365/2)))*9.8*($C120+$D120-$B120)/3600</f>
        <v>0</v>
      </c>
      <c r="L120" s="74">
        <f>(('Node actual demand d=1.0'!I120*(365/2)))*9.8*($C120+$D120-$B120)/3600</f>
        <v>0</v>
      </c>
      <c r="M120" s="74">
        <f>(('Node actual demand d=1.0'!J120*(365/2)))*9.8*($C120+$D120-$B120)/3600</f>
        <v>2.0459565622222221E-2</v>
      </c>
      <c r="N120" s="74">
        <f>(('Node actual demand d=1.0'!K120*(365/2)))*9.8*($C120+$D120-$B120)/3600</f>
        <v>2.0459565622222221E-2</v>
      </c>
      <c r="O120" s="74">
        <f>(('Node actual demand d=1.0'!L120*(365/2)))*9.8*($C120+$D120-$B120)/3600</f>
        <v>0.10229782811111111</v>
      </c>
      <c r="P120" s="74">
        <f>(('Node actual demand d=1.0'!M120*(365/2)))*9.8*($C120+$D120-$B120)/3600</f>
        <v>0.1227573937333333</v>
      </c>
      <c r="Q120" s="74">
        <f>(('Node actual demand d=1.0'!N120*(365/2)))*9.8*($C120+$D120-$B120)/3600</f>
        <v>2.0459565622222221E-2</v>
      </c>
      <c r="R120" s="74">
        <f>(('Node actual demand d=1.0'!O120*(365/2)))*9.8*($C120+$D120-$B120)/3600</f>
        <v>0.10229782811111111</v>
      </c>
      <c r="S120" s="74">
        <f>(('Node actual demand d=1.0'!P120*(365/2)))*9.8*($C120+$D120-$B120)/3600</f>
        <v>8.1838262488888883E-2</v>
      </c>
      <c r="T120" s="74">
        <f>(('Node actual demand d=1.0'!Q120*(365/2)))*9.8*($C120+$D120-$B120)/3600</f>
        <v>2.0459565622222221E-2</v>
      </c>
      <c r="U120" s="74">
        <f>(('Node actual demand d=1.0'!R120*(365/2)))*9.8*($C120+$D120-$B120)/3600</f>
        <v>0</v>
      </c>
      <c r="V120" s="74">
        <f>(('Node actual demand d=1.0'!S120*(365/2)))*9.8*($C120+$D120-$B120)/3600</f>
        <v>0</v>
      </c>
      <c r="W120" s="74">
        <f>(('Node actual demand d=1.0'!T120*(365/2)))*9.8*($C120+$D120-$B120)/3600</f>
        <v>2.0459565622222221E-2</v>
      </c>
      <c r="X120" s="74">
        <f>(('Node actual demand d=1.0'!U120*(365/2)))*9.8*($C120+$D120-$B120)/3600</f>
        <v>2.0459565622222221E-2</v>
      </c>
      <c r="Y120" s="74">
        <f>(('Node actual demand d=1.0'!V120*(365/2)))*9.8*($C120+$D120-$B120)/3600</f>
        <v>0</v>
      </c>
      <c r="Z120" s="74">
        <f>(('Node actual demand d=1.0'!W120*(365/2)))*9.8*($C120+$D120-$B120)/3600</f>
        <v>2.0459565622222221E-2</v>
      </c>
      <c r="AA120" s="74">
        <f>(('Node actual demand d=1.0'!X120*(365/2)))*9.8*($C120+$D120-$B120)/3600</f>
        <v>0</v>
      </c>
      <c r="AB120" s="74">
        <f>(('Node actual demand d=1.0'!Y120*(365/2)))*9.8*($C120+$D120-$B120)/3600</f>
        <v>0</v>
      </c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/>
      <c r="AZ120" s="55"/>
      <c r="BA120" s="55"/>
      <c r="BB120" s="55"/>
      <c r="BC120" s="55"/>
      <c r="BD120" s="55"/>
      <c r="BE120" s="55"/>
      <c r="BF120" s="55"/>
      <c r="BG120" s="55"/>
      <c r="BH120" s="55"/>
      <c r="BI120" s="55"/>
      <c r="BJ120" s="55"/>
      <c r="BK120" s="55"/>
      <c r="BL120" s="55"/>
      <c r="BM120" s="55"/>
      <c r="BN120" s="55"/>
      <c r="BO120" s="55"/>
      <c r="BP120" s="55"/>
      <c r="BQ120" s="55"/>
      <c r="BR120" s="55"/>
      <c r="BS120" s="55"/>
      <c r="BT120" s="55"/>
      <c r="BU120" s="55"/>
      <c r="BV120" s="55"/>
      <c r="BW120" s="55"/>
      <c r="BX120" s="55"/>
      <c r="BY120" s="55"/>
      <c r="BZ120" s="55"/>
      <c r="CA120" s="55"/>
      <c r="CB120" s="55"/>
      <c r="CC120" s="55"/>
      <c r="CD120" s="55"/>
      <c r="CE120" s="55"/>
      <c r="CF120" s="55"/>
      <c r="CG120" s="55"/>
      <c r="CH120" s="55"/>
      <c r="CI120" s="55"/>
      <c r="CJ120" s="55"/>
      <c r="CK120" s="55"/>
      <c r="CL120" s="55"/>
      <c r="CM120" s="55"/>
      <c r="CN120" s="55"/>
      <c r="CO120" s="55"/>
      <c r="CP120" s="55"/>
      <c r="CQ120" s="55"/>
      <c r="CR120" s="55"/>
      <c r="CS120" s="55"/>
      <c r="CT120" s="55"/>
      <c r="CU120" s="55"/>
      <c r="CV120" s="55"/>
    </row>
    <row r="121" spans="1:100">
      <c r="A121" s="88" t="s">
        <v>1334</v>
      </c>
      <c r="B121" s="21">
        <f>Fornecida!$C$1</f>
        <v>3.0726</v>
      </c>
      <c r="C121" s="78">
        <v>26.1508</v>
      </c>
      <c r="D121">
        <v>20</v>
      </c>
      <c r="E121" s="74">
        <f>(('Node actual demand d=1.0'!B121*(365/2)))*9.8*($C121+$D121-$B121)/3600</f>
        <v>0</v>
      </c>
      <c r="F121" s="74">
        <f>(('Node actual demand d=1.0'!C121*(365/2)))*9.8*($C121+$D121-$B121)/3600</f>
        <v>0</v>
      </c>
      <c r="G121" s="74">
        <f>(('Node actual demand d=1.0'!D121*(365/2)))*9.8*($C121+$D121-$B121)/3600</f>
        <v>0</v>
      </c>
      <c r="H121" s="74">
        <f>(('Node actual demand d=1.0'!E121*(365/2)))*9.8*($C121+$D121-$B121)/3600</f>
        <v>0</v>
      </c>
      <c r="I121" s="74">
        <f>(('Node actual demand d=1.0'!F121*(365/2)))*9.8*($C121+$D121-$B121)/3600</f>
        <v>0</v>
      </c>
      <c r="J121" s="74">
        <f>(('Node actual demand d=1.0'!G121*(365/2)))*9.8*($C121+$D121-$B121)/3600</f>
        <v>0</v>
      </c>
      <c r="K121" s="74">
        <f>(('Node actual demand d=1.0'!H121*(365/2)))*9.8*($C121+$D121-$B121)/3600</f>
        <v>0</v>
      </c>
      <c r="L121" s="74">
        <f>(('Node actual demand d=1.0'!I121*(365/2)))*9.8*($C121+$D121-$B121)/3600</f>
        <v>0</v>
      </c>
      <c r="M121" s="74">
        <f>(('Node actual demand d=1.0'!J121*(365/2)))*9.8*($C121+$D121-$B121)/3600</f>
        <v>2.354163799166667E-2</v>
      </c>
      <c r="N121" s="74">
        <f>(('Node actual demand d=1.0'!K121*(365/2)))*9.8*($C121+$D121-$B121)/3600</f>
        <v>0.11770818995833336</v>
      </c>
      <c r="O121" s="74">
        <f>(('Node actual demand d=1.0'!L121*(365/2)))*9.8*($C121+$D121-$B121)/3600</f>
        <v>0</v>
      </c>
      <c r="P121" s="74">
        <f>(('Node actual demand d=1.0'!M121*(365/2)))*9.8*($C121+$D121-$B121)/3600</f>
        <v>0</v>
      </c>
      <c r="Q121" s="74">
        <f>(('Node actual demand d=1.0'!N121*(365/2)))*9.8*($C121+$D121-$B121)/3600</f>
        <v>0</v>
      </c>
      <c r="R121" s="74">
        <f>(('Node actual demand d=1.0'!O121*(365/2)))*9.8*($C121+$D121-$B121)/3600</f>
        <v>0</v>
      </c>
      <c r="S121" s="74">
        <f>(('Node actual demand d=1.0'!P121*(365/2)))*9.8*($C121+$D121-$B121)/3600</f>
        <v>0</v>
      </c>
      <c r="T121" s="74">
        <f>(('Node actual demand d=1.0'!Q121*(365/2)))*9.8*($C121+$D121-$B121)/3600</f>
        <v>0</v>
      </c>
      <c r="U121" s="74">
        <f>(('Node actual demand d=1.0'!R121*(365/2)))*9.8*($C121+$D121-$B121)/3600</f>
        <v>0</v>
      </c>
      <c r="V121" s="74">
        <f>(('Node actual demand d=1.0'!S121*(365/2)))*9.8*($C121+$D121-$B121)/3600</f>
        <v>0</v>
      </c>
      <c r="W121" s="74">
        <f>(('Node actual demand d=1.0'!T121*(365/2)))*9.8*($C121+$D121-$B121)/3600</f>
        <v>0</v>
      </c>
      <c r="X121" s="74">
        <f>(('Node actual demand d=1.0'!U121*(365/2)))*9.8*($C121+$D121-$B121)/3600</f>
        <v>0</v>
      </c>
      <c r="Y121" s="74">
        <f>(('Node actual demand d=1.0'!V121*(365/2)))*9.8*($C121+$D121-$B121)/3600</f>
        <v>0</v>
      </c>
      <c r="Z121" s="74">
        <f>(('Node actual demand d=1.0'!W121*(365/2)))*9.8*($C121+$D121-$B121)/3600</f>
        <v>0</v>
      </c>
      <c r="AA121" s="74">
        <f>(('Node actual demand d=1.0'!X121*(365/2)))*9.8*($C121+$D121-$B121)/3600</f>
        <v>0</v>
      </c>
      <c r="AB121" s="74">
        <f>(('Node actual demand d=1.0'!Y121*(365/2)))*9.8*($C121+$D121-$B121)/3600</f>
        <v>0</v>
      </c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  <c r="BA121" s="55"/>
      <c r="BB121" s="55"/>
      <c r="BC121" s="55"/>
      <c r="BD121" s="55"/>
      <c r="BE121" s="55"/>
      <c r="BF121" s="55"/>
      <c r="BG121" s="55"/>
      <c r="BH121" s="55"/>
      <c r="BI121" s="55"/>
      <c r="BJ121" s="55"/>
      <c r="BK121" s="55"/>
      <c r="BL121" s="55"/>
      <c r="BM121" s="55"/>
      <c r="BN121" s="55"/>
      <c r="BO121" s="55"/>
      <c r="BP121" s="55"/>
      <c r="BQ121" s="55"/>
      <c r="BR121" s="55"/>
      <c r="BS121" s="55"/>
      <c r="BT121" s="55"/>
      <c r="BU121" s="55"/>
      <c r="BV121" s="55"/>
      <c r="BW121" s="55"/>
      <c r="BX121" s="55"/>
      <c r="BY121" s="55"/>
      <c r="BZ121" s="55"/>
      <c r="CA121" s="55"/>
      <c r="CB121" s="55"/>
      <c r="CC121" s="55"/>
      <c r="CD121" s="55"/>
      <c r="CE121" s="55"/>
      <c r="CF121" s="55"/>
      <c r="CG121" s="55"/>
      <c r="CH121" s="55"/>
      <c r="CI121" s="55"/>
      <c r="CJ121" s="55"/>
      <c r="CK121" s="55"/>
      <c r="CL121" s="55"/>
      <c r="CM121" s="55"/>
      <c r="CN121" s="55"/>
      <c r="CO121" s="55"/>
      <c r="CP121" s="55"/>
      <c r="CQ121" s="55"/>
      <c r="CR121" s="55"/>
      <c r="CS121" s="55"/>
      <c r="CT121" s="55"/>
      <c r="CU121" s="55"/>
      <c r="CV121" s="55"/>
    </row>
    <row r="122" spans="1:100">
      <c r="A122" s="88" t="s">
        <v>1335</v>
      </c>
      <c r="B122" s="21">
        <f>Fornecida!$C$1</f>
        <v>3.0726</v>
      </c>
      <c r="C122" s="78">
        <v>11.7044</v>
      </c>
      <c r="D122">
        <v>20</v>
      </c>
      <c r="E122" s="74">
        <f>(('Node actual demand d=1.0'!B122*(365/2)))*9.8*($C122+$D122-$B122)/3600</f>
        <v>0</v>
      </c>
      <c r="F122" s="74">
        <f>(('Node actual demand d=1.0'!C122*(365/2)))*9.8*($C122+$D122-$B122)/3600</f>
        <v>0</v>
      </c>
      <c r="G122" s="74">
        <f>(('Node actual demand d=1.0'!D122*(365/2)))*9.8*($C122+$D122-$B122)/3600</f>
        <v>0</v>
      </c>
      <c r="H122" s="74">
        <f>(('Node actual demand d=1.0'!E122*(365/2)))*9.8*($C122+$D122-$B122)/3600</f>
        <v>0</v>
      </c>
      <c r="I122" s="74">
        <f>(('Node actual demand d=1.0'!F122*(365/2)))*9.8*($C122+$D122-$B122)/3600</f>
        <v>0</v>
      </c>
      <c r="J122" s="74">
        <f>(('Node actual demand d=1.0'!G122*(365/2)))*9.8*($C122+$D122-$B122)/3600</f>
        <v>0.45375955004722224</v>
      </c>
      <c r="K122" s="74">
        <f>(('Node actual demand d=1.0'!H122*(365/2)))*9.8*($C122+$D122-$B122)/3600</f>
        <v>1.5646881036111112E-2</v>
      </c>
      <c r="L122" s="74">
        <f>(('Node actual demand d=1.0'!I122*(365/2)))*9.8*($C122+$D122-$B122)/3600</f>
        <v>0</v>
      </c>
      <c r="M122" s="74">
        <f>(('Node actual demand d=1.0'!J122*(365/2)))*9.8*($C122+$D122-$B122)/3600</f>
        <v>6.2587524144444448E-2</v>
      </c>
      <c r="N122" s="74">
        <f>(('Node actual demand d=1.0'!K122*(365/2)))*9.8*($C122+$D122-$B122)/3600</f>
        <v>6.2587524144444448E-2</v>
      </c>
      <c r="O122" s="74">
        <f>(('Node actual demand d=1.0'!L122*(365/2)))*9.8*($C122+$D122-$B122)/3600</f>
        <v>6.2587524144444448E-2</v>
      </c>
      <c r="P122" s="74">
        <f>(('Node actual demand d=1.0'!M122*(365/2)))*9.8*($C122+$D122-$B122)/3600</f>
        <v>1.5646881036111112E-2</v>
      </c>
      <c r="Q122" s="74">
        <f>(('Node actual demand d=1.0'!N122*(365/2)))*9.8*($C122+$D122-$B122)/3600</f>
        <v>0</v>
      </c>
      <c r="R122" s="74">
        <f>(('Node actual demand d=1.0'!O122*(365/2)))*9.8*($C122+$D122-$B122)/3600</f>
        <v>0</v>
      </c>
      <c r="S122" s="74">
        <f>(('Node actual demand d=1.0'!P122*(365/2)))*9.8*($C122+$D122-$B122)/3600</f>
        <v>0</v>
      </c>
      <c r="T122" s="74">
        <f>(('Node actual demand d=1.0'!Q122*(365/2)))*9.8*($C122+$D122-$B122)/3600</f>
        <v>1.5646881036111112E-2</v>
      </c>
      <c r="U122" s="74">
        <f>(('Node actual demand d=1.0'!R122*(365/2)))*9.8*($C122+$D122-$B122)/3600</f>
        <v>3.1293762072222224E-2</v>
      </c>
      <c r="V122" s="74">
        <f>(('Node actual demand d=1.0'!S122*(365/2)))*9.8*($C122+$D122-$B122)/3600</f>
        <v>3.1293762072222224E-2</v>
      </c>
      <c r="W122" s="74">
        <f>(('Node actual demand d=1.0'!T122*(365/2)))*9.8*($C122+$D122-$B122)/3600</f>
        <v>1.5646881036111112E-2</v>
      </c>
      <c r="X122" s="74">
        <f>(('Node actual demand d=1.0'!U122*(365/2)))*9.8*($C122+$D122-$B122)/3600</f>
        <v>0.61022836040833339</v>
      </c>
      <c r="Y122" s="74">
        <f>(('Node actual demand d=1.0'!V122*(365/2)))*9.8*($C122+$D122-$B122)/3600</f>
        <v>0</v>
      </c>
      <c r="Z122" s="74">
        <f>(('Node actual demand d=1.0'!W122*(365/2)))*9.8*($C122+$D122-$B122)/3600</f>
        <v>0</v>
      </c>
      <c r="AA122" s="74">
        <f>(('Node actual demand d=1.0'!X122*(365/2)))*9.8*($C122+$D122-$B122)/3600</f>
        <v>0</v>
      </c>
      <c r="AB122" s="74">
        <f>(('Node actual demand d=1.0'!Y122*(365/2)))*9.8*($C122+$D122-$B122)/3600</f>
        <v>0</v>
      </c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  <c r="BA122" s="55"/>
      <c r="BB122" s="55"/>
      <c r="BC122" s="55"/>
      <c r="BD122" s="55"/>
      <c r="BE122" s="55"/>
      <c r="BF122" s="55"/>
      <c r="BG122" s="55"/>
      <c r="BH122" s="55"/>
      <c r="BI122" s="55"/>
      <c r="BJ122" s="55"/>
      <c r="BK122" s="55"/>
      <c r="BL122" s="55"/>
      <c r="BM122" s="55"/>
      <c r="BN122" s="55"/>
      <c r="BO122" s="55"/>
      <c r="BP122" s="55"/>
      <c r="BQ122" s="55"/>
      <c r="BR122" s="55"/>
      <c r="BS122" s="55"/>
      <c r="BT122" s="55"/>
      <c r="BU122" s="55"/>
      <c r="BV122" s="55"/>
      <c r="BW122" s="55"/>
      <c r="BX122" s="55"/>
      <c r="BY122" s="55"/>
      <c r="BZ122" s="55"/>
      <c r="CA122" s="55"/>
      <c r="CB122" s="55"/>
      <c r="CC122" s="55"/>
      <c r="CD122" s="55"/>
      <c r="CE122" s="55"/>
      <c r="CF122" s="55"/>
      <c r="CG122" s="55"/>
      <c r="CH122" s="55"/>
      <c r="CI122" s="55"/>
      <c r="CJ122" s="55"/>
      <c r="CK122" s="55"/>
      <c r="CL122" s="55"/>
      <c r="CM122" s="55"/>
      <c r="CN122" s="55"/>
      <c r="CO122" s="55"/>
      <c r="CP122" s="55"/>
      <c r="CQ122" s="55"/>
      <c r="CR122" s="55"/>
      <c r="CS122" s="55"/>
      <c r="CT122" s="55"/>
      <c r="CU122" s="55"/>
      <c r="CV122" s="55"/>
    </row>
    <row r="123" spans="1:100">
      <c r="A123" s="88" t="s">
        <v>1336</v>
      </c>
      <c r="B123" s="21">
        <f>Fornecida!$C$1</f>
        <v>3.0726</v>
      </c>
      <c r="C123" s="78">
        <v>10.613</v>
      </c>
      <c r="D123">
        <v>20</v>
      </c>
      <c r="E123" s="74">
        <f>(('Node actual demand d=1.0'!B123*(365/2)))*9.8*($C123+$D123-$B123)/3600</f>
        <v>0</v>
      </c>
      <c r="F123" s="74">
        <f>(('Node actual demand d=1.0'!C123*(365/2)))*9.8*($C123+$D123-$B123)/3600</f>
        <v>0</v>
      </c>
      <c r="G123" s="74">
        <f>(('Node actual demand d=1.0'!D123*(365/2)))*9.8*($C123+$D123-$B123)/3600</f>
        <v>0</v>
      </c>
      <c r="H123" s="74">
        <f>(('Node actual demand d=1.0'!E123*(365/2)))*9.8*($C123+$D123-$B123)/3600</f>
        <v>0</v>
      </c>
      <c r="I123" s="74">
        <f>(('Node actual demand d=1.0'!F123*(365/2)))*9.8*($C123+$D123-$B123)/3600</f>
        <v>0</v>
      </c>
      <c r="J123" s="74">
        <f>(('Node actual demand d=1.0'!G123*(365/2)))*9.8*($C123+$D123-$B123)/3600</f>
        <v>0</v>
      </c>
      <c r="K123" s="74">
        <f>(('Node actual demand d=1.0'!H123*(365/2)))*9.8*($C123+$D123-$B123)/3600</f>
        <v>0</v>
      </c>
      <c r="L123" s="74">
        <f>(('Node actual demand d=1.0'!I123*(365/2)))*9.8*($C123+$D123-$B123)/3600</f>
        <v>0</v>
      </c>
      <c r="M123" s="74">
        <f>(('Node actual demand d=1.0'!J123*(365/2)))*9.8*($C123+$D123-$B123)/3600</f>
        <v>6.0201784377777776E-2</v>
      </c>
      <c r="N123" s="74">
        <f>(('Node actual demand d=1.0'!K123*(365/2)))*9.8*($C123+$D123-$B123)/3600</f>
        <v>1.5050446094444444E-2</v>
      </c>
      <c r="O123" s="74">
        <f>(('Node actual demand d=1.0'!L123*(365/2)))*9.8*($C123+$D123-$B123)/3600</f>
        <v>1.5050446094444444E-2</v>
      </c>
      <c r="P123" s="74">
        <f>(('Node actual demand d=1.0'!M123*(365/2)))*9.8*($C123+$D123-$B123)/3600</f>
        <v>1.5050446094444444E-2</v>
      </c>
      <c r="Q123" s="74">
        <f>(('Node actual demand d=1.0'!N123*(365/2)))*9.8*($C123+$D123-$B123)/3600</f>
        <v>0</v>
      </c>
      <c r="R123" s="74">
        <f>(('Node actual demand d=1.0'!O123*(365/2)))*9.8*($C123+$D123-$B123)/3600</f>
        <v>0</v>
      </c>
      <c r="S123" s="74">
        <f>(('Node actual demand d=1.0'!P123*(365/2)))*9.8*($C123+$D123-$B123)/3600</f>
        <v>0</v>
      </c>
      <c r="T123" s="74">
        <f>(('Node actual demand d=1.0'!Q123*(365/2)))*9.8*($C123+$D123-$B123)/3600</f>
        <v>0</v>
      </c>
      <c r="U123" s="74">
        <f>(('Node actual demand d=1.0'!R123*(365/2)))*9.8*($C123+$D123-$B123)/3600</f>
        <v>0</v>
      </c>
      <c r="V123" s="74">
        <f>(('Node actual demand d=1.0'!S123*(365/2)))*9.8*($C123+$D123-$B123)/3600</f>
        <v>0</v>
      </c>
      <c r="W123" s="74">
        <f>(('Node actual demand d=1.0'!T123*(365/2)))*9.8*($C123+$D123-$B123)/3600</f>
        <v>0</v>
      </c>
      <c r="X123" s="74">
        <f>(('Node actual demand d=1.0'!U123*(365/2)))*9.8*($C123+$D123-$B123)/3600</f>
        <v>1.5050446094444444E-2</v>
      </c>
      <c r="Y123" s="74">
        <f>(('Node actual demand d=1.0'!V123*(365/2)))*9.8*($C123+$D123-$B123)/3600</f>
        <v>0</v>
      </c>
      <c r="Z123" s="74">
        <f>(('Node actual demand d=1.0'!W123*(365/2)))*9.8*($C123+$D123-$B123)/3600</f>
        <v>1.5050446094444444E-2</v>
      </c>
      <c r="AA123" s="74">
        <f>(('Node actual demand d=1.0'!X123*(365/2)))*9.8*($C123+$D123-$B123)/3600</f>
        <v>0</v>
      </c>
      <c r="AB123" s="74">
        <f>(('Node actual demand d=1.0'!Y123*(365/2)))*9.8*($C123+$D123-$B123)/3600</f>
        <v>0</v>
      </c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  <c r="BA123" s="55"/>
      <c r="BB123" s="55"/>
      <c r="BC123" s="55"/>
      <c r="BD123" s="55"/>
      <c r="BE123" s="55"/>
      <c r="BF123" s="55"/>
      <c r="BG123" s="55"/>
      <c r="BH123" s="55"/>
      <c r="BI123" s="55"/>
      <c r="BJ123" s="55"/>
      <c r="BK123" s="55"/>
      <c r="BL123" s="55"/>
      <c r="BM123" s="55"/>
      <c r="BN123" s="55"/>
      <c r="BO123" s="55"/>
      <c r="BP123" s="55"/>
      <c r="BQ123" s="55"/>
      <c r="BR123" s="55"/>
      <c r="BS123" s="55"/>
      <c r="BT123" s="55"/>
      <c r="BU123" s="55"/>
      <c r="BV123" s="55"/>
      <c r="BW123" s="55"/>
      <c r="BX123" s="55"/>
      <c r="BY123" s="55"/>
      <c r="BZ123" s="55"/>
      <c r="CA123" s="55"/>
      <c r="CB123" s="55"/>
      <c r="CC123" s="55"/>
      <c r="CD123" s="55"/>
      <c r="CE123" s="55"/>
      <c r="CF123" s="55"/>
      <c r="CG123" s="55"/>
      <c r="CH123" s="55"/>
      <c r="CI123" s="55"/>
      <c r="CJ123" s="55"/>
      <c r="CK123" s="55"/>
      <c r="CL123" s="55"/>
      <c r="CM123" s="55"/>
      <c r="CN123" s="55"/>
      <c r="CO123" s="55"/>
      <c r="CP123" s="55"/>
      <c r="CQ123" s="55"/>
      <c r="CR123" s="55"/>
      <c r="CS123" s="55"/>
      <c r="CT123" s="55"/>
      <c r="CU123" s="55"/>
      <c r="CV123" s="55"/>
    </row>
    <row r="124" spans="1:100">
      <c r="A124" s="88" t="s">
        <v>1337</v>
      </c>
      <c r="B124" s="21">
        <f>Fornecida!$C$1</f>
        <v>3.0726</v>
      </c>
      <c r="C124" s="78">
        <v>14.073700000000001</v>
      </c>
      <c r="D124">
        <v>20</v>
      </c>
      <c r="E124" s="74">
        <f>(('Node actual demand d=1.0'!B124*(365/2)))*9.8*($C124+$D124-$B124)/3600</f>
        <v>0</v>
      </c>
      <c r="F124" s="74">
        <f>(('Node actual demand d=1.0'!C124*(365/2)))*9.8*($C124+$D124-$B124)/3600</f>
        <v>0</v>
      </c>
      <c r="G124" s="74">
        <f>(('Node actual demand d=1.0'!D124*(365/2)))*9.8*($C124+$D124-$B124)/3600</f>
        <v>0</v>
      </c>
      <c r="H124" s="74">
        <f>(('Node actual demand d=1.0'!E124*(365/2)))*9.8*($C124+$D124-$B124)/3600</f>
        <v>0</v>
      </c>
      <c r="I124" s="74">
        <f>(('Node actual demand d=1.0'!F124*(365/2)))*9.8*($C124+$D124-$B124)/3600</f>
        <v>0</v>
      </c>
      <c r="J124" s="74">
        <f>(('Node actual demand d=1.0'!G124*(365/2)))*9.8*($C124+$D124-$B124)/3600</f>
        <v>3.3883341158333337E-2</v>
      </c>
      <c r="K124" s="74">
        <f>(('Node actual demand d=1.0'!H124*(365/2)))*9.8*($C124+$D124-$B124)/3600</f>
        <v>0</v>
      </c>
      <c r="L124" s="74">
        <f>(('Node actual demand d=1.0'!I124*(365/2)))*9.8*($C124+$D124-$B124)/3600</f>
        <v>5.0825011737500002E-2</v>
      </c>
      <c r="M124" s="74">
        <f>(('Node actual demand d=1.0'!J124*(365/2)))*9.8*($C124+$D124-$B124)/3600</f>
        <v>6.7766682316666674E-2</v>
      </c>
      <c r="N124" s="74">
        <f>(('Node actual demand d=1.0'!K124*(365/2)))*9.8*($C124+$D124-$B124)/3600</f>
        <v>3.3883341158333337E-2</v>
      </c>
      <c r="O124" s="74">
        <f>(('Node actual demand d=1.0'!L124*(365/2)))*9.8*($C124+$D124-$B124)/3600</f>
        <v>0.11859169405416668</v>
      </c>
      <c r="P124" s="74">
        <f>(('Node actual demand d=1.0'!M124*(365/2)))*9.8*($C124+$D124-$B124)/3600</f>
        <v>0.101650023475</v>
      </c>
      <c r="Q124" s="74">
        <f>(('Node actual demand d=1.0'!N124*(365/2)))*9.8*($C124+$D124-$B124)/3600</f>
        <v>3.3883341158333337E-2</v>
      </c>
      <c r="R124" s="74">
        <f>(('Node actual demand d=1.0'!O124*(365/2)))*9.8*($C124+$D124-$B124)/3600</f>
        <v>1.6941670579166668E-2</v>
      </c>
      <c r="S124" s="74">
        <f>(('Node actual demand d=1.0'!P124*(365/2)))*9.8*($C124+$D124-$B124)/3600</f>
        <v>5.0825011737500002E-2</v>
      </c>
      <c r="T124" s="74">
        <f>(('Node actual demand d=1.0'!Q124*(365/2)))*9.8*($C124+$D124-$B124)/3600</f>
        <v>3.3883341158333337E-2</v>
      </c>
      <c r="U124" s="74">
        <f>(('Node actual demand d=1.0'!R124*(365/2)))*9.8*($C124+$D124-$B124)/3600</f>
        <v>1.6941670579166668E-2</v>
      </c>
      <c r="V124" s="74">
        <f>(('Node actual demand d=1.0'!S124*(365/2)))*9.8*($C124+$D124-$B124)/3600</f>
        <v>1.6941670579166668E-2</v>
      </c>
      <c r="W124" s="74">
        <f>(('Node actual demand d=1.0'!T124*(365/2)))*9.8*($C124+$D124-$B124)/3600</f>
        <v>1.6941670579166668E-2</v>
      </c>
      <c r="X124" s="74">
        <f>(('Node actual demand d=1.0'!U124*(365/2)))*9.8*($C124+$D124-$B124)/3600</f>
        <v>1.6941670579166668E-2</v>
      </c>
      <c r="Y124" s="74">
        <f>(('Node actual demand d=1.0'!V124*(365/2)))*9.8*($C124+$D124-$B124)/3600</f>
        <v>1.6941670579166668E-2</v>
      </c>
      <c r="Z124" s="74">
        <f>(('Node actual demand d=1.0'!W124*(365/2)))*9.8*($C124+$D124-$B124)/3600</f>
        <v>1.6941670579166668E-2</v>
      </c>
      <c r="AA124" s="74">
        <f>(('Node actual demand d=1.0'!X124*(365/2)))*9.8*($C124+$D124-$B124)/3600</f>
        <v>0</v>
      </c>
      <c r="AB124" s="74">
        <f>(('Node actual demand d=1.0'!Y124*(365/2)))*9.8*($C124+$D124-$B124)/3600</f>
        <v>0</v>
      </c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55"/>
      <c r="BC124" s="55"/>
      <c r="BD124" s="55"/>
      <c r="BE124" s="55"/>
      <c r="BF124" s="55"/>
      <c r="BG124" s="55"/>
      <c r="BH124" s="55"/>
      <c r="BI124" s="55"/>
      <c r="BJ124" s="55"/>
      <c r="BK124" s="55"/>
      <c r="BL124" s="55"/>
      <c r="BM124" s="55"/>
      <c r="BN124" s="55"/>
      <c r="BO124" s="55"/>
      <c r="BP124" s="55"/>
      <c r="BQ124" s="55"/>
      <c r="BR124" s="55"/>
      <c r="BS124" s="55"/>
      <c r="BT124" s="55"/>
      <c r="BU124" s="55"/>
      <c r="BV124" s="55"/>
      <c r="BW124" s="55"/>
      <c r="BX124" s="55"/>
      <c r="BY124" s="55"/>
      <c r="BZ124" s="55"/>
      <c r="CA124" s="55"/>
      <c r="CB124" s="55"/>
      <c r="CC124" s="55"/>
      <c r="CD124" s="55"/>
      <c r="CE124" s="55"/>
      <c r="CF124" s="55"/>
      <c r="CG124" s="55"/>
      <c r="CH124" s="55"/>
      <c r="CI124" s="55"/>
      <c r="CJ124" s="55"/>
      <c r="CK124" s="55"/>
      <c r="CL124" s="55"/>
      <c r="CM124" s="55"/>
      <c r="CN124" s="55"/>
      <c r="CO124" s="55"/>
      <c r="CP124" s="55"/>
      <c r="CQ124" s="55"/>
      <c r="CR124" s="55"/>
      <c r="CS124" s="55"/>
      <c r="CT124" s="55"/>
      <c r="CU124" s="55"/>
      <c r="CV124" s="55"/>
    </row>
    <row r="125" spans="1:100">
      <c r="A125" s="88" t="s">
        <v>1338</v>
      </c>
      <c r="B125" s="21">
        <f>Fornecida!$C$1</f>
        <v>3.0726</v>
      </c>
      <c r="C125" s="78">
        <v>10.680199999999999</v>
      </c>
      <c r="D125">
        <v>20</v>
      </c>
      <c r="E125" s="74">
        <f>(('Node actual demand d=1.0'!B125*(365/2)))*9.8*($C125+$D125-$B125)/3600</f>
        <v>1.5087169961111112E-2</v>
      </c>
      <c r="F125" s="74">
        <f>(('Node actual demand d=1.0'!C125*(365/2)))*9.8*($C125+$D125-$B125)/3600</f>
        <v>1.5087169961111112E-2</v>
      </c>
      <c r="G125" s="74">
        <f>(('Node actual demand d=1.0'!D125*(365/2)))*9.8*($C125+$D125-$B125)/3600</f>
        <v>1.5087169961111112E-2</v>
      </c>
      <c r="H125" s="74">
        <f>(('Node actual demand d=1.0'!E125*(365/2)))*9.8*($C125+$D125-$B125)/3600</f>
        <v>1.5087169961111112E-2</v>
      </c>
      <c r="I125" s="74">
        <f>(('Node actual demand d=1.0'!F125*(365/2)))*9.8*($C125+$D125-$B125)/3600</f>
        <v>1.5087169961111112E-2</v>
      </c>
      <c r="J125" s="74">
        <f>(('Node actual demand d=1.0'!G125*(365/2)))*9.8*($C125+$D125-$B125)/3600</f>
        <v>1.5087169961111112E-2</v>
      </c>
      <c r="K125" s="74">
        <f>(('Node actual demand d=1.0'!H125*(365/2)))*9.8*($C125+$D125-$B125)/3600</f>
        <v>1.5087169961111112E-2</v>
      </c>
      <c r="L125" s="74">
        <f>(('Node actual demand d=1.0'!I125*(365/2)))*9.8*($C125+$D125-$B125)/3600</f>
        <v>3.0174339922222224E-2</v>
      </c>
      <c r="M125" s="74">
        <f>(('Node actual demand d=1.0'!J125*(365/2)))*9.8*($C125+$D125-$B125)/3600</f>
        <v>9.0523019766666657E-2</v>
      </c>
      <c r="N125" s="74">
        <f>(('Node actual demand d=1.0'!K125*(365/2)))*9.8*($C125+$D125-$B125)/3600</f>
        <v>7.5435849805555566E-2</v>
      </c>
      <c r="O125" s="74">
        <f>(('Node actual demand d=1.0'!L125*(365/2)))*9.8*($C125+$D125-$B125)/3600</f>
        <v>6.0348679844444447E-2</v>
      </c>
      <c r="P125" s="74">
        <f>(('Node actual demand d=1.0'!M125*(365/2)))*9.8*($C125+$D125-$B125)/3600</f>
        <v>4.5261509883333328E-2</v>
      </c>
      <c r="Q125" s="74">
        <f>(('Node actual demand d=1.0'!N125*(365/2)))*9.8*($C125+$D125-$B125)/3600</f>
        <v>4.5261509883333328E-2</v>
      </c>
      <c r="R125" s="74">
        <f>(('Node actual demand d=1.0'!O125*(365/2)))*9.8*($C125+$D125-$B125)/3600</f>
        <v>4.5261509883333328E-2</v>
      </c>
      <c r="S125" s="74">
        <f>(('Node actual demand d=1.0'!P125*(365/2)))*9.8*($C125+$D125-$B125)/3600</f>
        <v>6.0348679844444447E-2</v>
      </c>
      <c r="T125" s="74">
        <f>(('Node actual demand d=1.0'!Q125*(365/2)))*9.8*($C125+$D125-$B125)/3600</f>
        <v>1.5087169961111112E-2</v>
      </c>
      <c r="U125" s="74">
        <f>(('Node actual demand d=1.0'!R125*(365/2)))*9.8*($C125+$D125-$B125)/3600</f>
        <v>4.5261509883333328E-2</v>
      </c>
      <c r="V125" s="74">
        <f>(('Node actual demand d=1.0'!S125*(365/2)))*9.8*($C125+$D125-$B125)/3600</f>
        <v>7.5435849805555566E-2</v>
      </c>
      <c r="W125" s="74">
        <f>(('Node actual demand d=1.0'!T125*(365/2)))*9.8*($C125+$D125-$B125)/3600</f>
        <v>6.0348679844444447E-2</v>
      </c>
      <c r="X125" s="74">
        <f>(('Node actual demand d=1.0'!U125*(365/2)))*9.8*($C125+$D125-$B125)/3600</f>
        <v>3.0174339922222224E-2</v>
      </c>
      <c r="Y125" s="74">
        <f>(('Node actual demand d=1.0'!V125*(365/2)))*9.8*($C125+$D125-$B125)/3600</f>
        <v>1.5087169961111112E-2</v>
      </c>
      <c r="Z125" s="74">
        <f>(('Node actual demand d=1.0'!W125*(365/2)))*9.8*($C125+$D125-$B125)/3600</f>
        <v>3.0174339922222224E-2</v>
      </c>
      <c r="AA125" s="74">
        <f>(('Node actual demand d=1.0'!X125*(365/2)))*9.8*($C125+$D125-$B125)/3600</f>
        <v>3.0174339922222224E-2</v>
      </c>
      <c r="AB125" s="74">
        <f>(('Node actual demand d=1.0'!Y125*(365/2)))*9.8*($C125+$D125-$B125)/3600</f>
        <v>3.0174339922222224E-2</v>
      </c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  <c r="BQ125" s="55"/>
      <c r="BR125" s="55"/>
      <c r="BS125" s="55"/>
      <c r="BT125" s="55"/>
      <c r="BU125" s="55"/>
      <c r="BV125" s="55"/>
      <c r="BW125" s="55"/>
      <c r="BX125" s="55"/>
      <c r="BY125" s="55"/>
      <c r="BZ125" s="55"/>
      <c r="CA125" s="55"/>
      <c r="CB125" s="55"/>
      <c r="CC125" s="55"/>
      <c r="CD125" s="55"/>
      <c r="CE125" s="55"/>
      <c r="CF125" s="55"/>
      <c r="CG125" s="55"/>
      <c r="CH125" s="55"/>
      <c r="CI125" s="55"/>
      <c r="CJ125" s="55"/>
      <c r="CK125" s="55"/>
      <c r="CL125" s="55"/>
      <c r="CM125" s="55"/>
      <c r="CN125" s="55"/>
      <c r="CO125" s="55"/>
      <c r="CP125" s="55"/>
      <c r="CQ125" s="55"/>
      <c r="CR125" s="55"/>
      <c r="CS125" s="55"/>
      <c r="CT125" s="55"/>
      <c r="CU125" s="55"/>
      <c r="CV125" s="55"/>
    </row>
    <row r="126" spans="1:100">
      <c r="A126" s="88" t="s">
        <v>1339</v>
      </c>
      <c r="B126" s="21">
        <f>Fornecida!$C$1</f>
        <v>3.0726</v>
      </c>
      <c r="C126" s="78">
        <v>10.0059</v>
      </c>
      <c r="D126">
        <v>20</v>
      </c>
      <c r="E126" s="74">
        <f>(('Node actual demand d=1.0'!B126*(365/2)))*9.8*($C126+$D126-$B126)/3600</f>
        <v>0</v>
      </c>
      <c r="F126" s="74">
        <f>(('Node actual demand d=1.0'!C126*(365/2)))*9.8*($C126+$D126-$B126)/3600</f>
        <v>0</v>
      </c>
      <c r="G126" s="74">
        <f>(('Node actual demand d=1.0'!D126*(365/2)))*9.8*($C126+$D126-$B126)/3600</f>
        <v>0</v>
      </c>
      <c r="H126" s="74">
        <f>(('Node actual demand d=1.0'!E126*(365/2)))*9.8*($C126+$D126-$B126)/3600</f>
        <v>0</v>
      </c>
      <c r="I126" s="74">
        <f>(('Node actual demand d=1.0'!F126*(365/2)))*9.8*($C126+$D126-$B126)/3600</f>
        <v>0</v>
      </c>
      <c r="J126" s="74">
        <f>(('Node actual demand d=1.0'!G126*(365/2)))*9.8*($C126+$D126-$B126)/3600</f>
        <v>0</v>
      </c>
      <c r="K126" s="74">
        <f>(('Node actual demand d=1.0'!H126*(365/2)))*9.8*($C126+$D126-$B126)/3600</f>
        <v>1.4718674376388888E-2</v>
      </c>
      <c r="L126" s="74">
        <f>(('Node actual demand d=1.0'!I126*(365/2)))*9.8*($C126+$D126-$B126)/3600</f>
        <v>0.1324680693875</v>
      </c>
      <c r="M126" s="74">
        <f>(('Node actual demand d=1.0'!J126*(365/2)))*9.8*($C126+$D126-$B126)/3600</f>
        <v>0.1177493950111111</v>
      </c>
      <c r="N126" s="74">
        <f>(('Node actual demand d=1.0'!K126*(365/2)))*9.8*($C126+$D126-$B126)/3600</f>
        <v>8.8312046258333332E-2</v>
      </c>
      <c r="O126" s="74">
        <f>(('Node actual demand d=1.0'!L126*(365/2)))*9.8*($C126+$D126-$B126)/3600</f>
        <v>4.4156023129166666E-2</v>
      </c>
      <c r="P126" s="74">
        <f>(('Node actual demand d=1.0'!M126*(365/2)))*9.8*($C126+$D126-$B126)/3600</f>
        <v>0.1324680693875</v>
      </c>
      <c r="Q126" s="74">
        <f>(('Node actual demand d=1.0'!N126*(365/2)))*9.8*($C126+$D126-$B126)/3600</f>
        <v>1.4718674376388888E-2</v>
      </c>
      <c r="R126" s="74">
        <f>(('Node actual demand d=1.0'!O126*(365/2)))*9.8*($C126+$D126-$B126)/3600</f>
        <v>1.4718674376388888E-2</v>
      </c>
      <c r="S126" s="74">
        <f>(('Node actual demand d=1.0'!P126*(365/2)))*9.8*($C126+$D126-$B126)/3600</f>
        <v>2.9437348752777776E-2</v>
      </c>
      <c r="T126" s="74">
        <f>(('Node actual demand d=1.0'!Q126*(365/2)))*9.8*($C126+$D126-$B126)/3600</f>
        <v>1.4718674376388888E-2</v>
      </c>
      <c r="U126" s="74">
        <f>(('Node actual demand d=1.0'!R126*(365/2)))*9.8*($C126+$D126-$B126)/3600</f>
        <v>4.4156023129166666E-2</v>
      </c>
      <c r="V126" s="74">
        <f>(('Node actual demand d=1.0'!S126*(365/2)))*9.8*($C126+$D126-$B126)/3600</f>
        <v>5.8874697505555552E-2</v>
      </c>
      <c r="W126" s="74">
        <f>(('Node actual demand d=1.0'!T126*(365/2)))*9.8*($C126+$D126-$B126)/3600</f>
        <v>1.4718674376388888E-2</v>
      </c>
      <c r="X126" s="74">
        <f>(('Node actual demand d=1.0'!U126*(365/2)))*9.8*($C126+$D126-$B126)/3600</f>
        <v>0</v>
      </c>
      <c r="Y126" s="74">
        <f>(('Node actual demand d=1.0'!V126*(365/2)))*9.8*($C126+$D126-$B126)/3600</f>
        <v>1.4718674376388888E-2</v>
      </c>
      <c r="Z126" s="74">
        <f>(('Node actual demand d=1.0'!W126*(365/2)))*9.8*($C126+$D126-$B126)/3600</f>
        <v>0</v>
      </c>
      <c r="AA126" s="74">
        <f>(('Node actual demand d=1.0'!X126*(365/2)))*9.8*($C126+$D126-$B126)/3600</f>
        <v>0</v>
      </c>
      <c r="AB126" s="74">
        <f>(('Node actual demand d=1.0'!Y126*(365/2)))*9.8*($C126+$D126-$B126)/3600</f>
        <v>0</v>
      </c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  <c r="BA126" s="55"/>
      <c r="BB126" s="55"/>
      <c r="BC126" s="55"/>
      <c r="BD126" s="55"/>
      <c r="BE126" s="55"/>
      <c r="BF126" s="55"/>
      <c r="BG126" s="55"/>
      <c r="BH126" s="55"/>
      <c r="BI126" s="55"/>
      <c r="BJ126" s="55"/>
      <c r="BK126" s="55"/>
      <c r="BL126" s="55"/>
      <c r="BM126" s="55"/>
      <c r="BN126" s="55"/>
      <c r="BO126" s="55"/>
      <c r="BP126" s="55"/>
      <c r="BQ126" s="55"/>
      <c r="BR126" s="55"/>
      <c r="BS126" s="55"/>
      <c r="BT126" s="55"/>
      <c r="BU126" s="55"/>
      <c r="BV126" s="55"/>
      <c r="BW126" s="55"/>
      <c r="BX126" s="55"/>
      <c r="BY126" s="55"/>
      <c r="BZ126" s="55"/>
      <c r="CA126" s="55"/>
      <c r="CB126" s="55"/>
      <c r="CC126" s="55"/>
      <c r="CD126" s="55"/>
      <c r="CE126" s="55"/>
      <c r="CF126" s="55"/>
      <c r="CG126" s="55"/>
      <c r="CH126" s="55"/>
      <c r="CI126" s="55"/>
      <c r="CJ126" s="55"/>
      <c r="CK126" s="55"/>
      <c r="CL126" s="55"/>
      <c r="CM126" s="55"/>
      <c r="CN126" s="55"/>
      <c r="CO126" s="55"/>
      <c r="CP126" s="55"/>
      <c r="CQ126" s="55"/>
      <c r="CR126" s="55"/>
      <c r="CS126" s="55"/>
      <c r="CT126" s="55"/>
      <c r="CU126" s="55"/>
      <c r="CV126" s="55"/>
    </row>
    <row r="127" spans="1:100">
      <c r="A127" s="88" t="s">
        <v>1340</v>
      </c>
      <c r="B127" s="21">
        <f>Fornecida!$C$1</f>
        <v>3.0726</v>
      </c>
      <c r="C127" s="78">
        <v>12.952</v>
      </c>
      <c r="D127">
        <v>20</v>
      </c>
      <c r="E127" s="74">
        <f>(('Node actual demand d=1.0'!B127*(365/2)))*9.8*($C127+$D127-$B127)/3600</f>
        <v>1.6328677108333332E-2</v>
      </c>
      <c r="F127" s="74">
        <f>(('Node actual demand d=1.0'!C127*(365/2)))*9.8*($C127+$D127-$B127)/3600</f>
        <v>0</v>
      </c>
      <c r="G127" s="74">
        <f>(('Node actual demand d=1.0'!D127*(365/2)))*9.8*($C127+$D127-$B127)/3600</f>
        <v>0</v>
      </c>
      <c r="H127" s="74">
        <f>(('Node actual demand d=1.0'!E127*(365/2)))*9.8*($C127+$D127-$B127)/3600</f>
        <v>0</v>
      </c>
      <c r="I127" s="74">
        <f>(('Node actual demand d=1.0'!F127*(365/2)))*9.8*($C127+$D127-$B127)/3600</f>
        <v>0</v>
      </c>
      <c r="J127" s="74">
        <f>(('Node actual demand d=1.0'!G127*(365/2)))*9.8*($C127+$D127-$B127)/3600</f>
        <v>0</v>
      </c>
      <c r="K127" s="74">
        <f>(('Node actual demand d=1.0'!H127*(365/2)))*9.8*($C127+$D127-$B127)/3600</f>
        <v>0</v>
      </c>
      <c r="L127" s="74">
        <f>(('Node actual demand d=1.0'!I127*(365/2)))*9.8*($C127+$D127-$B127)/3600</f>
        <v>1.6328677108333332E-2</v>
      </c>
      <c r="M127" s="74">
        <f>(('Node actual demand d=1.0'!J127*(365/2)))*9.8*($C127+$D127-$B127)/3600</f>
        <v>8.1643385541666683E-2</v>
      </c>
      <c r="N127" s="74">
        <f>(('Node actual demand d=1.0'!K127*(365/2)))*9.8*($C127+$D127-$B127)/3600</f>
        <v>6.5314708433333327E-2</v>
      </c>
      <c r="O127" s="74">
        <f>(('Node actual demand d=1.0'!L127*(365/2)))*9.8*($C127+$D127-$B127)/3600</f>
        <v>8.1643385541666683E-2</v>
      </c>
      <c r="P127" s="74">
        <f>(('Node actual demand d=1.0'!M127*(365/2)))*9.8*($C127+$D127-$B127)/3600</f>
        <v>0.11430073975833333</v>
      </c>
      <c r="Q127" s="74">
        <f>(('Node actual demand d=1.0'!N127*(365/2)))*9.8*($C127+$D127-$B127)/3600</f>
        <v>9.7972062649999983E-2</v>
      </c>
      <c r="R127" s="74">
        <f>(('Node actual demand d=1.0'!O127*(365/2)))*9.8*($C127+$D127-$B127)/3600</f>
        <v>8.1643385541666683E-2</v>
      </c>
      <c r="S127" s="74">
        <f>(('Node actual demand d=1.0'!P127*(365/2)))*9.8*($C127+$D127-$B127)/3600</f>
        <v>9.7972062649999983E-2</v>
      </c>
      <c r="T127" s="74">
        <f>(('Node actual demand d=1.0'!Q127*(365/2)))*9.8*($C127+$D127-$B127)/3600</f>
        <v>0.19594412529999997</v>
      </c>
      <c r="U127" s="74">
        <f>(('Node actual demand d=1.0'!R127*(365/2)))*9.8*($C127+$D127-$B127)/3600</f>
        <v>8.1643385541666683E-2</v>
      </c>
      <c r="V127" s="74">
        <f>(('Node actual demand d=1.0'!S127*(365/2)))*9.8*($C127+$D127-$B127)/3600</f>
        <v>9.7972062649999983E-2</v>
      </c>
      <c r="W127" s="74">
        <f>(('Node actual demand d=1.0'!T127*(365/2)))*9.8*($C127+$D127-$B127)/3600</f>
        <v>6.5314708433333327E-2</v>
      </c>
      <c r="X127" s="74">
        <f>(('Node actual demand d=1.0'!U127*(365/2)))*9.8*($C127+$D127-$B127)/3600</f>
        <v>4.8986031324999992E-2</v>
      </c>
      <c r="Y127" s="74">
        <f>(('Node actual demand d=1.0'!V127*(365/2)))*9.8*($C127+$D127-$B127)/3600</f>
        <v>4.8986031324999992E-2</v>
      </c>
      <c r="Z127" s="74">
        <f>(('Node actual demand d=1.0'!W127*(365/2)))*9.8*($C127+$D127-$B127)/3600</f>
        <v>4.8986031324999992E-2</v>
      </c>
      <c r="AA127" s="74">
        <f>(('Node actual demand d=1.0'!X127*(365/2)))*9.8*($C127+$D127-$B127)/3600</f>
        <v>3.2657354216666663E-2</v>
      </c>
      <c r="AB127" s="74">
        <f>(('Node actual demand d=1.0'!Y127*(365/2)))*9.8*($C127+$D127-$B127)/3600</f>
        <v>3.2657354216666663E-2</v>
      </c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55"/>
      <c r="BC127" s="55"/>
      <c r="BD127" s="55"/>
      <c r="BE127" s="55"/>
      <c r="BF127" s="55"/>
      <c r="BG127" s="55"/>
      <c r="BH127" s="55"/>
      <c r="BI127" s="55"/>
      <c r="BJ127" s="55"/>
      <c r="BK127" s="55"/>
      <c r="BL127" s="55"/>
      <c r="BM127" s="55"/>
      <c r="BN127" s="55"/>
      <c r="BO127" s="55"/>
      <c r="BP127" s="55"/>
      <c r="BQ127" s="55"/>
      <c r="BR127" s="55"/>
      <c r="BS127" s="55"/>
      <c r="BT127" s="55"/>
      <c r="BU127" s="55"/>
      <c r="BV127" s="55"/>
      <c r="BW127" s="55"/>
      <c r="BX127" s="55"/>
      <c r="BY127" s="55"/>
      <c r="BZ127" s="55"/>
      <c r="CA127" s="55"/>
      <c r="CB127" s="55"/>
      <c r="CC127" s="55"/>
      <c r="CD127" s="55"/>
      <c r="CE127" s="55"/>
      <c r="CF127" s="55"/>
      <c r="CG127" s="55"/>
      <c r="CH127" s="55"/>
      <c r="CI127" s="55"/>
      <c r="CJ127" s="55"/>
      <c r="CK127" s="55"/>
      <c r="CL127" s="55"/>
      <c r="CM127" s="55"/>
      <c r="CN127" s="55"/>
      <c r="CO127" s="55"/>
      <c r="CP127" s="55"/>
      <c r="CQ127" s="55"/>
      <c r="CR127" s="55"/>
      <c r="CS127" s="55"/>
      <c r="CT127" s="55"/>
      <c r="CU127" s="55"/>
      <c r="CV127" s="55"/>
    </row>
    <row r="128" spans="1:100">
      <c r="A128" s="88" t="s">
        <v>1341</v>
      </c>
      <c r="B128" s="21">
        <f>Fornecida!$C$1</f>
        <v>3.0726</v>
      </c>
      <c r="C128" s="78">
        <v>22.0243</v>
      </c>
      <c r="D128">
        <v>20</v>
      </c>
      <c r="E128" s="74">
        <f>(('Node actual demand d=1.0'!B128*(365/2)))*9.8*($C128+$D128-$B128)/3600</f>
        <v>0</v>
      </c>
      <c r="F128" s="74">
        <f>(('Node actual demand d=1.0'!C128*(365/2)))*9.8*($C128+$D128-$B128)/3600</f>
        <v>0</v>
      </c>
      <c r="G128" s="74">
        <f>(('Node actual demand d=1.0'!D128*(365/2)))*9.8*($C128+$D128-$B128)/3600</f>
        <v>0</v>
      </c>
      <c r="H128" s="74">
        <f>(('Node actual demand d=1.0'!E128*(365/2)))*9.8*($C128+$D128-$B128)/3600</f>
        <v>0</v>
      </c>
      <c r="I128" s="74">
        <f>(('Node actual demand d=1.0'!F128*(365/2)))*9.8*($C128+$D128-$B128)/3600</f>
        <v>0</v>
      </c>
      <c r="J128" s="74">
        <f>(('Node actual demand d=1.0'!G128*(365/2)))*9.8*($C128+$D128-$B128)/3600</f>
        <v>0</v>
      </c>
      <c r="K128" s="74">
        <f>(('Node actual demand d=1.0'!H128*(365/2)))*9.8*($C128+$D128-$B128)/3600</f>
        <v>0</v>
      </c>
      <c r="L128" s="74">
        <f>(('Node actual demand d=1.0'!I128*(365/2)))*9.8*($C128+$D128-$B128)/3600</f>
        <v>0</v>
      </c>
      <c r="M128" s="74">
        <f>(('Node actual demand d=1.0'!J128*(365/2)))*9.8*($C128+$D128-$B128)/3600</f>
        <v>8.5146252216666662E-2</v>
      </c>
      <c r="N128" s="74">
        <f>(('Node actual demand d=1.0'!K128*(365/2)))*9.8*($C128+$D128-$B128)/3600</f>
        <v>0</v>
      </c>
      <c r="O128" s="74">
        <f>(('Node actual demand d=1.0'!L128*(365/2)))*9.8*($C128+$D128-$B128)/3600</f>
        <v>0</v>
      </c>
      <c r="P128" s="74">
        <f>(('Node actual demand d=1.0'!M128*(365/2)))*9.8*($C128+$D128-$B128)/3600</f>
        <v>0</v>
      </c>
      <c r="Q128" s="74">
        <f>(('Node actual demand d=1.0'!N128*(365/2)))*9.8*($C128+$D128-$B128)/3600</f>
        <v>2.1286563054166666E-2</v>
      </c>
      <c r="R128" s="74">
        <f>(('Node actual demand d=1.0'!O128*(365/2)))*9.8*($C128+$D128-$B128)/3600</f>
        <v>0</v>
      </c>
      <c r="S128" s="74">
        <f>(('Node actual demand d=1.0'!P128*(365/2)))*9.8*($C128+$D128-$B128)/3600</f>
        <v>0</v>
      </c>
      <c r="T128" s="74">
        <f>(('Node actual demand d=1.0'!Q128*(365/2)))*9.8*($C128+$D128-$B128)/3600</f>
        <v>0</v>
      </c>
      <c r="U128" s="74">
        <f>(('Node actual demand d=1.0'!R128*(365/2)))*9.8*($C128+$D128-$B128)/3600</f>
        <v>0</v>
      </c>
      <c r="V128" s="74">
        <f>(('Node actual demand d=1.0'!S128*(365/2)))*9.8*($C128+$D128-$B128)/3600</f>
        <v>0</v>
      </c>
      <c r="W128" s="74">
        <f>(('Node actual demand d=1.0'!T128*(365/2)))*9.8*($C128+$D128-$B128)/3600</f>
        <v>0</v>
      </c>
      <c r="X128" s="74">
        <f>(('Node actual demand d=1.0'!U128*(365/2)))*9.8*($C128+$D128-$B128)/3600</f>
        <v>0</v>
      </c>
      <c r="Y128" s="74">
        <f>(('Node actual demand d=1.0'!V128*(365/2)))*9.8*($C128+$D128-$B128)/3600</f>
        <v>0</v>
      </c>
      <c r="Z128" s="74">
        <f>(('Node actual demand d=1.0'!W128*(365/2)))*9.8*($C128+$D128-$B128)/3600</f>
        <v>0</v>
      </c>
      <c r="AA128" s="74">
        <f>(('Node actual demand d=1.0'!X128*(365/2)))*9.8*($C128+$D128-$B128)/3600</f>
        <v>0</v>
      </c>
      <c r="AB128" s="74">
        <f>(('Node actual demand d=1.0'!Y128*(365/2)))*9.8*($C128+$D128-$B128)/3600</f>
        <v>0</v>
      </c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  <c r="BA128" s="55"/>
      <c r="BB128" s="55"/>
      <c r="BC128" s="55"/>
      <c r="BD128" s="55"/>
      <c r="BE128" s="55"/>
      <c r="BF128" s="55"/>
      <c r="BG128" s="55"/>
      <c r="BH128" s="55"/>
      <c r="BI128" s="55"/>
      <c r="BJ128" s="55"/>
      <c r="BK128" s="55"/>
      <c r="BL128" s="55"/>
      <c r="BM128" s="55"/>
      <c r="BN128" s="55"/>
      <c r="BO128" s="55"/>
      <c r="BP128" s="55"/>
      <c r="BQ128" s="55"/>
      <c r="BR128" s="55"/>
      <c r="BS128" s="55"/>
      <c r="BT128" s="55"/>
      <c r="BU128" s="55"/>
      <c r="BV128" s="55"/>
      <c r="BW128" s="55"/>
      <c r="BX128" s="55"/>
      <c r="BY128" s="55"/>
      <c r="BZ128" s="55"/>
      <c r="CA128" s="55"/>
      <c r="CB128" s="55"/>
      <c r="CC128" s="55"/>
      <c r="CD128" s="55"/>
      <c r="CE128" s="55"/>
      <c r="CF128" s="55"/>
      <c r="CG128" s="55"/>
      <c r="CH128" s="55"/>
      <c r="CI128" s="55"/>
      <c r="CJ128" s="55"/>
      <c r="CK128" s="55"/>
      <c r="CL128" s="55"/>
      <c r="CM128" s="55"/>
      <c r="CN128" s="55"/>
      <c r="CO128" s="55"/>
      <c r="CP128" s="55"/>
      <c r="CQ128" s="55"/>
      <c r="CR128" s="55"/>
      <c r="CS128" s="55"/>
      <c r="CT128" s="55"/>
      <c r="CU128" s="55"/>
      <c r="CV128" s="55"/>
    </row>
    <row r="129" spans="1:100">
      <c r="A129" s="88" t="s">
        <v>1342</v>
      </c>
      <c r="B129" s="21">
        <f>Fornecida!$C$1</f>
        <v>3.0726</v>
      </c>
      <c r="C129" s="78">
        <v>23.180900000000001</v>
      </c>
      <c r="D129">
        <v>20</v>
      </c>
      <c r="E129" s="74">
        <f>(('Node actual demand d=1.0'!B129*(365/2)))*9.8*($C129+$D129-$B129)/3600</f>
        <v>0</v>
      </c>
      <c r="F129" s="74">
        <f>(('Node actual demand d=1.0'!C129*(365/2)))*9.8*($C129+$D129-$B129)/3600</f>
        <v>0</v>
      </c>
      <c r="G129" s="74">
        <f>(('Node actual demand d=1.0'!D129*(365/2)))*9.8*($C129+$D129-$B129)/3600</f>
        <v>0</v>
      </c>
      <c r="H129" s="74">
        <f>(('Node actual demand d=1.0'!E129*(365/2)))*9.8*($C129+$D129-$B129)/3600</f>
        <v>0</v>
      </c>
      <c r="I129" s="74">
        <f>(('Node actual demand d=1.0'!F129*(365/2)))*9.8*($C129+$D129-$B129)/3600</f>
        <v>0</v>
      </c>
      <c r="J129" s="74">
        <f>(('Node actual demand d=1.0'!G129*(365/2)))*9.8*($C129+$D129-$B129)/3600</f>
        <v>0</v>
      </c>
      <c r="K129" s="74">
        <f>(('Node actual demand d=1.0'!H129*(365/2)))*9.8*($C129+$D129-$B129)/3600</f>
        <v>2.1918628890277781E-2</v>
      </c>
      <c r="L129" s="74">
        <f>(('Node actual demand d=1.0'!I129*(365/2)))*9.8*($C129+$D129-$B129)/3600</f>
        <v>2.1918628890277781E-2</v>
      </c>
      <c r="M129" s="74">
        <f>(('Node actual demand d=1.0'!J129*(365/2)))*9.8*($C129+$D129-$B129)/3600</f>
        <v>0.13151177334166667</v>
      </c>
      <c r="N129" s="74">
        <f>(('Node actual demand d=1.0'!K129*(365/2)))*9.8*($C129+$D129-$B129)/3600</f>
        <v>4.3837257780555562E-2</v>
      </c>
      <c r="O129" s="74">
        <f>(('Node actual demand d=1.0'!L129*(365/2)))*9.8*($C129+$D129-$B129)/3600</f>
        <v>0.10959314445138892</v>
      </c>
      <c r="P129" s="74">
        <f>(('Node actual demand d=1.0'!M129*(365/2)))*9.8*($C129+$D129-$B129)/3600</f>
        <v>0</v>
      </c>
      <c r="Q129" s="74">
        <f>(('Node actual demand d=1.0'!N129*(365/2)))*9.8*($C129+$D129-$B129)/3600</f>
        <v>0</v>
      </c>
      <c r="R129" s="74">
        <f>(('Node actual demand d=1.0'!O129*(365/2)))*9.8*($C129+$D129-$B129)/3600</f>
        <v>0</v>
      </c>
      <c r="S129" s="74">
        <f>(('Node actual demand d=1.0'!P129*(365/2)))*9.8*($C129+$D129-$B129)/3600</f>
        <v>0</v>
      </c>
      <c r="T129" s="74">
        <f>(('Node actual demand d=1.0'!Q129*(365/2)))*9.8*($C129+$D129-$B129)/3600</f>
        <v>6.5755886670833333E-2</v>
      </c>
      <c r="U129" s="74">
        <f>(('Node actual demand d=1.0'!R129*(365/2)))*9.8*($C129+$D129-$B129)/3600</f>
        <v>0</v>
      </c>
      <c r="V129" s="74">
        <f>(('Node actual demand d=1.0'!S129*(365/2)))*9.8*($C129+$D129-$B129)/3600</f>
        <v>0</v>
      </c>
      <c r="W129" s="74">
        <f>(('Node actual demand d=1.0'!T129*(365/2)))*9.8*($C129+$D129-$B129)/3600</f>
        <v>0</v>
      </c>
      <c r="X129" s="74">
        <f>(('Node actual demand d=1.0'!U129*(365/2)))*9.8*($C129+$D129-$B129)/3600</f>
        <v>0</v>
      </c>
      <c r="Y129" s="74">
        <f>(('Node actual demand d=1.0'!V129*(365/2)))*9.8*($C129+$D129-$B129)/3600</f>
        <v>0</v>
      </c>
      <c r="Z129" s="74">
        <f>(('Node actual demand d=1.0'!W129*(365/2)))*9.8*($C129+$D129-$B129)/3600</f>
        <v>0</v>
      </c>
      <c r="AA129" s="74">
        <f>(('Node actual demand d=1.0'!X129*(365/2)))*9.8*($C129+$D129-$B129)/3600</f>
        <v>0</v>
      </c>
      <c r="AB129" s="74">
        <f>(('Node actual demand d=1.0'!Y129*(365/2)))*9.8*($C129+$D129-$B129)/3600</f>
        <v>0</v>
      </c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  <c r="BY129" s="55"/>
      <c r="BZ129" s="55"/>
      <c r="CA129" s="55"/>
      <c r="CB129" s="55"/>
      <c r="CC129" s="55"/>
      <c r="CD129" s="55"/>
      <c r="CE129" s="55"/>
      <c r="CF129" s="55"/>
      <c r="CG129" s="55"/>
      <c r="CH129" s="55"/>
      <c r="CI129" s="55"/>
      <c r="CJ129" s="55"/>
      <c r="CK129" s="55"/>
      <c r="CL129" s="55"/>
      <c r="CM129" s="55"/>
      <c r="CN129" s="55"/>
      <c r="CO129" s="55"/>
      <c r="CP129" s="55"/>
      <c r="CQ129" s="55"/>
      <c r="CR129" s="55"/>
      <c r="CS129" s="55"/>
      <c r="CT129" s="55"/>
      <c r="CU129" s="55"/>
      <c r="CV129" s="55"/>
    </row>
    <row r="130" spans="1:100">
      <c r="A130" s="88" t="s">
        <v>1343</v>
      </c>
      <c r="B130" s="21">
        <f>Fornecida!$C$1</f>
        <v>3.0726</v>
      </c>
      <c r="C130" s="78">
        <v>22.243400000000001</v>
      </c>
      <c r="D130">
        <v>20</v>
      </c>
      <c r="E130" s="74">
        <f>(('Node actual demand d=1.0'!B130*(365/2)))*9.8*($C130+$D130-$B130)/3600</f>
        <v>0</v>
      </c>
      <c r="F130" s="74">
        <f>(('Node actual demand d=1.0'!C130*(365/2)))*9.8*($C130+$D130-$B130)/3600</f>
        <v>0</v>
      </c>
      <c r="G130" s="74">
        <f>(('Node actual demand d=1.0'!D130*(365/2)))*9.8*($C130+$D130-$B130)/3600</f>
        <v>0</v>
      </c>
      <c r="H130" s="74">
        <f>(('Node actual demand d=1.0'!E130*(365/2)))*9.8*($C130+$D130-$B130)/3600</f>
        <v>0</v>
      </c>
      <c r="I130" s="74">
        <f>(('Node actual demand d=1.0'!F130*(365/2)))*9.8*($C130+$D130-$B130)/3600</f>
        <v>0</v>
      </c>
      <c r="J130" s="74">
        <f>(('Node actual demand d=1.0'!G130*(365/2)))*9.8*($C130+$D130-$B130)/3600</f>
        <v>2.1406298161111115E-2</v>
      </c>
      <c r="K130" s="74">
        <f>(('Node actual demand d=1.0'!H130*(365/2)))*9.8*($C130+$D130-$B130)/3600</f>
        <v>4.2812596322222229E-2</v>
      </c>
      <c r="L130" s="74">
        <f>(('Node actual demand d=1.0'!I130*(365/2)))*9.8*($C130+$D130-$B130)/3600</f>
        <v>6.421889448333333E-2</v>
      </c>
      <c r="M130" s="74">
        <f>(('Node actual demand d=1.0'!J130*(365/2)))*9.8*($C130+$D130-$B130)/3600</f>
        <v>2.1406298161111115E-2</v>
      </c>
      <c r="N130" s="74">
        <f>(('Node actual demand d=1.0'!K130*(365/2)))*9.8*($C130+$D130-$B130)/3600</f>
        <v>4.2812596322222229E-2</v>
      </c>
      <c r="O130" s="74">
        <f>(('Node actual demand d=1.0'!L130*(365/2)))*9.8*($C130+$D130-$B130)/3600</f>
        <v>2.1406298161111115E-2</v>
      </c>
      <c r="P130" s="74">
        <f>(('Node actual demand d=1.0'!M130*(365/2)))*9.8*($C130+$D130-$B130)/3600</f>
        <v>0</v>
      </c>
      <c r="Q130" s="74">
        <f>(('Node actual demand d=1.0'!N130*(365/2)))*9.8*($C130+$D130-$B130)/3600</f>
        <v>0</v>
      </c>
      <c r="R130" s="74">
        <f>(('Node actual demand d=1.0'!O130*(365/2)))*9.8*($C130+$D130-$B130)/3600</f>
        <v>2.1406298161111115E-2</v>
      </c>
      <c r="S130" s="74">
        <f>(('Node actual demand d=1.0'!P130*(365/2)))*9.8*($C130+$D130-$B130)/3600</f>
        <v>2.1406298161111115E-2</v>
      </c>
      <c r="T130" s="74">
        <f>(('Node actual demand d=1.0'!Q130*(365/2)))*9.8*($C130+$D130-$B130)/3600</f>
        <v>2.1406298161111115E-2</v>
      </c>
      <c r="U130" s="74">
        <f>(('Node actual demand d=1.0'!R130*(365/2)))*9.8*($C130+$D130-$B130)/3600</f>
        <v>0.10703149080555557</v>
      </c>
      <c r="V130" s="74">
        <f>(('Node actual demand d=1.0'!S130*(365/2)))*9.8*($C130+$D130-$B130)/3600</f>
        <v>0</v>
      </c>
      <c r="W130" s="74">
        <f>(('Node actual demand d=1.0'!T130*(365/2)))*9.8*($C130+$D130-$B130)/3600</f>
        <v>4.2812596322222229E-2</v>
      </c>
      <c r="X130" s="74">
        <f>(('Node actual demand d=1.0'!U130*(365/2)))*9.8*($C130+$D130-$B130)/3600</f>
        <v>2.1406298161111115E-2</v>
      </c>
      <c r="Y130" s="74">
        <f>(('Node actual demand d=1.0'!V130*(365/2)))*9.8*($C130+$D130-$B130)/3600</f>
        <v>2.1406298161111115E-2</v>
      </c>
      <c r="Z130" s="74">
        <f>(('Node actual demand d=1.0'!W130*(365/2)))*9.8*($C130+$D130-$B130)/3600</f>
        <v>0</v>
      </c>
      <c r="AA130" s="74">
        <f>(('Node actual demand d=1.0'!X130*(365/2)))*9.8*($C130+$D130-$B130)/3600</f>
        <v>0</v>
      </c>
      <c r="AB130" s="74">
        <f>(('Node actual demand d=1.0'!Y130*(365/2)))*9.8*($C130+$D130-$B130)/3600</f>
        <v>0</v>
      </c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55"/>
      <c r="BC130" s="55"/>
      <c r="BD130" s="55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  <c r="BR130" s="55"/>
      <c r="BS130" s="55"/>
      <c r="BT130" s="55"/>
      <c r="BU130" s="55"/>
      <c r="BV130" s="55"/>
      <c r="BW130" s="55"/>
      <c r="BX130" s="55"/>
      <c r="BY130" s="55"/>
      <c r="BZ130" s="55"/>
      <c r="CA130" s="55"/>
      <c r="CB130" s="55"/>
      <c r="CC130" s="55"/>
      <c r="CD130" s="55"/>
      <c r="CE130" s="55"/>
      <c r="CF130" s="55"/>
      <c r="CG130" s="55"/>
      <c r="CH130" s="55"/>
      <c r="CI130" s="55"/>
      <c r="CJ130" s="55"/>
      <c r="CK130" s="55"/>
      <c r="CL130" s="55"/>
      <c r="CM130" s="55"/>
      <c r="CN130" s="55"/>
      <c r="CO130" s="55"/>
      <c r="CP130" s="55"/>
      <c r="CQ130" s="55"/>
      <c r="CR130" s="55"/>
      <c r="CS130" s="55"/>
      <c r="CT130" s="55"/>
      <c r="CU130" s="55"/>
      <c r="CV130" s="55"/>
    </row>
    <row r="131" spans="1:100">
      <c r="A131" s="88" t="s">
        <v>1344</v>
      </c>
      <c r="B131" s="21">
        <f>Fornecida!$C$1</f>
        <v>3.0726</v>
      </c>
      <c r="C131" s="78">
        <v>22.9024</v>
      </c>
      <c r="D131">
        <v>20</v>
      </c>
      <c r="E131" s="74">
        <f>(('Node actual demand d=1.0'!B131*(365/2)))*9.8*($C131+$D131-$B131)/3600</f>
        <v>0</v>
      </c>
      <c r="F131" s="74">
        <f>(('Node actual demand d=1.0'!C131*(365/2)))*9.8*($C131+$D131-$B131)/3600</f>
        <v>0</v>
      </c>
      <c r="G131" s="74">
        <f>(('Node actual demand d=1.0'!D131*(365/2)))*9.8*($C131+$D131-$B131)/3600</f>
        <v>0</v>
      </c>
      <c r="H131" s="74">
        <f>(('Node actual demand d=1.0'!E131*(365/2)))*9.8*($C131+$D131-$B131)/3600</f>
        <v>0</v>
      </c>
      <c r="I131" s="74">
        <f>(('Node actual demand d=1.0'!F131*(365/2)))*9.8*($C131+$D131-$B131)/3600</f>
        <v>0</v>
      </c>
      <c r="J131" s="74">
        <f>(('Node actual demand d=1.0'!G131*(365/2)))*9.8*($C131+$D131-$B131)/3600</f>
        <v>0</v>
      </c>
      <c r="K131" s="74">
        <f>(('Node actual demand d=1.0'!H131*(365/2)))*9.8*($C131+$D131-$B131)/3600</f>
        <v>0</v>
      </c>
      <c r="L131" s="74">
        <f>(('Node actual demand d=1.0'!I131*(365/2)))*9.8*($C131+$D131-$B131)/3600</f>
        <v>0</v>
      </c>
      <c r="M131" s="74">
        <f>(('Node actual demand d=1.0'!J131*(365/2)))*9.8*($C131+$D131-$B131)/3600</f>
        <v>4.3532865016666672E-2</v>
      </c>
      <c r="N131" s="74">
        <f>(('Node actual demand d=1.0'!K131*(365/2)))*9.8*($C131+$D131-$B131)/3600</f>
        <v>0.10883216254166669</v>
      </c>
      <c r="O131" s="74">
        <f>(('Node actual demand d=1.0'!L131*(365/2)))*9.8*($C131+$D131-$B131)/3600</f>
        <v>2.1766432508333336E-2</v>
      </c>
      <c r="P131" s="74">
        <f>(('Node actual demand d=1.0'!M131*(365/2)))*9.8*($C131+$D131-$B131)/3600</f>
        <v>0</v>
      </c>
      <c r="Q131" s="74">
        <f>(('Node actual demand d=1.0'!N131*(365/2)))*9.8*($C131+$D131-$B131)/3600</f>
        <v>0</v>
      </c>
      <c r="R131" s="74">
        <f>(('Node actual demand d=1.0'!O131*(365/2)))*9.8*($C131+$D131-$B131)/3600</f>
        <v>0</v>
      </c>
      <c r="S131" s="74">
        <f>(('Node actual demand d=1.0'!P131*(365/2)))*9.8*($C131+$D131-$B131)/3600</f>
        <v>0</v>
      </c>
      <c r="T131" s="74">
        <f>(('Node actual demand d=1.0'!Q131*(365/2)))*9.8*($C131+$D131-$B131)/3600</f>
        <v>0</v>
      </c>
      <c r="U131" s="74">
        <f>(('Node actual demand d=1.0'!R131*(365/2)))*9.8*($C131+$D131-$B131)/3600</f>
        <v>0</v>
      </c>
      <c r="V131" s="74">
        <f>(('Node actual demand d=1.0'!S131*(365/2)))*9.8*($C131+$D131-$B131)/3600</f>
        <v>2.1766432508333336E-2</v>
      </c>
      <c r="W131" s="74">
        <f>(('Node actual demand d=1.0'!T131*(365/2)))*9.8*($C131+$D131-$B131)/3600</f>
        <v>2.1766432508333336E-2</v>
      </c>
      <c r="X131" s="74">
        <f>(('Node actual demand d=1.0'!U131*(365/2)))*9.8*($C131+$D131-$B131)/3600</f>
        <v>0</v>
      </c>
      <c r="Y131" s="74">
        <f>(('Node actual demand d=1.0'!V131*(365/2)))*9.8*($C131+$D131-$B131)/3600</f>
        <v>0</v>
      </c>
      <c r="Z131" s="74">
        <f>(('Node actual demand d=1.0'!W131*(365/2)))*9.8*($C131+$D131-$B131)/3600</f>
        <v>0</v>
      </c>
      <c r="AA131" s="74">
        <f>(('Node actual demand d=1.0'!X131*(365/2)))*9.8*($C131+$D131-$B131)/3600</f>
        <v>0</v>
      </c>
      <c r="AB131" s="74">
        <f>(('Node actual demand d=1.0'!Y131*(365/2)))*9.8*($C131+$D131-$B131)/3600</f>
        <v>0</v>
      </c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5"/>
      <c r="BZ131" s="55"/>
      <c r="CA131" s="55"/>
      <c r="CB131" s="55"/>
      <c r="CC131" s="55"/>
      <c r="CD131" s="55"/>
      <c r="CE131" s="55"/>
      <c r="CF131" s="55"/>
      <c r="CG131" s="55"/>
      <c r="CH131" s="55"/>
      <c r="CI131" s="55"/>
      <c r="CJ131" s="55"/>
      <c r="CK131" s="55"/>
      <c r="CL131" s="55"/>
      <c r="CM131" s="55"/>
      <c r="CN131" s="55"/>
      <c r="CO131" s="55"/>
      <c r="CP131" s="55"/>
      <c r="CQ131" s="55"/>
      <c r="CR131" s="55"/>
      <c r="CS131" s="55"/>
      <c r="CT131" s="55"/>
      <c r="CU131" s="55"/>
      <c r="CV131" s="55"/>
    </row>
    <row r="132" spans="1:100">
      <c r="A132" s="88" t="s">
        <v>1345</v>
      </c>
      <c r="B132" s="21">
        <f>Fornecida!$C$1</f>
        <v>3.0726</v>
      </c>
      <c r="C132" s="78">
        <v>23.9224</v>
      </c>
      <c r="D132">
        <v>20</v>
      </c>
      <c r="E132" s="74">
        <f>(('Node actual demand d=1.0'!B132*(365/2)))*9.8*($C132+$D132-$B132)/3600</f>
        <v>0</v>
      </c>
      <c r="F132" s="74">
        <f>(('Node actual demand d=1.0'!C132*(365/2)))*9.8*($C132+$D132-$B132)/3600</f>
        <v>0</v>
      </c>
      <c r="G132" s="74">
        <f>(('Node actual demand d=1.0'!D132*(365/2)))*9.8*($C132+$D132-$B132)/3600</f>
        <v>0</v>
      </c>
      <c r="H132" s="74">
        <f>(('Node actual demand d=1.0'!E132*(365/2)))*9.8*($C132+$D132-$B132)/3600</f>
        <v>0</v>
      </c>
      <c r="I132" s="74">
        <f>(('Node actual demand d=1.0'!F132*(365/2)))*9.8*($C132+$D132-$B132)/3600</f>
        <v>0</v>
      </c>
      <c r="J132" s="74">
        <f>(('Node actual demand d=1.0'!G132*(365/2)))*9.8*($C132+$D132-$B132)/3600</f>
        <v>0</v>
      </c>
      <c r="K132" s="74">
        <f>(('Node actual demand d=1.0'!H132*(365/2)))*9.8*($C132+$D132-$B132)/3600</f>
        <v>0</v>
      </c>
      <c r="L132" s="74">
        <f>(('Node actual demand d=1.0'!I132*(365/2)))*9.8*($C132+$D132-$B132)/3600</f>
        <v>0</v>
      </c>
      <c r="M132" s="74">
        <f>(('Node actual demand d=1.0'!J132*(365/2)))*9.8*($C132+$D132-$B132)/3600</f>
        <v>2.2323848341666664E-2</v>
      </c>
      <c r="N132" s="74">
        <f>(('Node actual demand d=1.0'!K132*(365/2)))*9.8*($C132+$D132-$B132)/3600</f>
        <v>0</v>
      </c>
      <c r="O132" s="74">
        <f>(('Node actual demand d=1.0'!L132*(365/2)))*9.8*($C132+$D132-$B132)/3600</f>
        <v>0</v>
      </c>
      <c r="P132" s="74">
        <f>(('Node actual demand d=1.0'!M132*(365/2)))*9.8*($C132+$D132-$B132)/3600</f>
        <v>0</v>
      </c>
      <c r="Q132" s="74">
        <f>(('Node actual demand d=1.0'!N132*(365/2)))*9.8*($C132+$D132-$B132)/3600</f>
        <v>0</v>
      </c>
      <c r="R132" s="74">
        <f>(('Node actual demand d=1.0'!O132*(365/2)))*9.8*($C132+$D132-$B132)/3600</f>
        <v>0</v>
      </c>
      <c r="S132" s="74">
        <f>(('Node actual demand d=1.0'!P132*(365/2)))*9.8*($C132+$D132-$B132)/3600</f>
        <v>0.15626693839166667</v>
      </c>
      <c r="T132" s="74">
        <f>(('Node actual demand d=1.0'!Q132*(365/2)))*9.8*($C132+$D132-$B132)/3600</f>
        <v>0.15626693839166667</v>
      </c>
      <c r="U132" s="74">
        <f>(('Node actual demand d=1.0'!R132*(365/2)))*9.8*($C132+$D132-$B132)/3600</f>
        <v>0</v>
      </c>
      <c r="V132" s="74">
        <f>(('Node actual demand d=1.0'!S132*(365/2)))*9.8*($C132+$D132-$B132)/3600</f>
        <v>0</v>
      </c>
      <c r="W132" s="74">
        <f>(('Node actual demand d=1.0'!T132*(365/2)))*9.8*($C132+$D132-$B132)/3600</f>
        <v>0</v>
      </c>
      <c r="X132" s="74">
        <f>(('Node actual demand d=1.0'!U132*(365/2)))*9.8*($C132+$D132-$B132)/3600</f>
        <v>0</v>
      </c>
      <c r="Y132" s="74">
        <f>(('Node actual demand d=1.0'!V132*(365/2)))*9.8*($C132+$D132-$B132)/3600</f>
        <v>0</v>
      </c>
      <c r="Z132" s="74">
        <f>(('Node actual demand d=1.0'!W132*(365/2)))*9.8*($C132+$D132-$B132)/3600</f>
        <v>0</v>
      </c>
      <c r="AA132" s="74">
        <f>(('Node actual demand d=1.0'!X132*(365/2)))*9.8*($C132+$D132-$B132)/3600</f>
        <v>0</v>
      </c>
      <c r="AB132" s="74">
        <f>(('Node actual demand d=1.0'!Y132*(365/2)))*9.8*($C132+$D132-$B132)/3600</f>
        <v>0</v>
      </c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5"/>
      <c r="BZ132" s="55"/>
      <c r="CA132" s="55"/>
      <c r="CB132" s="55"/>
      <c r="CC132" s="55"/>
      <c r="CD132" s="55"/>
      <c r="CE132" s="55"/>
      <c r="CF132" s="55"/>
      <c r="CG132" s="55"/>
      <c r="CH132" s="55"/>
      <c r="CI132" s="55"/>
      <c r="CJ132" s="55"/>
      <c r="CK132" s="55"/>
      <c r="CL132" s="55"/>
      <c r="CM132" s="55"/>
      <c r="CN132" s="55"/>
      <c r="CO132" s="55"/>
      <c r="CP132" s="55"/>
      <c r="CQ132" s="55"/>
      <c r="CR132" s="55"/>
      <c r="CS132" s="55"/>
      <c r="CT132" s="55"/>
      <c r="CU132" s="55"/>
      <c r="CV132" s="55"/>
    </row>
    <row r="133" spans="1:100">
      <c r="A133" s="88" t="s">
        <v>1346</v>
      </c>
      <c r="B133" s="21">
        <f>Fornecida!$C$1</f>
        <v>3.0726</v>
      </c>
      <c r="C133" s="78">
        <v>27.071999999999999</v>
      </c>
      <c r="D133">
        <v>20</v>
      </c>
      <c r="E133" s="74">
        <f>(('Node actual demand d=1.0'!B133*(365/2)))*9.8*($C133+$D133-$B133)/3600</f>
        <v>2.4045060997222225E-2</v>
      </c>
      <c r="F133" s="74">
        <f>(('Node actual demand d=1.0'!C133*(365/2)))*9.8*($C133+$D133-$B133)/3600</f>
        <v>0</v>
      </c>
      <c r="G133" s="74">
        <f>(('Node actual demand d=1.0'!D133*(365/2)))*9.8*($C133+$D133-$B133)/3600</f>
        <v>0</v>
      </c>
      <c r="H133" s="74">
        <f>(('Node actual demand d=1.0'!E133*(365/2)))*9.8*($C133+$D133-$B133)/3600</f>
        <v>0</v>
      </c>
      <c r="I133" s="74">
        <f>(('Node actual demand d=1.0'!F133*(365/2)))*9.8*($C133+$D133-$B133)/3600</f>
        <v>0</v>
      </c>
      <c r="J133" s="74">
        <f>(('Node actual demand d=1.0'!G133*(365/2)))*9.8*($C133+$D133-$B133)/3600</f>
        <v>0</v>
      </c>
      <c r="K133" s="74">
        <f>(('Node actual demand d=1.0'!H133*(365/2)))*9.8*($C133+$D133-$B133)/3600</f>
        <v>9.61802439888889E-2</v>
      </c>
      <c r="L133" s="74">
        <f>(('Node actual demand d=1.0'!I133*(365/2)))*9.8*($C133+$D133-$B133)/3600</f>
        <v>0.12022530498611114</v>
      </c>
      <c r="M133" s="74">
        <f>(('Node actual demand d=1.0'!J133*(365/2)))*9.8*($C133+$D133-$B133)/3600</f>
        <v>7.2135182991666671E-2</v>
      </c>
      <c r="N133" s="74">
        <f>(('Node actual demand d=1.0'!K133*(365/2)))*9.8*($C133+$D133-$B133)/3600</f>
        <v>4.809012199444445E-2</v>
      </c>
      <c r="O133" s="74">
        <f>(('Node actual demand d=1.0'!L133*(365/2)))*9.8*($C133+$D133-$B133)/3600</f>
        <v>4.809012199444445E-2</v>
      </c>
      <c r="P133" s="74">
        <f>(('Node actual demand d=1.0'!M133*(365/2)))*9.8*($C133+$D133-$B133)/3600</f>
        <v>7.2135182991666671E-2</v>
      </c>
      <c r="Q133" s="74">
        <f>(('Node actual demand d=1.0'!N133*(365/2)))*9.8*($C133+$D133-$B133)/3600</f>
        <v>7.2135182991666671E-2</v>
      </c>
      <c r="R133" s="74">
        <f>(('Node actual demand d=1.0'!O133*(365/2)))*9.8*($C133+$D133-$B133)/3600</f>
        <v>4.809012199444445E-2</v>
      </c>
      <c r="S133" s="74">
        <f>(('Node actual demand d=1.0'!P133*(365/2)))*9.8*($C133+$D133-$B133)/3600</f>
        <v>7.2135182991666671E-2</v>
      </c>
      <c r="T133" s="74">
        <f>(('Node actual demand d=1.0'!Q133*(365/2)))*9.8*($C133+$D133-$B133)/3600</f>
        <v>4.809012199444445E-2</v>
      </c>
      <c r="U133" s="74">
        <f>(('Node actual demand d=1.0'!R133*(365/2)))*9.8*($C133+$D133-$B133)/3600</f>
        <v>4.809012199444445E-2</v>
      </c>
      <c r="V133" s="74">
        <f>(('Node actual demand d=1.0'!S133*(365/2)))*9.8*($C133+$D133-$B133)/3600</f>
        <v>7.2135182991666671E-2</v>
      </c>
      <c r="W133" s="74">
        <f>(('Node actual demand d=1.0'!T133*(365/2)))*9.8*($C133+$D133-$B133)/3600</f>
        <v>4.809012199444445E-2</v>
      </c>
      <c r="X133" s="74">
        <f>(('Node actual demand d=1.0'!U133*(365/2)))*9.8*($C133+$D133-$B133)/3600</f>
        <v>7.2135182991666671E-2</v>
      </c>
      <c r="Y133" s="74">
        <f>(('Node actual demand d=1.0'!V133*(365/2)))*9.8*($C133+$D133-$B133)/3600</f>
        <v>0.14427036598333334</v>
      </c>
      <c r="Z133" s="74">
        <f>(('Node actual demand d=1.0'!W133*(365/2)))*9.8*($C133+$D133-$B133)/3600</f>
        <v>7.2135182991666671E-2</v>
      </c>
      <c r="AA133" s="74">
        <f>(('Node actual demand d=1.0'!X133*(365/2)))*9.8*($C133+$D133-$B133)/3600</f>
        <v>7.2135182991666671E-2</v>
      </c>
      <c r="AB133" s="74">
        <f>(('Node actual demand d=1.0'!Y133*(365/2)))*9.8*($C133+$D133-$B133)/3600</f>
        <v>2.4045060997222225E-2</v>
      </c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5"/>
      <c r="BZ133" s="55"/>
      <c r="CA133" s="55"/>
      <c r="CB133" s="55"/>
      <c r="CC133" s="55"/>
      <c r="CD133" s="55"/>
      <c r="CE133" s="55"/>
      <c r="CF133" s="55"/>
      <c r="CG133" s="55"/>
      <c r="CH133" s="55"/>
      <c r="CI133" s="55"/>
      <c r="CJ133" s="55"/>
      <c r="CK133" s="55"/>
      <c r="CL133" s="55"/>
      <c r="CM133" s="55"/>
      <c r="CN133" s="55"/>
      <c r="CO133" s="55"/>
      <c r="CP133" s="55"/>
      <c r="CQ133" s="55"/>
      <c r="CR133" s="55"/>
      <c r="CS133" s="55"/>
      <c r="CT133" s="55"/>
      <c r="CU133" s="55"/>
      <c r="CV133" s="55"/>
    </row>
    <row r="134" spans="1:100">
      <c r="A134" s="88" t="s">
        <v>1347</v>
      </c>
      <c r="B134" s="21">
        <f>Fornecida!$C$1</f>
        <v>3.0726</v>
      </c>
      <c r="C134" s="78">
        <v>28.986899999999999</v>
      </c>
      <c r="D134">
        <v>20</v>
      </c>
      <c r="E134" s="74">
        <f>(('Node actual demand d=1.0'!B134*(365/2)))*9.8*($C134+$D134-$B134)/3600</f>
        <v>0</v>
      </c>
      <c r="F134" s="74">
        <f>(('Node actual demand d=1.0'!C134*(365/2)))*9.8*($C134+$D134-$B134)/3600</f>
        <v>0</v>
      </c>
      <c r="G134" s="74">
        <f>(('Node actual demand d=1.0'!D134*(365/2)))*9.8*($C134+$D134-$B134)/3600</f>
        <v>2.5091527251388888E-2</v>
      </c>
      <c r="H134" s="74">
        <f>(('Node actual demand d=1.0'!E134*(365/2)))*9.8*($C134+$D134-$B134)/3600</f>
        <v>0</v>
      </c>
      <c r="I134" s="74">
        <f>(('Node actual demand d=1.0'!F134*(365/2)))*9.8*($C134+$D134-$B134)/3600</f>
        <v>2.5091527251388888E-2</v>
      </c>
      <c r="J134" s="74">
        <f>(('Node actual demand d=1.0'!G134*(365/2)))*9.8*($C134+$D134-$B134)/3600</f>
        <v>2.5091527251388888E-2</v>
      </c>
      <c r="K134" s="74">
        <f>(('Node actual demand d=1.0'!H134*(365/2)))*9.8*($C134+$D134-$B134)/3600</f>
        <v>2.5091527251388888E-2</v>
      </c>
      <c r="L134" s="74">
        <f>(('Node actual demand d=1.0'!I134*(365/2)))*9.8*($C134+$D134-$B134)/3600</f>
        <v>0</v>
      </c>
      <c r="M134" s="74">
        <f>(('Node actual demand d=1.0'!J134*(365/2)))*9.8*($C134+$D134-$B134)/3600</f>
        <v>2.5091527251388888E-2</v>
      </c>
      <c r="N134" s="74">
        <f>(('Node actual demand d=1.0'!K134*(365/2)))*9.8*($C134+$D134-$B134)/3600</f>
        <v>5.0183054502777776E-2</v>
      </c>
      <c r="O134" s="74">
        <f>(('Node actual demand d=1.0'!L134*(365/2)))*9.8*($C134+$D134-$B134)/3600</f>
        <v>5.0183054502777776E-2</v>
      </c>
      <c r="P134" s="74">
        <f>(('Node actual demand d=1.0'!M134*(365/2)))*9.8*($C134+$D134-$B134)/3600</f>
        <v>5.0183054502777776E-2</v>
      </c>
      <c r="Q134" s="74">
        <f>(('Node actual demand d=1.0'!N134*(365/2)))*9.8*($C134+$D134-$B134)/3600</f>
        <v>0</v>
      </c>
      <c r="R134" s="74">
        <f>(('Node actual demand d=1.0'!O134*(365/2)))*9.8*($C134+$D134-$B134)/3600</f>
        <v>2.5091527251388888E-2</v>
      </c>
      <c r="S134" s="74">
        <f>(('Node actual demand d=1.0'!P134*(365/2)))*9.8*($C134+$D134-$B134)/3600</f>
        <v>2.5091527251388888E-2</v>
      </c>
      <c r="T134" s="74">
        <f>(('Node actual demand d=1.0'!Q134*(365/2)))*9.8*($C134+$D134-$B134)/3600</f>
        <v>5.0183054502777776E-2</v>
      </c>
      <c r="U134" s="74">
        <f>(('Node actual demand d=1.0'!R134*(365/2)))*9.8*($C134+$D134-$B134)/3600</f>
        <v>2.5091527251388888E-2</v>
      </c>
      <c r="V134" s="74">
        <f>(('Node actual demand d=1.0'!S134*(365/2)))*9.8*($C134+$D134-$B134)/3600</f>
        <v>2.5091527251388888E-2</v>
      </c>
      <c r="W134" s="74">
        <f>(('Node actual demand d=1.0'!T134*(365/2)))*9.8*($C134+$D134-$B134)/3600</f>
        <v>0</v>
      </c>
      <c r="X134" s="74">
        <f>(('Node actual demand d=1.0'!U134*(365/2)))*9.8*($C134+$D134-$B134)/3600</f>
        <v>0</v>
      </c>
      <c r="Y134" s="74">
        <f>(('Node actual demand d=1.0'!V134*(365/2)))*9.8*($C134+$D134-$B134)/3600</f>
        <v>0</v>
      </c>
      <c r="Z134" s="74">
        <f>(('Node actual demand d=1.0'!W134*(365/2)))*9.8*($C134+$D134-$B134)/3600</f>
        <v>0</v>
      </c>
      <c r="AA134" s="74">
        <f>(('Node actual demand d=1.0'!X134*(365/2)))*9.8*($C134+$D134-$B134)/3600</f>
        <v>0</v>
      </c>
      <c r="AB134" s="74">
        <f>(('Node actual demand d=1.0'!Y134*(365/2)))*9.8*($C134+$D134-$B134)/3600</f>
        <v>0</v>
      </c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  <c r="BZ134" s="55"/>
      <c r="CA134" s="55"/>
      <c r="CB134" s="55"/>
      <c r="CC134" s="55"/>
      <c r="CD134" s="55"/>
      <c r="CE134" s="55"/>
      <c r="CF134" s="55"/>
      <c r="CG134" s="55"/>
      <c r="CH134" s="55"/>
      <c r="CI134" s="55"/>
      <c r="CJ134" s="55"/>
      <c r="CK134" s="55"/>
      <c r="CL134" s="55"/>
      <c r="CM134" s="55"/>
      <c r="CN134" s="55"/>
      <c r="CO134" s="55"/>
      <c r="CP134" s="55"/>
      <c r="CQ134" s="55"/>
      <c r="CR134" s="55"/>
      <c r="CS134" s="55"/>
      <c r="CT134" s="55"/>
      <c r="CU134" s="55"/>
      <c r="CV134" s="55"/>
    </row>
    <row r="135" spans="1:100">
      <c r="A135" s="88" t="s">
        <v>1348</v>
      </c>
      <c r="B135" s="21">
        <f>Fornecida!$C$1</f>
        <v>3.0726</v>
      </c>
      <c r="C135" s="78">
        <v>29.207699999999999</v>
      </c>
      <c r="D135">
        <v>20</v>
      </c>
      <c r="E135" s="74">
        <f>(('Node actual demand d=1.0'!B135*(365/2)))*9.8*($C135+$D135-$B135)/3600</f>
        <v>0</v>
      </c>
      <c r="F135" s="74">
        <f>(('Node actual demand d=1.0'!C135*(365/2)))*9.8*($C135+$D135-$B135)/3600</f>
        <v>0</v>
      </c>
      <c r="G135" s="74">
        <f>(('Node actual demand d=1.0'!D135*(365/2)))*9.8*($C135+$D135-$B135)/3600</f>
        <v>0</v>
      </c>
      <c r="H135" s="74">
        <f>(('Node actual demand d=1.0'!E135*(365/2)))*9.8*($C135+$D135-$B135)/3600</f>
        <v>0</v>
      </c>
      <c r="I135" s="74">
        <f>(('Node actual demand d=1.0'!F135*(365/2)))*9.8*($C135+$D135-$B135)/3600</f>
        <v>0</v>
      </c>
      <c r="J135" s="74">
        <f>(('Node actual demand d=1.0'!G135*(365/2)))*9.8*($C135+$D135-$B135)/3600</f>
        <v>0</v>
      </c>
      <c r="K135" s="74">
        <f>(('Node actual demand d=1.0'!H135*(365/2)))*9.8*($C135+$D135-$B135)/3600</f>
        <v>0</v>
      </c>
      <c r="L135" s="74">
        <f>(('Node actual demand d=1.0'!I135*(365/2)))*9.8*($C135+$D135-$B135)/3600</f>
        <v>0.1008487655388889</v>
      </c>
      <c r="M135" s="74">
        <f>(('Node actual demand d=1.0'!J135*(365/2)))*9.8*($C135+$D135-$B135)/3600</f>
        <v>2.5212191384722225E-2</v>
      </c>
      <c r="N135" s="74">
        <f>(('Node actual demand d=1.0'!K135*(365/2)))*9.8*($C135+$D135-$B135)/3600</f>
        <v>0.15127314830833333</v>
      </c>
      <c r="O135" s="74">
        <f>(('Node actual demand d=1.0'!L135*(365/2)))*9.8*($C135+$D135-$B135)/3600</f>
        <v>0.1008487655388889</v>
      </c>
      <c r="P135" s="74">
        <f>(('Node actual demand d=1.0'!M135*(365/2)))*9.8*($C135+$D135-$B135)/3600</f>
        <v>2.5212191384722225E-2</v>
      </c>
      <c r="Q135" s="74">
        <f>(('Node actual demand d=1.0'!N135*(365/2)))*9.8*($C135+$D135-$B135)/3600</f>
        <v>0.12606095692361113</v>
      </c>
      <c r="R135" s="74">
        <f>(('Node actual demand d=1.0'!O135*(365/2)))*9.8*($C135+$D135-$B135)/3600</f>
        <v>5.0424382769444449E-2</v>
      </c>
      <c r="S135" s="74">
        <f>(('Node actual demand d=1.0'!P135*(365/2)))*9.8*($C135+$D135-$B135)/3600</f>
        <v>5.0424382769444449E-2</v>
      </c>
      <c r="T135" s="74">
        <f>(('Node actual demand d=1.0'!Q135*(365/2)))*9.8*($C135+$D135-$B135)/3600</f>
        <v>2.5212191384722225E-2</v>
      </c>
      <c r="U135" s="74">
        <f>(('Node actual demand d=1.0'!R135*(365/2)))*9.8*($C135+$D135-$B135)/3600</f>
        <v>2.5212191384722225E-2</v>
      </c>
      <c r="V135" s="74">
        <f>(('Node actual demand d=1.0'!S135*(365/2)))*9.8*($C135+$D135-$B135)/3600</f>
        <v>0</v>
      </c>
      <c r="W135" s="74">
        <f>(('Node actual demand d=1.0'!T135*(365/2)))*9.8*($C135+$D135-$B135)/3600</f>
        <v>0</v>
      </c>
      <c r="X135" s="74">
        <f>(('Node actual demand d=1.0'!U135*(365/2)))*9.8*($C135+$D135-$B135)/3600</f>
        <v>0</v>
      </c>
      <c r="Y135" s="74">
        <f>(('Node actual demand d=1.0'!V135*(365/2)))*9.8*($C135+$D135-$B135)/3600</f>
        <v>0</v>
      </c>
      <c r="Z135" s="74">
        <f>(('Node actual demand d=1.0'!W135*(365/2)))*9.8*($C135+$D135-$B135)/3600</f>
        <v>0</v>
      </c>
      <c r="AA135" s="74">
        <f>(('Node actual demand d=1.0'!X135*(365/2)))*9.8*($C135+$D135-$B135)/3600</f>
        <v>0</v>
      </c>
      <c r="AB135" s="74">
        <f>(('Node actual demand d=1.0'!Y135*(365/2)))*9.8*($C135+$D135-$B135)/3600</f>
        <v>0</v>
      </c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5"/>
      <c r="BZ135" s="55"/>
      <c r="CA135" s="55"/>
      <c r="CB135" s="55"/>
      <c r="CC135" s="55"/>
      <c r="CD135" s="55"/>
      <c r="CE135" s="55"/>
      <c r="CF135" s="55"/>
      <c r="CG135" s="55"/>
      <c r="CH135" s="55"/>
      <c r="CI135" s="55"/>
      <c r="CJ135" s="55"/>
      <c r="CK135" s="55"/>
      <c r="CL135" s="55"/>
      <c r="CM135" s="55"/>
      <c r="CN135" s="55"/>
      <c r="CO135" s="55"/>
      <c r="CP135" s="55"/>
      <c r="CQ135" s="55"/>
      <c r="CR135" s="55"/>
      <c r="CS135" s="55"/>
      <c r="CT135" s="55"/>
      <c r="CU135" s="55"/>
      <c r="CV135" s="55"/>
    </row>
    <row r="136" spans="1:100">
      <c r="A136" s="88" t="s">
        <v>1349</v>
      </c>
      <c r="B136" s="21">
        <f>Fornecida!$C$1</f>
        <v>3.0726</v>
      </c>
      <c r="C136" s="78">
        <v>28.297799999999999</v>
      </c>
      <c r="D136">
        <v>20</v>
      </c>
      <c r="E136" s="74">
        <f>(('Node actual demand d=1.0'!B136*(365/2)))*9.8*($C136+$D136-$B136)/3600</f>
        <v>7.4144831016666662E-2</v>
      </c>
      <c r="F136" s="74">
        <f>(('Node actual demand d=1.0'!C136*(365/2)))*9.8*($C136+$D136-$B136)/3600</f>
        <v>7.4144831016666662E-2</v>
      </c>
      <c r="G136" s="74">
        <f>(('Node actual demand d=1.0'!D136*(365/2)))*9.8*($C136+$D136-$B136)/3600</f>
        <v>7.4144831016666662E-2</v>
      </c>
      <c r="H136" s="74">
        <f>(('Node actual demand d=1.0'!E136*(365/2)))*9.8*($C136+$D136-$B136)/3600</f>
        <v>7.4144831016666662E-2</v>
      </c>
      <c r="I136" s="74">
        <f>(('Node actual demand d=1.0'!F136*(365/2)))*9.8*($C136+$D136-$B136)/3600</f>
        <v>7.4144831016666662E-2</v>
      </c>
      <c r="J136" s="74">
        <f>(('Node actual demand d=1.0'!G136*(365/2)))*9.8*($C136+$D136-$B136)/3600</f>
        <v>7.4144831016666662E-2</v>
      </c>
      <c r="K136" s="74">
        <f>(('Node actual demand d=1.0'!H136*(365/2)))*9.8*($C136+$D136-$B136)/3600</f>
        <v>0.34600921141111113</v>
      </c>
      <c r="L136" s="74">
        <f>(('Node actual demand d=1.0'!I136*(365/2)))*9.8*($C136+$D136-$B136)/3600</f>
        <v>0.37072415508333328</v>
      </c>
      <c r="M136" s="74">
        <f>(('Node actual demand d=1.0'!J136*(365/2)))*9.8*($C136+$D136-$B136)/3600</f>
        <v>0.37072415508333328</v>
      </c>
      <c r="N136" s="74">
        <f>(('Node actual demand d=1.0'!K136*(365/2)))*9.8*($C136+$D136-$B136)/3600</f>
        <v>0.27186438039444444</v>
      </c>
      <c r="O136" s="74">
        <f>(('Node actual demand d=1.0'!L136*(365/2)))*9.8*($C136+$D136-$B136)/3600</f>
        <v>0.22243449304999996</v>
      </c>
      <c r="P136" s="74">
        <f>(('Node actual demand d=1.0'!M136*(365/2)))*9.8*($C136+$D136-$B136)/3600</f>
        <v>0.27186438039444444</v>
      </c>
      <c r="Q136" s="74">
        <f>(('Node actual demand d=1.0'!N136*(365/2)))*9.8*($C136+$D136-$B136)/3600</f>
        <v>0.24714943672222223</v>
      </c>
      <c r="R136" s="74">
        <f>(('Node actual demand d=1.0'!O136*(365/2)))*9.8*($C136+$D136-$B136)/3600</f>
        <v>0.22243449304999996</v>
      </c>
      <c r="S136" s="74">
        <f>(('Node actual demand d=1.0'!P136*(365/2)))*9.8*($C136+$D136-$B136)/3600</f>
        <v>0.22243449304999996</v>
      </c>
      <c r="T136" s="74">
        <f>(('Node actual demand d=1.0'!Q136*(365/2)))*9.8*($C136+$D136-$B136)/3600</f>
        <v>0.22243449304999996</v>
      </c>
      <c r="U136" s="74">
        <f>(('Node actual demand d=1.0'!R136*(365/2)))*9.8*($C136+$D136-$B136)/3600</f>
        <v>0.19771954937777778</v>
      </c>
      <c r="V136" s="74">
        <f>(('Node actual demand d=1.0'!S136*(365/2)))*9.8*($C136+$D136-$B136)/3600</f>
        <v>0.29657932406666665</v>
      </c>
      <c r="W136" s="74">
        <f>(('Node actual demand d=1.0'!T136*(365/2)))*9.8*($C136+$D136-$B136)/3600</f>
        <v>0.44486898609999992</v>
      </c>
      <c r="X136" s="74">
        <f>(('Node actual demand d=1.0'!U136*(365/2)))*9.8*($C136+$D136-$B136)/3600</f>
        <v>0.24714943672222223</v>
      </c>
      <c r="Y136" s="74">
        <f>(('Node actual demand d=1.0'!V136*(365/2)))*9.8*($C136+$D136-$B136)/3600</f>
        <v>0.14828966203333332</v>
      </c>
      <c r="Z136" s="74">
        <f>(('Node actual demand d=1.0'!W136*(365/2)))*9.8*($C136+$D136-$B136)/3600</f>
        <v>0.19771954937777778</v>
      </c>
      <c r="AA136" s="74">
        <f>(('Node actual demand d=1.0'!X136*(365/2)))*9.8*($C136+$D136-$B136)/3600</f>
        <v>0.12357471836111111</v>
      </c>
      <c r="AB136" s="74">
        <f>(('Node actual demand d=1.0'!Y136*(365/2)))*9.8*($C136+$D136-$B136)/3600</f>
        <v>9.8859774688888888E-2</v>
      </c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  <c r="BY136" s="55"/>
      <c r="BZ136" s="55"/>
      <c r="CA136" s="55"/>
      <c r="CB136" s="55"/>
      <c r="CC136" s="55"/>
      <c r="CD136" s="55"/>
      <c r="CE136" s="55"/>
      <c r="CF136" s="55"/>
      <c r="CG136" s="55"/>
      <c r="CH136" s="55"/>
      <c r="CI136" s="55"/>
      <c r="CJ136" s="55"/>
      <c r="CK136" s="55"/>
      <c r="CL136" s="55"/>
      <c r="CM136" s="55"/>
      <c r="CN136" s="55"/>
      <c r="CO136" s="55"/>
      <c r="CP136" s="55"/>
      <c r="CQ136" s="55"/>
      <c r="CR136" s="55"/>
      <c r="CS136" s="55"/>
      <c r="CT136" s="55"/>
      <c r="CU136" s="55"/>
      <c r="CV136" s="55"/>
    </row>
    <row r="137" spans="1:100">
      <c r="A137" s="88" t="s">
        <v>1350</v>
      </c>
      <c r="B137" s="21">
        <f>Fornecida!$C$1</f>
        <v>3.0726</v>
      </c>
      <c r="C137" s="78">
        <v>19.4343</v>
      </c>
      <c r="D137">
        <v>20</v>
      </c>
      <c r="E137" s="74">
        <f>(('Node actual demand d=1.0'!B137*(365/2)))*9.8*($C137+$D137-$B137)/3600</f>
        <v>1.9871164026388888E-2</v>
      </c>
      <c r="F137" s="74">
        <f>(('Node actual demand d=1.0'!C137*(365/2)))*9.8*($C137+$D137-$B137)/3600</f>
        <v>1.9871164026388888E-2</v>
      </c>
      <c r="G137" s="74">
        <f>(('Node actual demand d=1.0'!D137*(365/2)))*9.8*($C137+$D137-$B137)/3600</f>
        <v>0</v>
      </c>
      <c r="H137" s="74">
        <f>(('Node actual demand d=1.0'!E137*(365/2)))*9.8*($C137+$D137-$B137)/3600</f>
        <v>0</v>
      </c>
      <c r="I137" s="74">
        <f>(('Node actual demand d=1.0'!F137*(365/2)))*9.8*($C137+$D137-$B137)/3600</f>
        <v>0</v>
      </c>
      <c r="J137" s="74">
        <f>(('Node actual demand d=1.0'!G137*(365/2)))*9.8*($C137+$D137-$B137)/3600</f>
        <v>0</v>
      </c>
      <c r="K137" s="74">
        <f>(('Node actual demand d=1.0'!H137*(365/2)))*9.8*($C137+$D137-$B137)/3600</f>
        <v>1.9871164026388888E-2</v>
      </c>
      <c r="L137" s="74">
        <f>(('Node actual demand d=1.0'!I137*(365/2)))*9.8*($C137+$D137-$B137)/3600</f>
        <v>1.9871164026388888E-2</v>
      </c>
      <c r="M137" s="74">
        <f>(('Node actual demand d=1.0'!J137*(365/2)))*9.8*($C137+$D137-$B137)/3600</f>
        <v>5.9613492079166663E-2</v>
      </c>
      <c r="N137" s="74">
        <f>(('Node actual demand d=1.0'!K137*(365/2)))*9.8*($C137+$D137-$B137)/3600</f>
        <v>3.9742328052777776E-2</v>
      </c>
      <c r="O137" s="74">
        <f>(('Node actual demand d=1.0'!L137*(365/2)))*9.8*($C137+$D137-$B137)/3600</f>
        <v>3.9742328052777776E-2</v>
      </c>
      <c r="P137" s="74">
        <f>(('Node actual demand d=1.0'!M137*(365/2)))*9.8*($C137+$D137-$B137)/3600</f>
        <v>1.9871164026388888E-2</v>
      </c>
      <c r="Q137" s="74">
        <f>(('Node actual demand d=1.0'!N137*(365/2)))*9.8*($C137+$D137-$B137)/3600</f>
        <v>0</v>
      </c>
      <c r="R137" s="74">
        <f>(('Node actual demand d=1.0'!O137*(365/2)))*9.8*($C137+$D137-$B137)/3600</f>
        <v>3.9742328052777776E-2</v>
      </c>
      <c r="S137" s="74">
        <f>(('Node actual demand d=1.0'!P137*(365/2)))*9.8*($C137+$D137-$B137)/3600</f>
        <v>1.9871164026388888E-2</v>
      </c>
      <c r="T137" s="74">
        <f>(('Node actual demand d=1.0'!Q137*(365/2)))*9.8*($C137+$D137-$B137)/3600</f>
        <v>1.9871164026388888E-2</v>
      </c>
      <c r="U137" s="74">
        <f>(('Node actual demand d=1.0'!R137*(365/2)))*9.8*($C137+$D137-$B137)/3600</f>
        <v>3.9742328052777776E-2</v>
      </c>
      <c r="V137" s="74">
        <f>(('Node actual demand d=1.0'!S137*(365/2)))*9.8*($C137+$D137-$B137)/3600</f>
        <v>9.9355820131944467E-2</v>
      </c>
      <c r="W137" s="74">
        <f>(('Node actual demand d=1.0'!T137*(365/2)))*9.8*($C137+$D137-$B137)/3600</f>
        <v>3.9742328052777776E-2</v>
      </c>
      <c r="X137" s="74">
        <f>(('Node actual demand d=1.0'!U137*(365/2)))*9.8*($C137+$D137-$B137)/3600</f>
        <v>0</v>
      </c>
      <c r="Y137" s="74">
        <f>(('Node actual demand d=1.0'!V137*(365/2)))*9.8*($C137+$D137-$B137)/3600</f>
        <v>0</v>
      </c>
      <c r="Z137" s="74">
        <f>(('Node actual demand d=1.0'!W137*(365/2)))*9.8*($C137+$D137-$B137)/3600</f>
        <v>0</v>
      </c>
      <c r="AA137" s="74">
        <f>(('Node actual demand d=1.0'!X137*(365/2)))*9.8*($C137+$D137-$B137)/3600</f>
        <v>1.9871164026388888E-2</v>
      </c>
      <c r="AB137" s="74">
        <f>(('Node actual demand d=1.0'!Y137*(365/2)))*9.8*($C137+$D137-$B137)/3600</f>
        <v>1.9871164026388888E-2</v>
      </c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  <c r="BY137" s="55"/>
      <c r="BZ137" s="55"/>
      <c r="CA137" s="55"/>
      <c r="CB137" s="55"/>
      <c r="CC137" s="55"/>
      <c r="CD137" s="55"/>
      <c r="CE137" s="55"/>
      <c r="CF137" s="55"/>
      <c r="CG137" s="55"/>
      <c r="CH137" s="55"/>
      <c r="CI137" s="55"/>
      <c r="CJ137" s="55"/>
      <c r="CK137" s="55"/>
      <c r="CL137" s="55"/>
      <c r="CM137" s="55"/>
      <c r="CN137" s="55"/>
      <c r="CO137" s="55"/>
      <c r="CP137" s="55"/>
      <c r="CQ137" s="55"/>
      <c r="CR137" s="55"/>
      <c r="CS137" s="55"/>
      <c r="CT137" s="55"/>
      <c r="CU137" s="55"/>
      <c r="CV137" s="55"/>
    </row>
    <row r="138" spans="1:100">
      <c r="A138" s="88" t="s">
        <v>1351</v>
      </c>
      <c r="B138" s="21">
        <f>Fornecida!$C$1</f>
        <v>3.0726</v>
      </c>
      <c r="C138" s="78">
        <v>20.009799999999998</v>
      </c>
      <c r="D138">
        <v>20</v>
      </c>
      <c r="E138" s="74">
        <f>(('Node actual demand d=1.0'!B138*(365/2)))*9.8*($C138+$D138-$B138)/3600</f>
        <v>0</v>
      </c>
      <c r="F138" s="74">
        <f>(('Node actual demand d=1.0'!C138*(365/2)))*9.8*($C138+$D138-$B138)/3600</f>
        <v>0</v>
      </c>
      <c r="G138" s="74">
        <f>(('Node actual demand d=1.0'!D138*(365/2)))*9.8*($C138+$D138-$B138)/3600</f>
        <v>0</v>
      </c>
      <c r="H138" s="74">
        <f>(('Node actual demand d=1.0'!E138*(365/2)))*9.8*($C138+$D138-$B138)/3600</f>
        <v>0</v>
      </c>
      <c r="I138" s="74">
        <f>(('Node actual demand d=1.0'!F138*(365/2)))*9.8*($C138+$D138-$B138)/3600</f>
        <v>0</v>
      </c>
      <c r="J138" s="74">
        <f>(('Node actual demand d=1.0'!G138*(365/2)))*9.8*($C138+$D138-$B138)/3600</f>
        <v>0</v>
      </c>
      <c r="K138" s="74">
        <f>(('Node actual demand d=1.0'!H138*(365/2)))*9.8*($C138+$D138-$B138)/3600</f>
        <v>2.0185666783333334E-2</v>
      </c>
      <c r="L138" s="74">
        <f>(('Node actual demand d=1.0'!I138*(365/2)))*9.8*($C138+$D138-$B138)/3600</f>
        <v>4.0371333566666667E-2</v>
      </c>
      <c r="M138" s="74">
        <f>(('Node actual demand d=1.0'!J138*(365/2)))*9.8*($C138+$D138-$B138)/3600</f>
        <v>6.0557000349999994E-2</v>
      </c>
      <c r="N138" s="74">
        <f>(('Node actual demand d=1.0'!K138*(365/2)))*9.8*($C138+$D138-$B138)/3600</f>
        <v>4.0371333566666667E-2</v>
      </c>
      <c r="O138" s="74">
        <f>(('Node actual demand d=1.0'!L138*(365/2)))*9.8*($C138+$D138-$B138)/3600</f>
        <v>4.0371333566666667E-2</v>
      </c>
      <c r="P138" s="74">
        <f>(('Node actual demand d=1.0'!M138*(365/2)))*9.8*($C138+$D138-$B138)/3600</f>
        <v>8.0742667133333335E-2</v>
      </c>
      <c r="Q138" s="74">
        <f>(('Node actual demand d=1.0'!N138*(365/2)))*9.8*($C138+$D138-$B138)/3600</f>
        <v>0</v>
      </c>
      <c r="R138" s="74">
        <f>(('Node actual demand d=1.0'!O138*(365/2)))*9.8*($C138+$D138-$B138)/3600</f>
        <v>0</v>
      </c>
      <c r="S138" s="74">
        <f>(('Node actual demand d=1.0'!P138*(365/2)))*9.8*($C138+$D138-$B138)/3600</f>
        <v>0</v>
      </c>
      <c r="T138" s="74">
        <f>(('Node actual demand d=1.0'!Q138*(365/2)))*9.8*($C138+$D138-$B138)/3600</f>
        <v>0</v>
      </c>
      <c r="U138" s="74">
        <f>(('Node actual demand d=1.0'!R138*(365/2)))*9.8*($C138+$D138-$B138)/3600</f>
        <v>0</v>
      </c>
      <c r="V138" s="74">
        <f>(('Node actual demand d=1.0'!S138*(365/2)))*9.8*($C138+$D138-$B138)/3600</f>
        <v>2.0185666783333334E-2</v>
      </c>
      <c r="W138" s="74">
        <f>(('Node actual demand d=1.0'!T138*(365/2)))*9.8*($C138+$D138-$B138)/3600</f>
        <v>2.0185666783333334E-2</v>
      </c>
      <c r="X138" s="74">
        <f>(('Node actual demand d=1.0'!U138*(365/2)))*9.8*($C138+$D138-$B138)/3600</f>
        <v>0</v>
      </c>
      <c r="Y138" s="74">
        <f>(('Node actual demand d=1.0'!V138*(365/2)))*9.8*($C138+$D138-$B138)/3600</f>
        <v>0</v>
      </c>
      <c r="Z138" s="74">
        <f>(('Node actual demand d=1.0'!W138*(365/2)))*9.8*($C138+$D138-$B138)/3600</f>
        <v>0</v>
      </c>
      <c r="AA138" s="74">
        <f>(('Node actual demand d=1.0'!X138*(365/2)))*9.8*($C138+$D138-$B138)/3600</f>
        <v>0</v>
      </c>
      <c r="AB138" s="74">
        <f>(('Node actual demand d=1.0'!Y138*(365/2)))*9.8*($C138+$D138-$B138)/3600</f>
        <v>0</v>
      </c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55"/>
      <c r="CC138" s="55"/>
      <c r="CD138" s="55"/>
      <c r="CE138" s="55"/>
      <c r="CF138" s="55"/>
      <c r="CG138" s="55"/>
      <c r="CH138" s="55"/>
      <c r="CI138" s="55"/>
      <c r="CJ138" s="55"/>
      <c r="CK138" s="55"/>
      <c r="CL138" s="55"/>
      <c r="CM138" s="55"/>
      <c r="CN138" s="55"/>
      <c r="CO138" s="55"/>
      <c r="CP138" s="55"/>
      <c r="CQ138" s="55"/>
      <c r="CR138" s="55"/>
      <c r="CS138" s="55"/>
      <c r="CT138" s="55"/>
      <c r="CU138" s="55"/>
      <c r="CV138" s="55"/>
    </row>
    <row r="139" spans="1:100">
      <c r="A139" s="88" t="s">
        <v>1352</v>
      </c>
      <c r="B139" s="21">
        <f>Fornecida!$C$1</f>
        <v>3.0726</v>
      </c>
      <c r="C139" s="78">
        <v>20.5397</v>
      </c>
      <c r="D139">
        <v>20</v>
      </c>
      <c r="E139" s="74">
        <f>(('Node actual demand d=1.0'!B139*(365/2)))*9.8*($C139+$D139-$B139)/3600</f>
        <v>2.047524977361111E-2</v>
      </c>
      <c r="F139" s="74">
        <f>(('Node actual demand d=1.0'!C139*(365/2)))*9.8*($C139+$D139-$B139)/3600</f>
        <v>0</v>
      </c>
      <c r="G139" s="74">
        <f>(('Node actual demand d=1.0'!D139*(365/2)))*9.8*($C139+$D139-$B139)/3600</f>
        <v>0</v>
      </c>
      <c r="H139" s="74">
        <f>(('Node actual demand d=1.0'!E139*(365/2)))*9.8*($C139+$D139-$B139)/3600</f>
        <v>0</v>
      </c>
      <c r="I139" s="74">
        <f>(('Node actual demand d=1.0'!F139*(365/2)))*9.8*($C139+$D139-$B139)/3600</f>
        <v>0</v>
      </c>
      <c r="J139" s="74">
        <f>(('Node actual demand d=1.0'!G139*(365/2)))*9.8*($C139+$D139-$B139)/3600</f>
        <v>0</v>
      </c>
      <c r="K139" s="74">
        <f>(('Node actual demand d=1.0'!H139*(365/2)))*9.8*($C139+$D139-$B139)/3600</f>
        <v>4.095049954722222E-2</v>
      </c>
      <c r="L139" s="74">
        <f>(('Node actual demand d=1.0'!I139*(365/2)))*9.8*($C139+$D139-$B139)/3600</f>
        <v>6.1425749320833327E-2</v>
      </c>
      <c r="M139" s="74">
        <f>(('Node actual demand d=1.0'!J139*(365/2)))*9.8*($C139+$D139-$B139)/3600</f>
        <v>0.10237624886805556</v>
      </c>
      <c r="N139" s="74">
        <f>(('Node actual demand d=1.0'!K139*(365/2)))*9.8*($C139+$D139-$B139)/3600</f>
        <v>0.12285149864166665</v>
      </c>
      <c r="O139" s="74">
        <f>(('Node actual demand d=1.0'!L139*(365/2)))*9.8*($C139+$D139-$B139)/3600</f>
        <v>0.14332674841527779</v>
      </c>
      <c r="P139" s="74">
        <f>(('Node actual demand d=1.0'!M139*(365/2)))*9.8*($C139+$D139-$B139)/3600</f>
        <v>0.14332674841527779</v>
      </c>
      <c r="Q139" s="74">
        <f>(('Node actual demand d=1.0'!N139*(365/2)))*9.8*($C139+$D139-$B139)/3600</f>
        <v>0.12285149864166665</v>
      </c>
      <c r="R139" s="74">
        <f>(('Node actual demand d=1.0'!O139*(365/2)))*9.8*($C139+$D139-$B139)/3600</f>
        <v>0.12285149864166665</v>
      </c>
      <c r="S139" s="74">
        <f>(('Node actual demand d=1.0'!P139*(365/2)))*9.8*($C139+$D139-$B139)/3600</f>
        <v>0.10237624886805556</v>
      </c>
      <c r="T139" s="74">
        <f>(('Node actual demand d=1.0'!Q139*(365/2)))*9.8*($C139+$D139-$B139)/3600</f>
        <v>6.1425749320833327E-2</v>
      </c>
      <c r="U139" s="74">
        <f>(('Node actual demand d=1.0'!R139*(365/2)))*9.8*($C139+$D139-$B139)/3600</f>
        <v>6.1425749320833327E-2</v>
      </c>
      <c r="V139" s="74">
        <f>(('Node actual demand d=1.0'!S139*(365/2)))*9.8*($C139+$D139-$B139)/3600</f>
        <v>4.095049954722222E-2</v>
      </c>
      <c r="W139" s="74">
        <f>(('Node actual demand d=1.0'!T139*(365/2)))*9.8*($C139+$D139-$B139)/3600</f>
        <v>6.1425749320833327E-2</v>
      </c>
      <c r="X139" s="74">
        <f>(('Node actual demand d=1.0'!U139*(365/2)))*9.8*($C139+$D139-$B139)/3600</f>
        <v>8.190099909444444E-2</v>
      </c>
      <c r="Y139" s="74">
        <f>(('Node actual demand d=1.0'!V139*(365/2)))*9.8*($C139+$D139-$B139)/3600</f>
        <v>4.095049954722222E-2</v>
      </c>
      <c r="Z139" s="74">
        <f>(('Node actual demand d=1.0'!W139*(365/2)))*9.8*($C139+$D139-$B139)/3600</f>
        <v>4.095049954722222E-2</v>
      </c>
      <c r="AA139" s="74">
        <f>(('Node actual demand d=1.0'!X139*(365/2)))*9.8*($C139+$D139-$B139)/3600</f>
        <v>6.1425749320833327E-2</v>
      </c>
      <c r="AB139" s="74">
        <f>(('Node actual demand d=1.0'!Y139*(365/2)))*9.8*($C139+$D139-$B139)/3600</f>
        <v>4.095049954722222E-2</v>
      </c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  <c r="BR139" s="55"/>
      <c r="BS139" s="55"/>
      <c r="BT139" s="55"/>
      <c r="BU139" s="55"/>
      <c r="BV139" s="55"/>
      <c r="BW139" s="55"/>
      <c r="BX139" s="55"/>
      <c r="BY139" s="55"/>
      <c r="BZ139" s="55"/>
      <c r="CA139" s="55"/>
      <c r="CB139" s="55"/>
      <c r="CC139" s="55"/>
      <c r="CD139" s="55"/>
      <c r="CE139" s="55"/>
      <c r="CF139" s="55"/>
      <c r="CG139" s="55"/>
      <c r="CH139" s="55"/>
      <c r="CI139" s="55"/>
      <c r="CJ139" s="55"/>
      <c r="CK139" s="55"/>
      <c r="CL139" s="55"/>
      <c r="CM139" s="55"/>
      <c r="CN139" s="55"/>
      <c r="CO139" s="55"/>
      <c r="CP139" s="55"/>
      <c r="CQ139" s="55"/>
      <c r="CR139" s="55"/>
      <c r="CS139" s="55"/>
      <c r="CT139" s="55"/>
      <c r="CU139" s="55"/>
      <c r="CV139" s="55"/>
    </row>
    <row r="140" spans="1:100">
      <c r="A140" s="88" t="s">
        <v>1353</v>
      </c>
      <c r="B140" s="21">
        <f>Fornecida!$C$1</f>
        <v>3.0726</v>
      </c>
      <c r="C140" s="78">
        <v>24.7485</v>
      </c>
      <c r="D140">
        <v>20</v>
      </c>
      <c r="E140" s="74">
        <f>(('Node actual demand d=1.0'!B140*(365/2)))*9.8*($C140+$D140-$B140)/3600</f>
        <v>0</v>
      </c>
      <c r="F140" s="74">
        <f>(('Node actual demand d=1.0'!C140*(365/2)))*9.8*($C140+$D140-$B140)/3600</f>
        <v>0</v>
      </c>
      <c r="G140" s="74">
        <f>(('Node actual demand d=1.0'!D140*(365/2)))*9.8*($C140+$D140-$B140)/3600</f>
        <v>0</v>
      </c>
      <c r="H140" s="74">
        <f>(('Node actual demand d=1.0'!E140*(365/2)))*9.8*($C140+$D140-$B140)/3600</f>
        <v>0</v>
      </c>
      <c r="I140" s="74">
        <f>(('Node actual demand d=1.0'!F140*(365/2)))*9.8*($C140+$D140-$B140)/3600</f>
        <v>0</v>
      </c>
      <c r="J140" s="74">
        <f>(('Node actual demand d=1.0'!G140*(365/2)))*9.8*($C140+$D140-$B140)/3600</f>
        <v>2.2775300518055555E-2</v>
      </c>
      <c r="K140" s="74">
        <f>(('Node actual demand d=1.0'!H140*(365/2)))*9.8*($C140+$D140-$B140)/3600</f>
        <v>2.2775300518055555E-2</v>
      </c>
      <c r="L140" s="74">
        <f>(('Node actual demand d=1.0'!I140*(365/2)))*9.8*($C140+$D140-$B140)/3600</f>
        <v>6.8325901554166665E-2</v>
      </c>
      <c r="M140" s="74">
        <f>(('Node actual demand d=1.0'!J140*(365/2)))*9.8*($C140+$D140-$B140)/3600</f>
        <v>9.110120207222222E-2</v>
      </c>
      <c r="N140" s="74">
        <f>(('Node actual demand d=1.0'!K140*(365/2)))*9.8*($C140+$D140-$B140)/3600</f>
        <v>6.8325901554166665E-2</v>
      </c>
      <c r="O140" s="74">
        <f>(('Node actual demand d=1.0'!L140*(365/2)))*9.8*($C140+$D140-$B140)/3600</f>
        <v>2.2775300518055555E-2</v>
      </c>
      <c r="P140" s="74">
        <f>(('Node actual demand d=1.0'!M140*(365/2)))*9.8*($C140+$D140-$B140)/3600</f>
        <v>2.2775300518055555E-2</v>
      </c>
      <c r="Q140" s="74">
        <f>(('Node actual demand d=1.0'!N140*(365/2)))*9.8*($C140+$D140-$B140)/3600</f>
        <v>2.2775300518055555E-2</v>
      </c>
      <c r="R140" s="74">
        <f>(('Node actual demand d=1.0'!O140*(365/2)))*9.8*($C140+$D140-$B140)/3600</f>
        <v>0</v>
      </c>
      <c r="S140" s="74">
        <f>(('Node actual demand d=1.0'!P140*(365/2)))*9.8*($C140+$D140-$B140)/3600</f>
        <v>2.2775300518055555E-2</v>
      </c>
      <c r="T140" s="74">
        <f>(('Node actual demand d=1.0'!Q140*(365/2)))*9.8*($C140+$D140-$B140)/3600</f>
        <v>6.8325901554166665E-2</v>
      </c>
      <c r="U140" s="74">
        <f>(('Node actual demand d=1.0'!R140*(365/2)))*9.8*($C140+$D140-$B140)/3600</f>
        <v>6.8325901554166665E-2</v>
      </c>
      <c r="V140" s="74">
        <f>(('Node actual demand d=1.0'!S140*(365/2)))*9.8*($C140+$D140-$B140)/3600</f>
        <v>2.2775300518055555E-2</v>
      </c>
      <c r="W140" s="74">
        <f>(('Node actual demand d=1.0'!T140*(365/2)))*9.8*($C140+$D140-$B140)/3600</f>
        <v>2.2775300518055555E-2</v>
      </c>
      <c r="X140" s="74">
        <f>(('Node actual demand d=1.0'!U140*(365/2)))*9.8*($C140+$D140-$B140)/3600</f>
        <v>0</v>
      </c>
      <c r="Y140" s="74">
        <f>(('Node actual demand d=1.0'!V140*(365/2)))*9.8*($C140+$D140-$B140)/3600</f>
        <v>2.2775300518055555E-2</v>
      </c>
      <c r="Z140" s="74">
        <f>(('Node actual demand d=1.0'!W140*(365/2)))*9.8*($C140+$D140-$B140)/3600</f>
        <v>0</v>
      </c>
      <c r="AA140" s="74">
        <f>(('Node actual demand d=1.0'!X140*(365/2)))*9.8*($C140+$D140-$B140)/3600</f>
        <v>0</v>
      </c>
      <c r="AB140" s="74">
        <f>(('Node actual demand d=1.0'!Y140*(365/2)))*9.8*($C140+$D140-$B140)/3600</f>
        <v>0</v>
      </c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55"/>
      <c r="BC140" s="55"/>
      <c r="BD140" s="55"/>
      <c r="BE140" s="55"/>
      <c r="BF140" s="55"/>
      <c r="BG140" s="55"/>
      <c r="BH140" s="55"/>
      <c r="BI140" s="55"/>
      <c r="BJ140" s="55"/>
      <c r="BK140" s="55"/>
      <c r="BL140" s="55"/>
      <c r="BM140" s="55"/>
      <c r="BN140" s="55"/>
      <c r="BO140" s="55"/>
      <c r="BP140" s="55"/>
      <c r="BQ140" s="55"/>
      <c r="BR140" s="55"/>
      <c r="BS140" s="55"/>
      <c r="BT140" s="55"/>
      <c r="BU140" s="55"/>
      <c r="BV140" s="55"/>
      <c r="BW140" s="55"/>
      <c r="BX140" s="55"/>
      <c r="BY140" s="55"/>
      <c r="BZ140" s="55"/>
      <c r="CA140" s="55"/>
      <c r="CB140" s="55"/>
      <c r="CC140" s="55"/>
      <c r="CD140" s="55"/>
      <c r="CE140" s="55"/>
      <c r="CF140" s="55"/>
      <c r="CG140" s="55"/>
      <c r="CH140" s="55"/>
      <c r="CI140" s="55"/>
      <c r="CJ140" s="55"/>
      <c r="CK140" s="55"/>
      <c r="CL140" s="55"/>
      <c r="CM140" s="55"/>
      <c r="CN140" s="55"/>
      <c r="CO140" s="55"/>
      <c r="CP140" s="55"/>
      <c r="CQ140" s="55"/>
      <c r="CR140" s="55"/>
      <c r="CS140" s="55"/>
      <c r="CT140" s="55"/>
      <c r="CU140" s="55"/>
      <c r="CV140" s="55"/>
    </row>
    <row r="141" spans="1:100">
      <c r="A141" s="88" t="s">
        <v>1354</v>
      </c>
      <c r="B141" s="21">
        <f>Fornecida!$C$1</f>
        <v>3.0726</v>
      </c>
      <c r="C141" s="78">
        <v>25.082699999999999</v>
      </c>
      <c r="D141">
        <v>20</v>
      </c>
      <c r="E141" s="74">
        <f>(('Node actual demand d=1.0'!B141*(365/2)))*9.8*($C141+$D141-$B141)/3600</f>
        <v>0</v>
      </c>
      <c r="F141" s="74">
        <f>(('Node actual demand d=1.0'!C141*(365/2)))*9.8*($C141+$D141-$B141)/3600</f>
        <v>0</v>
      </c>
      <c r="G141" s="74">
        <f>(('Node actual demand d=1.0'!D141*(365/2)))*9.8*($C141+$D141-$B141)/3600</f>
        <v>0</v>
      </c>
      <c r="H141" s="74">
        <f>(('Node actual demand d=1.0'!E141*(365/2)))*9.8*($C141+$D141-$B141)/3600</f>
        <v>0</v>
      </c>
      <c r="I141" s="74">
        <f>(('Node actual demand d=1.0'!F141*(365/2)))*9.8*($C141+$D141-$B141)/3600</f>
        <v>0</v>
      </c>
      <c r="J141" s="74">
        <f>(('Node actual demand d=1.0'!G141*(365/2)))*9.8*($C141+$D141-$B141)/3600</f>
        <v>0</v>
      </c>
      <c r="K141" s="74">
        <f>(('Node actual demand d=1.0'!H141*(365/2)))*9.8*($C141+$D141-$B141)/3600</f>
        <v>4.5915872352777783E-2</v>
      </c>
      <c r="L141" s="74">
        <f>(('Node actual demand d=1.0'!I141*(365/2)))*9.8*($C141+$D141-$B141)/3600</f>
        <v>0</v>
      </c>
      <c r="M141" s="74">
        <f>(('Node actual demand d=1.0'!J141*(365/2)))*9.8*($C141+$D141-$B141)/3600</f>
        <v>2.2957936176388891E-2</v>
      </c>
      <c r="N141" s="74">
        <f>(('Node actual demand d=1.0'!K141*(365/2)))*9.8*($C141+$D141-$B141)/3600</f>
        <v>4.5915872352777783E-2</v>
      </c>
      <c r="O141" s="74">
        <f>(('Node actual demand d=1.0'!L141*(365/2)))*9.8*($C141+$D141-$B141)/3600</f>
        <v>4.5915872352777783E-2</v>
      </c>
      <c r="P141" s="74">
        <f>(('Node actual demand d=1.0'!M141*(365/2)))*9.8*($C141+$D141-$B141)/3600</f>
        <v>6.8873808529166664E-2</v>
      </c>
      <c r="Q141" s="74">
        <f>(('Node actual demand d=1.0'!N141*(365/2)))*9.8*($C141+$D141-$B141)/3600</f>
        <v>2.2957936176388891E-2</v>
      </c>
      <c r="R141" s="74">
        <f>(('Node actual demand d=1.0'!O141*(365/2)))*9.8*($C141+$D141-$B141)/3600</f>
        <v>2.2957936176388891E-2</v>
      </c>
      <c r="S141" s="74">
        <f>(('Node actual demand d=1.0'!P141*(365/2)))*9.8*($C141+$D141-$B141)/3600</f>
        <v>2.2957936176388891E-2</v>
      </c>
      <c r="T141" s="74">
        <f>(('Node actual demand d=1.0'!Q141*(365/2)))*9.8*($C141+$D141-$B141)/3600</f>
        <v>2.2957936176388891E-2</v>
      </c>
      <c r="U141" s="74">
        <f>(('Node actual demand d=1.0'!R141*(365/2)))*9.8*($C141+$D141-$B141)/3600</f>
        <v>6.8873808529166664E-2</v>
      </c>
      <c r="V141" s="74">
        <f>(('Node actual demand d=1.0'!S141*(365/2)))*9.8*($C141+$D141-$B141)/3600</f>
        <v>4.5915872352777783E-2</v>
      </c>
      <c r="W141" s="74">
        <f>(('Node actual demand d=1.0'!T141*(365/2)))*9.8*($C141+$D141-$B141)/3600</f>
        <v>9.1831744705555565E-2</v>
      </c>
      <c r="X141" s="74">
        <f>(('Node actual demand d=1.0'!U141*(365/2)))*9.8*($C141+$D141-$B141)/3600</f>
        <v>0</v>
      </c>
      <c r="Y141" s="74">
        <f>(('Node actual demand d=1.0'!V141*(365/2)))*9.8*($C141+$D141-$B141)/3600</f>
        <v>2.2957936176388891E-2</v>
      </c>
      <c r="Z141" s="74">
        <f>(('Node actual demand d=1.0'!W141*(365/2)))*9.8*($C141+$D141-$B141)/3600</f>
        <v>2.2957936176388891E-2</v>
      </c>
      <c r="AA141" s="74">
        <f>(('Node actual demand d=1.0'!X141*(365/2)))*9.8*($C141+$D141-$B141)/3600</f>
        <v>2.2957936176388891E-2</v>
      </c>
      <c r="AB141" s="74">
        <f>(('Node actual demand d=1.0'!Y141*(365/2)))*9.8*($C141+$D141-$B141)/3600</f>
        <v>2.2957936176388891E-2</v>
      </c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/>
      <c r="AZ141" s="55"/>
      <c r="BA141" s="55"/>
      <c r="BB141" s="55"/>
      <c r="BC141" s="55"/>
      <c r="BD141" s="55"/>
      <c r="BE141" s="55"/>
      <c r="BF141" s="55"/>
      <c r="BG141" s="55"/>
      <c r="BH141" s="55"/>
      <c r="BI141" s="55"/>
      <c r="BJ141" s="55"/>
      <c r="BK141" s="55"/>
      <c r="BL141" s="55"/>
      <c r="BM141" s="55"/>
      <c r="BN141" s="55"/>
      <c r="BO141" s="55"/>
      <c r="BP141" s="55"/>
      <c r="BQ141" s="55"/>
      <c r="BR141" s="55"/>
      <c r="BS141" s="55"/>
      <c r="BT141" s="55"/>
      <c r="BU141" s="55"/>
      <c r="BV141" s="55"/>
      <c r="BW141" s="55"/>
      <c r="BX141" s="55"/>
      <c r="BY141" s="55"/>
      <c r="BZ141" s="55"/>
      <c r="CA141" s="55"/>
      <c r="CB141" s="55"/>
      <c r="CC141" s="55"/>
      <c r="CD141" s="55"/>
      <c r="CE141" s="55"/>
      <c r="CF141" s="55"/>
      <c r="CG141" s="55"/>
      <c r="CH141" s="55"/>
      <c r="CI141" s="55"/>
      <c r="CJ141" s="55"/>
      <c r="CK141" s="55"/>
      <c r="CL141" s="55"/>
      <c r="CM141" s="55"/>
      <c r="CN141" s="55"/>
      <c r="CO141" s="55"/>
      <c r="CP141" s="55"/>
      <c r="CQ141" s="55"/>
      <c r="CR141" s="55"/>
      <c r="CS141" s="55"/>
      <c r="CT141" s="55"/>
      <c r="CU141" s="55"/>
      <c r="CV141" s="55"/>
    </row>
    <row r="142" spans="1:100">
      <c r="A142" s="88" t="s">
        <v>1355</v>
      </c>
      <c r="B142" s="21">
        <f>Fornecida!$C$1</f>
        <v>3.0726</v>
      </c>
      <c r="C142" s="78">
        <v>23.558399999999999</v>
      </c>
      <c r="D142">
        <v>20</v>
      </c>
      <c r="E142" s="74">
        <f>(('Node actual demand d=1.0'!B142*(365/2)))*9.8*($C142+$D142-$B142)/3600</f>
        <v>0</v>
      </c>
      <c r="F142" s="74">
        <f>(('Node actual demand d=1.0'!C142*(365/2)))*9.8*($C142+$D142-$B142)/3600</f>
        <v>0</v>
      </c>
      <c r="G142" s="74">
        <f>(('Node actual demand d=1.0'!D142*(365/2)))*9.8*($C142+$D142-$B142)/3600</f>
        <v>0</v>
      </c>
      <c r="H142" s="74">
        <f>(('Node actual demand d=1.0'!E142*(365/2)))*9.8*($C142+$D142-$B142)/3600</f>
        <v>0</v>
      </c>
      <c r="I142" s="74">
        <f>(('Node actual demand d=1.0'!F142*(365/2)))*9.8*($C142+$D142-$B142)/3600</f>
        <v>0</v>
      </c>
      <c r="J142" s="74">
        <f>(('Node actual demand d=1.0'!G142*(365/2)))*9.8*($C142+$D142-$B142)/3600</f>
        <v>0</v>
      </c>
      <c r="K142" s="74">
        <f>(('Node actual demand d=1.0'!H142*(365/2)))*9.8*($C142+$D142-$B142)/3600</f>
        <v>0</v>
      </c>
      <c r="L142" s="74">
        <f>(('Node actual demand d=1.0'!I142*(365/2)))*9.8*($C142+$D142-$B142)/3600</f>
        <v>0</v>
      </c>
      <c r="M142" s="74">
        <f>(('Node actual demand d=1.0'!J142*(365/2)))*9.8*($C142+$D142-$B142)/3600</f>
        <v>2.2124927397222223E-2</v>
      </c>
      <c r="N142" s="74">
        <f>(('Node actual demand d=1.0'!K142*(365/2)))*9.8*($C142+$D142-$B142)/3600</f>
        <v>2.2124927397222223E-2</v>
      </c>
      <c r="O142" s="74">
        <f>(('Node actual demand d=1.0'!L142*(365/2)))*9.8*($C142+$D142-$B142)/3600</f>
        <v>2.2124927397222223E-2</v>
      </c>
      <c r="P142" s="74">
        <f>(('Node actual demand d=1.0'!M142*(365/2)))*9.8*($C142+$D142-$B142)/3600</f>
        <v>2.2124927397222223E-2</v>
      </c>
      <c r="Q142" s="74">
        <f>(('Node actual demand d=1.0'!N142*(365/2)))*9.8*($C142+$D142-$B142)/3600</f>
        <v>2.2124927397222223E-2</v>
      </c>
      <c r="R142" s="74">
        <f>(('Node actual demand d=1.0'!O142*(365/2)))*9.8*($C142+$D142-$B142)/3600</f>
        <v>0</v>
      </c>
      <c r="S142" s="74">
        <f>(('Node actual demand d=1.0'!P142*(365/2)))*9.8*($C142+$D142-$B142)/3600</f>
        <v>0</v>
      </c>
      <c r="T142" s="74">
        <f>(('Node actual demand d=1.0'!Q142*(365/2)))*9.8*($C142+$D142-$B142)/3600</f>
        <v>0</v>
      </c>
      <c r="U142" s="74">
        <f>(('Node actual demand d=1.0'!R142*(365/2)))*9.8*($C142+$D142-$B142)/3600</f>
        <v>0</v>
      </c>
      <c r="V142" s="74">
        <f>(('Node actual demand d=1.0'!S142*(365/2)))*9.8*($C142+$D142-$B142)/3600</f>
        <v>2.2124927397222223E-2</v>
      </c>
      <c r="W142" s="74">
        <f>(('Node actual demand d=1.0'!T142*(365/2)))*9.8*($C142+$D142-$B142)/3600</f>
        <v>2.2124927397222223E-2</v>
      </c>
      <c r="X142" s="74">
        <f>(('Node actual demand d=1.0'!U142*(365/2)))*9.8*($C142+$D142-$B142)/3600</f>
        <v>0</v>
      </c>
      <c r="Y142" s="74">
        <f>(('Node actual demand d=1.0'!V142*(365/2)))*9.8*($C142+$D142-$B142)/3600</f>
        <v>0</v>
      </c>
      <c r="Z142" s="74">
        <f>(('Node actual demand d=1.0'!W142*(365/2)))*9.8*($C142+$D142-$B142)/3600</f>
        <v>0</v>
      </c>
      <c r="AA142" s="74">
        <f>(('Node actual demand d=1.0'!X142*(365/2)))*9.8*($C142+$D142-$B142)/3600</f>
        <v>0</v>
      </c>
      <c r="AB142" s="74">
        <f>(('Node actual demand d=1.0'!Y142*(365/2)))*9.8*($C142+$D142-$B142)/3600</f>
        <v>0</v>
      </c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5"/>
      <c r="CT142" s="55"/>
      <c r="CU142" s="55"/>
      <c r="CV142" s="55"/>
    </row>
    <row r="143" spans="1:100">
      <c r="A143" s="88" t="s">
        <v>1356</v>
      </c>
      <c r="B143" s="21">
        <f>Fornecida!$C$1</f>
        <v>3.0726</v>
      </c>
      <c r="C143" s="78">
        <v>24.050999999999998</v>
      </c>
      <c r="D143">
        <v>20</v>
      </c>
      <c r="E143" s="74">
        <f>(('Node actual demand d=1.0'!B143*(365/2)))*9.8*($C143+$D143-$B143)/3600</f>
        <v>0</v>
      </c>
      <c r="F143" s="74">
        <f>(('Node actual demand d=1.0'!C143*(365/2)))*9.8*($C143+$D143-$B143)/3600</f>
        <v>0</v>
      </c>
      <c r="G143" s="74">
        <f>(('Node actual demand d=1.0'!D143*(365/2)))*9.8*($C143+$D143-$B143)/3600</f>
        <v>0</v>
      </c>
      <c r="H143" s="74">
        <f>(('Node actual demand d=1.0'!E143*(365/2)))*9.8*($C143+$D143-$B143)/3600</f>
        <v>0</v>
      </c>
      <c r="I143" s="74">
        <f>(('Node actual demand d=1.0'!F143*(365/2)))*9.8*($C143+$D143-$B143)/3600</f>
        <v>0</v>
      </c>
      <c r="J143" s="74">
        <f>(('Node actual demand d=1.0'!G143*(365/2)))*9.8*($C143+$D143-$B143)/3600</f>
        <v>0</v>
      </c>
      <c r="K143" s="74">
        <f>(('Node actual demand d=1.0'!H143*(365/2)))*9.8*($C143+$D143-$B143)/3600</f>
        <v>0</v>
      </c>
      <c r="L143" s="74">
        <f>(('Node actual demand d=1.0'!I143*(365/2)))*9.8*($C143+$D143-$B143)/3600</f>
        <v>4.4788252911111111E-2</v>
      </c>
      <c r="M143" s="74">
        <f>(('Node actual demand d=1.0'!J143*(365/2)))*9.8*($C143+$D143-$B143)/3600</f>
        <v>8.9576505822222222E-2</v>
      </c>
      <c r="N143" s="74">
        <f>(('Node actual demand d=1.0'!K143*(365/2)))*9.8*($C143+$D143-$B143)/3600</f>
        <v>0.1119706322777778</v>
      </c>
      <c r="O143" s="74">
        <f>(('Node actual demand d=1.0'!L143*(365/2)))*9.8*($C143+$D143-$B143)/3600</f>
        <v>6.718237936666667E-2</v>
      </c>
      <c r="P143" s="74">
        <f>(('Node actual demand d=1.0'!M143*(365/2)))*9.8*($C143+$D143-$B143)/3600</f>
        <v>4.4788252911111111E-2</v>
      </c>
      <c r="Q143" s="74">
        <f>(('Node actual demand d=1.0'!N143*(365/2)))*9.8*($C143+$D143-$B143)/3600</f>
        <v>8.9576505822222222E-2</v>
      </c>
      <c r="R143" s="74">
        <f>(('Node actual demand d=1.0'!O143*(365/2)))*9.8*($C143+$D143-$B143)/3600</f>
        <v>4.4788252911111111E-2</v>
      </c>
      <c r="S143" s="74">
        <f>(('Node actual demand d=1.0'!P143*(365/2)))*9.8*($C143+$D143-$B143)/3600</f>
        <v>2.2394126455555555E-2</v>
      </c>
      <c r="T143" s="74">
        <f>(('Node actual demand d=1.0'!Q143*(365/2)))*9.8*($C143+$D143-$B143)/3600</f>
        <v>0</v>
      </c>
      <c r="U143" s="74">
        <f>(('Node actual demand d=1.0'!R143*(365/2)))*9.8*($C143+$D143-$B143)/3600</f>
        <v>4.4788252911111111E-2</v>
      </c>
      <c r="V143" s="74">
        <f>(('Node actual demand d=1.0'!S143*(365/2)))*9.8*($C143+$D143-$B143)/3600</f>
        <v>8.9576505822222222E-2</v>
      </c>
      <c r="W143" s="74">
        <f>(('Node actual demand d=1.0'!T143*(365/2)))*9.8*($C143+$D143-$B143)/3600</f>
        <v>0.13436475873333334</v>
      </c>
      <c r="X143" s="74">
        <f>(('Node actual demand d=1.0'!U143*(365/2)))*9.8*($C143+$D143-$B143)/3600</f>
        <v>4.4788252911111111E-2</v>
      </c>
      <c r="Y143" s="74">
        <f>(('Node actual demand d=1.0'!V143*(365/2)))*9.8*($C143+$D143-$B143)/3600</f>
        <v>2.2394126455555555E-2</v>
      </c>
      <c r="Z143" s="74">
        <f>(('Node actual demand d=1.0'!W143*(365/2)))*9.8*($C143+$D143-$B143)/3600</f>
        <v>6.718237936666667E-2</v>
      </c>
      <c r="AA143" s="74">
        <f>(('Node actual demand d=1.0'!X143*(365/2)))*9.8*($C143+$D143-$B143)/3600</f>
        <v>4.4788252911111111E-2</v>
      </c>
      <c r="AB143" s="74">
        <f>(('Node actual demand d=1.0'!Y143*(365/2)))*9.8*($C143+$D143-$B143)/3600</f>
        <v>2.2394126455555555E-2</v>
      </c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</row>
    <row r="144" spans="1:100">
      <c r="A144" s="88" t="s">
        <v>1357</v>
      </c>
      <c r="B144" s="21">
        <f>Fornecida!$C$1</f>
        <v>3.0726</v>
      </c>
      <c r="C144" s="78">
        <v>26.758199999999999</v>
      </c>
      <c r="D144">
        <v>20</v>
      </c>
      <c r="E144" s="74">
        <f>(('Node actual demand d=1.0'!B144*(365/2)))*9.8*($C144+$D144-$B144)/3600</f>
        <v>0</v>
      </c>
      <c r="F144" s="74">
        <f>(('Node actual demand d=1.0'!C144*(365/2)))*9.8*($C144+$D144-$B144)/3600</f>
        <v>0</v>
      </c>
      <c r="G144" s="74">
        <f>(('Node actual demand d=1.0'!D144*(365/2)))*9.8*($C144+$D144-$B144)/3600</f>
        <v>0</v>
      </c>
      <c r="H144" s="74">
        <f>(('Node actual demand d=1.0'!E144*(365/2)))*9.8*($C144+$D144-$B144)/3600</f>
        <v>0</v>
      </c>
      <c r="I144" s="74">
        <f>(('Node actual demand d=1.0'!F144*(365/2)))*9.8*($C144+$D144-$B144)/3600</f>
        <v>0</v>
      </c>
      <c r="J144" s="74">
        <f>(('Node actual demand d=1.0'!G144*(365/2)))*9.8*($C144+$D144-$B144)/3600</f>
        <v>0</v>
      </c>
      <c r="K144" s="74">
        <f>(('Node actual demand d=1.0'!H144*(365/2)))*9.8*($C144+$D144-$B144)/3600</f>
        <v>0</v>
      </c>
      <c r="L144" s="74">
        <f>(('Node actual demand d=1.0'!I144*(365/2)))*9.8*($C144+$D144-$B144)/3600</f>
        <v>0</v>
      </c>
      <c r="M144" s="74">
        <f>(('Node actual demand d=1.0'!J144*(365/2)))*9.8*($C144+$D144-$B144)/3600</f>
        <v>2.3873573655555556E-2</v>
      </c>
      <c r="N144" s="74">
        <f>(('Node actual demand d=1.0'!K144*(365/2)))*9.8*($C144+$D144-$B144)/3600</f>
        <v>4.7747147311111113E-2</v>
      </c>
      <c r="O144" s="74">
        <f>(('Node actual demand d=1.0'!L144*(365/2)))*9.8*($C144+$D144-$B144)/3600</f>
        <v>2.3873573655555556E-2</v>
      </c>
      <c r="P144" s="74">
        <f>(('Node actual demand d=1.0'!M144*(365/2)))*9.8*($C144+$D144-$B144)/3600</f>
        <v>2.3873573655555556E-2</v>
      </c>
      <c r="Q144" s="74">
        <f>(('Node actual demand d=1.0'!N144*(365/2)))*9.8*($C144+$D144-$B144)/3600</f>
        <v>2.3873573655555556E-2</v>
      </c>
      <c r="R144" s="74">
        <f>(('Node actual demand d=1.0'!O144*(365/2)))*9.8*($C144+$D144-$B144)/3600</f>
        <v>0</v>
      </c>
      <c r="S144" s="74">
        <f>(('Node actual demand d=1.0'!P144*(365/2)))*9.8*($C144+$D144-$B144)/3600</f>
        <v>2.3873573655555556E-2</v>
      </c>
      <c r="T144" s="74">
        <f>(('Node actual demand d=1.0'!Q144*(365/2)))*9.8*($C144+$D144-$B144)/3600</f>
        <v>0</v>
      </c>
      <c r="U144" s="74">
        <f>(('Node actual demand d=1.0'!R144*(365/2)))*9.8*($C144+$D144-$B144)/3600</f>
        <v>2.3873573655555556E-2</v>
      </c>
      <c r="V144" s="74">
        <f>(('Node actual demand d=1.0'!S144*(365/2)))*9.8*($C144+$D144-$B144)/3600</f>
        <v>4.7747147311111113E-2</v>
      </c>
      <c r="W144" s="74">
        <f>(('Node actual demand d=1.0'!T144*(365/2)))*9.8*($C144+$D144-$B144)/3600</f>
        <v>4.7747147311111113E-2</v>
      </c>
      <c r="X144" s="74">
        <f>(('Node actual demand d=1.0'!U144*(365/2)))*9.8*($C144+$D144-$B144)/3600</f>
        <v>2.3873573655555556E-2</v>
      </c>
      <c r="Y144" s="74">
        <f>(('Node actual demand d=1.0'!V144*(365/2)))*9.8*($C144+$D144-$B144)/3600</f>
        <v>0</v>
      </c>
      <c r="Z144" s="74">
        <f>(('Node actual demand d=1.0'!W144*(365/2)))*9.8*($C144+$D144-$B144)/3600</f>
        <v>0</v>
      </c>
      <c r="AA144" s="74">
        <f>(('Node actual demand d=1.0'!X144*(365/2)))*9.8*($C144+$D144-$B144)/3600</f>
        <v>0</v>
      </c>
      <c r="AB144" s="74">
        <f>(('Node actual demand d=1.0'!Y144*(365/2)))*9.8*($C144+$D144-$B144)/3600</f>
        <v>0</v>
      </c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55"/>
      <c r="BC144" s="55"/>
      <c r="BD144" s="55"/>
      <c r="BE144" s="55"/>
      <c r="BF144" s="55"/>
      <c r="BG144" s="55"/>
      <c r="BH144" s="55"/>
      <c r="BI144" s="55"/>
      <c r="BJ144" s="55"/>
      <c r="BK144" s="55"/>
      <c r="BL144" s="55"/>
      <c r="BM144" s="55"/>
      <c r="BN144" s="55"/>
      <c r="BO144" s="55"/>
      <c r="BP144" s="55"/>
      <c r="BQ144" s="55"/>
      <c r="BR144" s="55"/>
      <c r="BS144" s="55"/>
      <c r="BT144" s="55"/>
      <c r="BU144" s="55"/>
      <c r="BV144" s="55"/>
      <c r="BW144" s="55"/>
      <c r="BX144" s="55"/>
      <c r="BY144" s="55"/>
      <c r="BZ144" s="55"/>
      <c r="CA144" s="55"/>
      <c r="CB144" s="55"/>
      <c r="CC144" s="55"/>
      <c r="CD144" s="55"/>
      <c r="CE144" s="55"/>
      <c r="CF144" s="55"/>
      <c r="CG144" s="55"/>
      <c r="CH144" s="55"/>
      <c r="CI144" s="55"/>
      <c r="CJ144" s="55"/>
      <c r="CK144" s="55"/>
      <c r="CL144" s="55"/>
      <c r="CM144" s="55"/>
      <c r="CN144" s="55"/>
      <c r="CO144" s="55"/>
      <c r="CP144" s="55"/>
      <c r="CQ144" s="55"/>
      <c r="CR144" s="55"/>
      <c r="CS144" s="55"/>
      <c r="CT144" s="55"/>
      <c r="CU144" s="55"/>
      <c r="CV144" s="55"/>
    </row>
    <row r="145" spans="1:100">
      <c r="A145" s="88" t="s">
        <v>1358</v>
      </c>
      <c r="B145" s="21">
        <f>Fornecida!$C$1</f>
        <v>3.0726</v>
      </c>
      <c r="C145" s="78">
        <v>27.2607</v>
      </c>
      <c r="D145">
        <v>20</v>
      </c>
      <c r="E145" s="74">
        <f>(('Node actual demand d=1.0'!B145*(365/2)))*9.8*($C145+$D145-$B145)/3600</f>
        <v>0</v>
      </c>
      <c r="F145" s="74">
        <f>(('Node actual demand d=1.0'!C145*(365/2)))*9.8*($C145+$D145-$B145)/3600</f>
        <v>0</v>
      </c>
      <c r="G145" s="74">
        <f>(('Node actual demand d=1.0'!D145*(365/2)))*9.8*($C145+$D145-$B145)/3600</f>
        <v>0</v>
      </c>
      <c r="H145" s="74">
        <f>(('Node actual demand d=1.0'!E145*(365/2)))*9.8*($C145+$D145-$B145)/3600</f>
        <v>0</v>
      </c>
      <c r="I145" s="74">
        <f>(('Node actual demand d=1.0'!F145*(365/2)))*9.8*($C145+$D145-$B145)/3600</f>
        <v>0</v>
      </c>
      <c r="J145" s="74">
        <f>(('Node actual demand d=1.0'!G145*(365/2)))*9.8*($C145+$D145-$B145)/3600</f>
        <v>0</v>
      </c>
      <c r="K145" s="74">
        <f>(('Node actual demand d=1.0'!H145*(365/2)))*9.8*($C145+$D145-$B145)/3600</f>
        <v>0</v>
      </c>
      <c r="L145" s="74">
        <f>(('Node actual demand d=1.0'!I145*(365/2)))*9.8*($C145+$D145-$B145)/3600</f>
        <v>0</v>
      </c>
      <c r="M145" s="74">
        <f>(('Node actual demand d=1.0'!J145*(365/2)))*9.8*($C145+$D145-$B145)/3600</f>
        <v>0</v>
      </c>
      <c r="N145" s="74">
        <f>(('Node actual demand d=1.0'!K145*(365/2)))*9.8*($C145+$D145-$B145)/3600</f>
        <v>0</v>
      </c>
      <c r="O145" s="74">
        <f>(('Node actual demand d=1.0'!L145*(365/2)))*9.8*($C145+$D145-$B145)/3600</f>
        <v>0</v>
      </c>
      <c r="P145" s="74">
        <f>(('Node actual demand d=1.0'!M145*(365/2)))*9.8*($C145+$D145-$B145)/3600</f>
        <v>0</v>
      </c>
      <c r="Q145" s="74">
        <f>(('Node actual demand d=1.0'!N145*(365/2)))*9.8*($C145+$D145-$B145)/3600</f>
        <v>0</v>
      </c>
      <c r="R145" s="74">
        <f>(('Node actual demand d=1.0'!O145*(365/2)))*9.8*($C145+$D145-$B145)/3600</f>
        <v>0</v>
      </c>
      <c r="S145" s="74">
        <f>(('Node actual demand d=1.0'!P145*(365/2)))*9.8*($C145+$D145-$B145)/3600</f>
        <v>0</v>
      </c>
      <c r="T145" s="74">
        <f>(('Node actual demand d=1.0'!Q145*(365/2)))*9.8*($C145+$D145-$B145)/3600</f>
        <v>0</v>
      </c>
      <c r="U145" s="74">
        <f>(('Node actual demand d=1.0'!R145*(365/2)))*9.8*($C145+$D145-$B145)/3600</f>
        <v>0</v>
      </c>
      <c r="V145" s="74">
        <f>(('Node actual demand d=1.0'!S145*(365/2)))*9.8*($C145+$D145-$B145)/3600</f>
        <v>0</v>
      </c>
      <c r="W145" s="74">
        <f>(('Node actual demand d=1.0'!T145*(365/2)))*9.8*($C145+$D145-$B145)/3600</f>
        <v>0</v>
      </c>
      <c r="X145" s="74">
        <f>(('Node actual demand d=1.0'!U145*(365/2)))*9.8*($C145+$D145-$B145)/3600</f>
        <v>0</v>
      </c>
      <c r="Y145" s="74">
        <f>(('Node actual demand d=1.0'!V145*(365/2)))*9.8*($C145+$D145-$B145)/3600</f>
        <v>0</v>
      </c>
      <c r="Z145" s="74">
        <f>(('Node actual demand d=1.0'!W145*(365/2)))*9.8*($C145+$D145-$B145)/3600</f>
        <v>0</v>
      </c>
      <c r="AA145" s="74">
        <f>(('Node actual demand d=1.0'!X145*(365/2)))*9.8*($C145+$D145-$B145)/3600</f>
        <v>0</v>
      </c>
      <c r="AB145" s="74">
        <f>(('Node actual demand d=1.0'!Y145*(365/2)))*9.8*($C145+$D145-$B145)/3600</f>
        <v>0</v>
      </c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  <c r="AW145" s="55"/>
      <c r="AX145" s="55"/>
      <c r="AY145" s="55"/>
      <c r="AZ145" s="55"/>
      <c r="BA145" s="55"/>
      <c r="BB145" s="55"/>
      <c r="BC145" s="55"/>
      <c r="BD145" s="55"/>
      <c r="BE145" s="55"/>
      <c r="BF145" s="55"/>
      <c r="BG145" s="55"/>
      <c r="BH145" s="55"/>
      <c r="BI145" s="55"/>
      <c r="BJ145" s="55"/>
      <c r="BK145" s="55"/>
      <c r="BL145" s="55"/>
      <c r="BM145" s="55"/>
      <c r="BN145" s="55"/>
      <c r="BO145" s="55"/>
      <c r="BP145" s="55"/>
      <c r="BQ145" s="55"/>
      <c r="BR145" s="55"/>
      <c r="BS145" s="55"/>
      <c r="BT145" s="55"/>
      <c r="BU145" s="55"/>
      <c r="BV145" s="55"/>
      <c r="BW145" s="55"/>
      <c r="BX145" s="55"/>
      <c r="BY145" s="55"/>
      <c r="BZ145" s="55"/>
      <c r="CA145" s="55"/>
      <c r="CB145" s="55"/>
      <c r="CC145" s="55"/>
      <c r="CD145" s="55"/>
      <c r="CE145" s="55"/>
      <c r="CF145" s="55"/>
      <c r="CG145" s="55"/>
      <c r="CH145" s="55"/>
      <c r="CI145" s="55"/>
      <c r="CJ145" s="55"/>
      <c r="CK145" s="55"/>
      <c r="CL145" s="55"/>
      <c r="CM145" s="55"/>
      <c r="CN145" s="55"/>
      <c r="CO145" s="55"/>
      <c r="CP145" s="55"/>
      <c r="CQ145" s="55"/>
      <c r="CR145" s="55"/>
      <c r="CS145" s="55"/>
      <c r="CT145" s="55"/>
      <c r="CU145" s="55"/>
      <c r="CV145" s="55"/>
    </row>
    <row r="146" spans="1:100">
      <c r="A146" s="88" t="s">
        <v>1359</v>
      </c>
      <c r="B146" s="21">
        <f>Fornecida!$C$1</f>
        <v>3.0726</v>
      </c>
      <c r="C146" s="78">
        <v>28.097999999999999</v>
      </c>
      <c r="D146">
        <v>20</v>
      </c>
      <c r="E146" s="74">
        <f>(('Node actual demand d=1.0'!B146*(365/2)))*9.8*($C146+$D146-$B146)/3600</f>
        <v>0</v>
      </c>
      <c r="F146" s="74">
        <f>(('Node actual demand d=1.0'!C146*(365/2)))*9.8*($C146+$D146-$B146)/3600</f>
        <v>0</v>
      </c>
      <c r="G146" s="74">
        <f>(('Node actual demand d=1.0'!D146*(365/2)))*9.8*($C146+$D146-$B146)/3600</f>
        <v>0</v>
      </c>
      <c r="H146" s="74">
        <f>(('Node actual demand d=1.0'!E146*(365/2)))*9.8*($C146+$D146-$B146)/3600</f>
        <v>0</v>
      </c>
      <c r="I146" s="74">
        <f>(('Node actual demand d=1.0'!F146*(365/2)))*9.8*($C146+$D146-$B146)/3600</f>
        <v>0</v>
      </c>
      <c r="J146" s="74">
        <f>(('Node actual demand d=1.0'!G146*(365/2)))*9.8*($C146+$D146-$B146)/3600</f>
        <v>0</v>
      </c>
      <c r="K146" s="74">
        <f>(('Node actual demand d=1.0'!H146*(365/2)))*9.8*($C146+$D146-$B146)/3600</f>
        <v>2.4605755747222225E-2</v>
      </c>
      <c r="L146" s="74">
        <f>(('Node actual demand d=1.0'!I146*(365/2)))*9.8*($C146+$D146-$B146)/3600</f>
        <v>4.921151149444445E-2</v>
      </c>
      <c r="M146" s="74">
        <f>(('Node actual demand d=1.0'!J146*(365/2)))*9.8*($C146+$D146-$B146)/3600</f>
        <v>4.921151149444445E-2</v>
      </c>
      <c r="N146" s="74">
        <f>(('Node actual demand d=1.0'!K146*(365/2)))*9.8*($C146+$D146-$B146)/3600</f>
        <v>4.921151149444445E-2</v>
      </c>
      <c r="O146" s="74">
        <f>(('Node actual demand d=1.0'!L146*(365/2)))*9.8*($C146+$D146-$B146)/3600</f>
        <v>2.4605755747222225E-2</v>
      </c>
      <c r="P146" s="74">
        <f>(('Node actual demand d=1.0'!M146*(365/2)))*9.8*($C146+$D146-$B146)/3600</f>
        <v>2.4605755747222225E-2</v>
      </c>
      <c r="Q146" s="74">
        <f>(('Node actual demand d=1.0'!N146*(365/2)))*9.8*($C146+$D146-$B146)/3600</f>
        <v>2.4605755747222225E-2</v>
      </c>
      <c r="R146" s="74">
        <f>(('Node actual demand d=1.0'!O146*(365/2)))*9.8*($C146+$D146-$B146)/3600</f>
        <v>4.921151149444445E-2</v>
      </c>
      <c r="S146" s="74">
        <f>(('Node actual demand d=1.0'!P146*(365/2)))*9.8*($C146+$D146-$B146)/3600</f>
        <v>0</v>
      </c>
      <c r="T146" s="74">
        <f>(('Node actual demand d=1.0'!Q146*(365/2)))*9.8*($C146+$D146-$B146)/3600</f>
        <v>2.4605755747222225E-2</v>
      </c>
      <c r="U146" s="74">
        <f>(('Node actual demand d=1.0'!R146*(365/2)))*9.8*($C146+$D146-$B146)/3600</f>
        <v>2.4605755747222225E-2</v>
      </c>
      <c r="V146" s="74">
        <f>(('Node actual demand d=1.0'!S146*(365/2)))*9.8*($C146+$D146-$B146)/3600</f>
        <v>0.12302877873611112</v>
      </c>
      <c r="W146" s="74">
        <f>(('Node actual demand d=1.0'!T146*(365/2)))*9.8*($C146+$D146-$B146)/3600</f>
        <v>7.3817267241666665E-2</v>
      </c>
      <c r="X146" s="74">
        <f>(('Node actual demand d=1.0'!U146*(365/2)))*9.8*($C146+$D146-$B146)/3600</f>
        <v>2.4605755747222225E-2</v>
      </c>
      <c r="Y146" s="74">
        <f>(('Node actual demand d=1.0'!V146*(365/2)))*9.8*($C146+$D146-$B146)/3600</f>
        <v>2.4605755747222225E-2</v>
      </c>
      <c r="Z146" s="74">
        <f>(('Node actual demand d=1.0'!W146*(365/2)))*9.8*($C146+$D146-$B146)/3600</f>
        <v>2.4605755747222225E-2</v>
      </c>
      <c r="AA146" s="74">
        <f>(('Node actual demand d=1.0'!X146*(365/2)))*9.8*($C146+$D146-$B146)/3600</f>
        <v>0</v>
      </c>
      <c r="AB146" s="74">
        <f>(('Node actual demand d=1.0'!Y146*(365/2)))*9.8*($C146+$D146-$B146)/3600</f>
        <v>0</v>
      </c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55"/>
      <c r="BC146" s="55"/>
      <c r="BD146" s="55"/>
      <c r="BE146" s="55"/>
      <c r="BF146" s="55"/>
      <c r="BG146" s="55"/>
      <c r="BH146" s="55"/>
      <c r="BI146" s="55"/>
      <c r="BJ146" s="55"/>
      <c r="BK146" s="55"/>
      <c r="BL146" s="55"/>
      <c r="BM146" s="55"/>
      <c r="BN146" s="55"/>
      <c r="BO146" s="55"/>
      <c r="BP146" s="55"/>
      <c r="BQ146" s="55"/>
      <c r="BR146" s="55"/>
      <c r="BS146" s="55"/>
      <c r="BT146" s="55"/>
      <c r="BU146" s="55"/>
      <c r="BV146" s="55"/>
      <c r="BW146" s="55"/>
      <c r="BX146" s="55"/>
      <c r="BY146" s="55"/>
      <c r="BZ146" s="55"/>
      <c r="CA146" s="55"/>
      <c r="CB146" s="55"/>
      <c r="CC146" s="55"/>
      <c r="CD146" s="55"/>
      <c r="CE146" s="55"/>
      <c r="CF146" s="55"/>
      <c r="CG146" s="55"/>
      <c r="CH146" s="55"/>
      <c r="CI146" s="55"/>
      <c r="CJ146" s="55"/>
      <c r="CK146" s="55"/>
      <c r="CL146" s="55"/>
      <c r="CM146" s="55"/>
      <c r="CN146" s="55"/>
      <c r="CO146" s="55"/>
      <c r="CP146" s="55"/>
      <c r="CQ146" s="55"/>
      <c r="CR146" s="55"/>
      <c r="CS146" s="55"/>
      <c r="CT146" s="55"/>
      <c r="CU146" s="55"/>
      <c r="CV146" s="55"/>
    </row>
    <row r="147" spans="1:100">
      <c r="A147" s="88" t="s">
        <v>1360</v>
      </c>
      <c r="B147" s="21">
        <f>Fornecida!$C$1</f>
        <v>3.0726</v>
      </c>
      <c r="C147" s="78">
        <v>26.9651</v>
      </c>
      <c r="D147">
        <v>20</v>
      </c>
      <c r="E147" s="74">
        <f>(('Node actual demand d=1.0'!B147*(365/2)))*9.8*($C147+$D147-$B147)/3600</f>
        <v>2.3986641631944444E-2</v>
      </c>
      <c r="F147" s="74">
        <f>(('Node actual demand d=1.0'!C147*(365/2)))*9.8*($C147+$D147-$B147)/3600</f>
        <v>2.3986641631944444E-2</v>
      </c>
      <c r="G147" s="74">
        <f>(('Node actual demand d=1.0'!D147*(365/2)))*9.8*($C147+$D147-$B147)/3600</f>
        <v>0</v>
      </c>
      <c r="H147" s="74">
        <f>(('Node actual demand d=1.0'!E147*(365/2)))*9.8*($C147+$D147-$B147)/3600</f>
        <v>0</v>
      </c>
      <c r="I147" s="74">
        <f>(('Node actual demand d=1.0'!F147*(365/2)))*9.8*($C147+$D147-$B147)/3600</f>
        <v>0</v>
      </c>
      <c r="J147" s="74">
        <f>(('Node actual demand d=1.0'!G147*(365/2)))*9.8*($C147+$D147-$B147)/3600</f>
        <v>0</v>
      </c>
      <c r="K147" s="74">
        <f>(('Node actual demand d=1.0'!H147*(365/2)))*9.8*($C147+$D147-$B147)/3600</f>
        <v>0</v>
      </c>
      <c r="L147" s="74">
        <f>(('Node actual demand d=1.0'!I147*(365/2)))*9.8*($C147+$D147-$B147)/3600</f>
        <v>0</v>
      </c>
      <c r="M147" s="74">
        <f>(('Node actual demand d=1.0'!J147*(365/2)))*9.8*($C147+$D147-$B147)/3600</f>
        <v>7.1959924895833319E-2</v>
      </c>
      <c r="N147" s="74">
        <f>(('Node actual demand d=1.0'!K147*(365/2)))*9.8*($C147+$D147-$B147)/3600</f>
        <v>4.7973283263888888E-2</v>
      </c>
      <c r="O147" s="74">
        <f>(('Node actual demand d=1.0'!L147*(365/2)))*9.8*($C147+$D147-$B147)/3600</f>
        <v>9.5946566527777777E-2</v>
      </c>
      <c r="P147" s="74">
        <f>(('Node actual demand d=1.0'!M147*(365/2)))*9.8*($C147+$D147-$B147)/3600</f>
        <v>9.5946566527777777E-2</v>
      </c>
      <c r="Q147" s="74">
        <f>(('Node actual demand d=1.0'!N147*(365/2)))*9.8*($C147+$D147-$B147)/3600</f>
        <v>4.7973283263888888E-2</v>
      </c>
      <c r="R147" s="74">
        <f>(('Node actual demand d=1.0'!O147*(365/2)))*9.8*($C147+$D147-$B147)/3600</f>
        <v>9.5946566527777777E-2</v>
      </c>
      <c r="S147" s="74">
        <f>(('Node actual demand d=1.0'!P147*(365/2)))*9.8*($C147+$D147-$B147)/3600</f>
        <v>4.7973283263888888E-2</v>
      </c>
      <c r="T147" s="74">
        <f>(('Node actual demand d=1.0'!Q147*(365/2)))*9.8*($C147+$D147-$B147)/3600</f>
        <v>2.3986641631944444E-2</v>
      </c>
      <c r="U147" s="74">
        <f>(('Node actual demand d=1.0'!R147*(365/2)))*9.8*($C147+$D147-$B147)/3600</f>
        <v>2.3986641631944444E-2</v>
      </c>
      <c r="V147" s="74">
        <f>(('Node actual demand d=1.0'!S147*(365/2)))*9.8*($C147+$D147-$B147)/3600</f>
        <v>9.5946566527777777E-2</v>
      </c>
      <c r="W147" s="74">
        <f>(('Node actual demand d=1.0'!T147*(365/2)))*9.8*($C147+$D147-$B147)/3600</f>
        <v>4.7973283263888888E-2</v>
      </c>
      <c r="X147" s="74">
        <f>(('Node actual demand d=1.0'!U147*(365/2)))*9.8*($C147+$D147-$B147)/3600</f>
        <v>7.1959924895833319E-2</v>
      </c>
      <c r="Y147" s="74">
        <f>(('Node actual demand d=1.0'!V147*(365/2)))*9.8*($C147+$D147-$B147)/3600</f>
        <v>2.3986641631944444E-2</v>
      </c>
      <c r="Z147" s="74">
        <f>(('Node actual demand d=1.0'!W147*(365/2)))*9.8*($C147+$D147-$B147)/3600</f>
        <v>2.3986641631944444E-2</v>
      </c>
      <c r="AA147" s="74">
        <f>(('Node actual demand d=1.0'!X147*(365/2)))*9.8*($C147+$D147-$B147)/3600</f>
        <v>2.3986641631944444E-2</v>
      </c>
      <c r="AB147" s="74">
        <f>(('Node actual demand d=1.0'!Y147*(365/2)))*9.8*($C147+$D147-$B147)/3600</f>
        <v>2.3986641631944444E-2</v>
      </c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55"/>
      <c r="BC147" s="55"/>
      <c r="BD147" s="55"/>
      <c r="BE147" s="55"/>
      <c r="BF147" s="55"/>
      <c r="BG147" s="55"/>
      <c r="BH147" s="55"/>
      <c r="BI147" s="55"/>
      <c r="BJ147" s="55"/>
      <c r="BK147" s="55"/>
      <c r="BL147" s="55"/>
      <c r="BM147" s="55"/>
      <c r="BN147" s="55"/>
      <c r="BO147" s="55"/>
      <c r="BP147" s="55"/>
      <c r="BQ147" s="55"/>
      <c r="BR147" s="55"/>
      <c r="BS147" s="55"/>
      <c r="BT147" s="55"/>
      <c r="BU147" s="55"/>
      <c r="BV147" s="55"/>
      <c r="BW147" s="55"/>
      <c r="BX147" s="55"/>
      <c r="BY147" s="55"/>
      <c r="BZ147" s="55"/>
      <c r="CA147" s="55"/>
      <c r="CB147" s="55"/>
      <c r="CC147" s="55"/>
      <c r="CD147" s="55"/>
      <c r="CE147" s="55"/>
      <c r="CF147" s="55"/>
      <c r="CG147" s="55"/>
      <c r="CH147" s="55"/>
      <c r="CI147" s="55"/>
      <c r="CJ147" s="55"/>
      <c r="CK147" s="55"/>
      <c r="CL147" s="55"/>
      <c r="CM147" s="55"/>
      <c r="CN147" s="55"/>
      <c r="CO147" s="55"/>
      <c r="CP147" s="55"/>
      <c r="CQ147" s="55"/>
      <c r="CR147" s="55"/>
      <c r="CS147" s="55"/>
      <c r="CT147" s="55"/>
      <c r="CU147" s="55"/>
      <c r="CV147" s="55"/>
    </row>
    <row r="148" spans="1:100">
      <c r="A148" s="88" t="s">
        <v>1361</v>
      </c>
      <c r="B148" s="21">
        <f>Fornecida!$C$1</f>
        <v>3.0726</v>
      </c>
      <c r="C148" s="78">
        <v>26.1022</v>
      </c>
      <c r="D148">
        <v>20</v>
      </c>
      <c r="E148" s="74">
        <f>(('Node actual demand d=1.0'!B148*(365/2)))*9.8*($C148+$D148-$B148)/3600</f>
        <v>2.3515078766666666E-2</v>
      </c>
      <c r="F148" s="74">
        <f>(('Node actual demand d=1.0'!C148*(365/2)))*9.8*($C148+$D148-$B148)/3600</f>
        <v>0</v>
      </c>
      <c r="G148" s="74">
        <f>(('Node actual demand d=1.0'!D148*(365/2)))*9.8*($C148+$D148-$B148)/3600</f>
        <v>0</v>
      </c>
      <c r="H148" s="74">
        <f>(('Node actual demand d=1.0'!E148*(365/2)))*9.8*($C148+$D148-$B148)/3600</f>
        <v>0</v>
      </c>
      <c r="I148" s="74">
        <f>(('Node actual demand d=1.0'!F148*(365/2)))*9.8*($C148+$D148-$B148)/3600</f>
        <v>0</v>
      </c>
      <c r="J148" s="74">
        <f>(('Node actual demand d=1.0'!G148*(365/2)))*9.8*($C148+$D148-$B148)/3600</f>
        <v>0</v>
      </c>
      <c r="K148" s="74">
        <f>(('Node actual demand d=1.0'!H148*(365/2)))*9.8*($C148+$D148-$B148)/3600</f>
        <v>2.3515078766666666E-2</v>
      </c>
      <c r="L148" s="74">
        <f>(('Node actual demand d=1.0'!I148*(365/2)))*9.8*($C148+$D148-$B148)/3600</f>
        <v>2.3515078766666666E-2</v>
      </c>
      <c r="M148" s="74">
        <f>(('Node actual demand d=1.0'!J148*(365/2)))*9.8*($C148+$D148-$B148)/3600</f>
        <v>2.3515078766666666E-2</v>
      </c>
      <c r="N148" s="74">
        <f>(('Node actual demand d=1.0'!K148*(365/2)))*9.8*($C148+$D148-$B148)/3600</f>
        <v>2.3515078766666666E-2</v>
      </c>
      <c r="O148" s="74">
        <f>(('Node actual demand d=1.0'!L148*(365/2)))*9.8*($C148+$D148-$B148)/3600</f>
        <v>2.3515078766666666E-2</v>
      </c>
      <c r="P148" s="74">
        <f>(('Node actual demand d=1.0'!M148*(365/2)))*9.8*($C148+$D148-$B148)/3600</f>
        <v>2.3515078766666666E-2</v>
      </c>
      <c r="Q148" s="74">
        <f>(('Node actual demand d=1.0'!N148*(365/2)))*9.8*($C148+$D148-$B148)/3600</f>
        <v>4.7030157533333332E-2</v>
      </c>
      <c r="R148" s="74">
        <f>(('Node actual demand d=1.0'!O148*(365/2)))*9.8*($C148+$D148-$B148)/3600</f>
        <v>2.3515078766666666E-2</v>
      </c>
      <c r="S148" s="74">
        <f>(('Node actual demand d=1.0'!P148*(365/2)))*9.8*($C148+$D148-$B148)/3600</f>
        <v>2.3515078766666666E-2</v>
      </c>
      <c r="T148" s="74">
        <f>(('Node actual demand d=1.0'!Q148*(365/2)))*9.8*($C148+$D148-$B148)/3600</f>
        <v>2.3515078766666666E-2</v>
      </c>
      <c r="U148" s="74">
        <f>(('Node actual demand d=1.0'!R148*(365/2)))*9.8*($C148+$D148-$B148)/3600</f>
        <v>0</v>
      </c>
      <c r="V148" s="74">
        <f>(('Node actual demand d=1.0'!S148*(365/2)))*9.8*($C148+$D148-$B148)/3600</f>
        <v>4.7030157533333332E-2</v>
      </c>
      <c r="W148" s="74">
        <f>(('Node actual demand d=1.0'!T148*(365/2)))*9.8*($C148+$D148-$B148)/3600</f>
        <v>2.3515078766666666E-2</v>
      </c>
      <c r="X148" s="74">
        <f>(('Node actual demand d=1.0'!U148*(365/2)))*9.8*($C148+$D148-$B148)/3600</f>
        <v>0</v>
      </c>
      <c r="Y148" s="74">
        <f>(('Node actual demand d=1.0'!V148*(365/2)))*9.8*($C148+$D148-$B148)/3600</f>
        <v>0</v>
      </c>
      <c r="Z148" s="74">
        <f>(('Node actual demand d=1.0'!W148*(365/2)))*9.8*($C148+$D148-$B148)/3600</f>
        <v>0</v>
      </c>
      <c r="AA148" s="74">
        <f>(('Node actual demand d=1.0'!X148*(365/2)))*9.8*($C148+$D148-$B148)/3600</f>
        <v>2.3515078766666666E-2</v>
      </c>
      <c r="AB148" s="74">
        <f>(('Node actual demand d=1.0'!Y148*(365/2)))*9.8*($C148+$D148-$B148)/3600</f>
        <v>0</v>
      </c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  <c r="AW148" s="55"/>
      <c r="AX148" s="55"/>
      <c r="AY148" s="55"/>
      <c r="AZ148" s="55"/>
      <c r="BA148" s="55"/>
      <c r="BB148" s="55"/>
      <c r="BC148" s="55"/>
      <c r="BD148" s="55"/>
      <c r="BE148" s="55"/>
      <c r="BF148" s="55"/>
      <c r="BG148" s="55"/>
      <c r="BH148" s="55"/>
      <c r="BI148" s="55"/>
      <c r="BJ148" s="55"/>
      <c r="BK148" s="55"/>
      <c r="BL148" s="55"/>
      <c r="BM148" s="55"/>
      <c r="BN148" s="55"/>
      <c r="BO148" s="55"/>
      <c r="BP148" s="55"/>
      <c r="BQ148" s="55"/>
      <c r="BR148" s="55"/>
      <c r="BS148" s="55"/>
      <c r="BT148" s="55"/>
      <c r="BU148" s="55"/>
      <c r="BV148" s="55"/>
      <c r="BW148" s="55"/>
      <c r="BX148" s="55"/>
      <c r="BY148" s="55"/>
      <c r="BZ148" s="55"/>
      <c r="CA148" s="55"/>
      <c r="CB148" s="55"/>
      <c r="CC148" s="55"/>
      <c r="CD148" s="55"/>
      <c r="CE148" s="55"/>
      <c r="CF148" s="55"/>
      <c r="CG148" s="55"/>
      <c r="CH148" s="55"/>
      <c r="CI148" s="55"/>
      <c r="CJ148" s="55"/>
      <c r="CK148" s="55"/>
      <c r="CL148" s="55"/>
      <c r="CM148" s="55"/>
      <c r="CN148" s="55"/>
      <c r="CO148" s="55"/>
      <c r="CP148" s="55"/>
      <c r="CQ148" s="55"/>
      <c r="CR148" s="55"/>
      <c r="CS148" s="55"/>
      <c r="CT148" s="55"/>
      <c r="CU148" s="55"/>
      <c r="CV148" s="55"/>
    </row>
    <row r="149" spans="1:100">
      <c r="A149" s="88" t="s">
        <v>1362</v>
      </c>
      <c r="B149" s="21">
        <f>Fornecida!$C$1</f>
        <v>3.0726</v>
      </c>
      <c r="C149" s="78">
        <v>25.314599999999999</v>
      </c>
      <c r="D149">
        <v>20</v>
      </c>
      <c r="E149" s="74">
        <f>(('Node actual demand d=1.0'!B149*(365/2)))*9.8*($C149+$D149-$B149)/3600</f>
        <v>0</v>
      </c>
      <c r="F149" s="74">
        <f>(('Node actual demand d=1.0'!C149*(365/2)))*9.8*($C149+$D149-$B149)/3600</f>
        <v>0</v>
      </c>
      <c r="G149" s="74">
        <f>(('Node actual demand d=1.0'!D149*(365/2)))*9.8*($C149+$D149-$B149)/3600</f>
        <v>0</v>
      </c>
      <c r="H149" s="74">
        <f>(('Node actual demand d=1.0'!E149*(365/2)))*9.8*($C149+$D149-$B149)/3600</f>
        <v>0</v>
      </c>
      <c r="I149" s="74">
        <f>(('Node actual demand d=1.0'!F149*(365/2)))*9.8*($C149+$D149-$B149)/3600</f>
        <v>0</v>
      </c>
      <c r="J149" s="74">
        <f>(('Node actual demand d=1.0'!G149*(365/2)))*9.8*($C149+$D149-$B149)/3600</f>
        <v>0</v>
      </c>
      <c r="K149" s="74">
        <f>(('Node actual demand d=1.0'!H149*(365/2)))*9.8*($C149+$D149-$B149)/3600</f>
        <v>0</v>
      </c>
      <c r="L149" s="74">
        <f>(('Node actual demand d=1.0'!I149*(365/2)))*9.8*($C149+$D149-$B149)/3600</f>
        <v>0</v>
      </c>
      <c r="M149" s="74">
        <f>(('Node actual demand d=1.0'!J149*(365/2)))*9.8*($C149+$D149-$B149)/3600</f>
        <v>0</v>
      </c>
      <c r="N149" s="74">
        <f>(('Node actual demand d=1.0'!K149*(365/2)))*9.8*($C149+$D149-$B149)/3600</f>
        <v>0</v>
      </c>
      <c r="O149" s="74">
        <f>(('Node actual demand d=1.0'!L149*(365/2)))*9.8*($C149+$D149-$B149)/3600</f>
        <v>0</v>
      </c>
      <c r="P149" s="74">
        <f>(('Node actual demand d=1.0'!M149*(365/2)))*9.8*($C149+$D149-$B149)/3600</f>
        <v>0</v>
      </c>
      <c r="Q149" s="74">
        <f>(('Node actual demand d=1.0'!N149*(365/2)))*9.8*($C149+$D149-$B149)/3600</f>
        <v>0</v>
      </c>
      <c r="R149" s="74">
        <f>(('Node actual demand d=1.0'!O149*(365/2)))*9.8*($C149+$D149-$B149)/3600</f>
        <v>0</v>
      </c>
      <c r="S149" s="74">
        <f>(('Node actual demand d=1.0'!P149*(365/2)))*9.8*($C149+$D149-$B149)/3600</f>
        <v>0</v>
      </c>
      <c r="T149" s="74">
        <f>(('Node actual demand d=1.0'!Q149*(365/2)))*9.8*($C149+$D149-$B149)/3600</f>
        <v>0</v>
      </c>
      <c r="U149" s="74">
        <f>(('Node actual demand d=1.0'!R149*(365/2)))*9.8*($C149+$D149-$B149)/3600</f>
        <v>0</v>
      </c>
      <c r="V149" s="74">
        <f>(('Node actual demand d=1.0'!S149*(365/2)))*9.8*($C149+$D149-$B149)/3600</f>
        <v>0</v>
      </c>
      <c r="W149" s="74">
        <f>(('Node actual demand d=1.0'!T149*(365/2)))*9.8*($C149+$D149-$B149)/3600</f>
        <v>0</v>
      </c>
      <c r="X149" s="74">
        <f>(('Node actual demand d=1.0'!U149*(365/2)))*9.8*($C149+$D149-$B149)/3600</f>
        <v>0</v>
      </c>
      <c r="Y149" s="74">
        <f>(('Node actual demand d=1.0'!V149*(365/2)))*9.8*($C149+$D149-$B149)/3600</f>
        <v>0</v>
      </c>
      <c r="Z149" s="74">
        <f>(('Node actual demand d=1.0'!W149*(365/2)))*9.8*($C149+$D149-$B149)/3600</f>
        <v>0</v>
      </c>
      <c r="AA149" s="74">
        <f>(('Node actual demand d=1.0'!X149*(365/2)))*9.8*($C149+$D149-$B149)/3600</f>
        <v>0</v>
      </c>
      <c r="AB149" s="74">
        <f>(('Node actual demand d=1.0'!Y149*(365/2)))*9.8*($C149+$D149-$B149)/3600</f>
        <v>0</v>
      </c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55"/>
      <c r="BC149" s="55"/>
      <c r="BD149" s="55"/>
      <c r="BE149" s="55"/>
      <c r="BF149" s="55"/>
      <c r="BG149" s="55"/>
      <c r="BH149" s="55"/>
      <c r="BI149" s="55"/>
      <c r="BJ149" s="55"/>
      <c r="BK149" s="55"/>
      <c r="BL149" s="55"/>
      <c r="BM149" s="55"/>
      <c r="BN149" s="55"/>
      <c r="BO149" s="55"/>
      <c r="BP149" s="55"/>
      <c r="BQ149" s="55"/>
      <c r="BR149" s="55"/>
      <c r="BS149" s="55"/>
      <c r="BT149" s="55"/>
      <c r="BU149" s="55"/>
      <c r="BV149" s="55"/>
      <c r="BW149" s="55"/>
      <c r="BX149" s="55"/>
      <c r="BY149" s="55"/>
      <c r="BZ149" s="55"/>
      <c r="CA149" s="55"/>
      <c r="CB149" s="55"/>
      <c r="CC149" s="55"/>
      <c r="CD149" s="55"/>
      <c r="CE149" s="55"/>
      <c r="CF149" s="55"/>
      <c r="CG149" s="55"/>
      <c r="CH149" s="55"/>
      <c r="CI149" s="55"/>
      <c r="CJ149" s="55"/>
      <c r="CK149" s="55"/>
      <c r="CL149" s="55"/>
      <c r="CM149" s="55"/>
      <c r="CN149" s="55"/>
      <c r="CO149" s="55"/>
      <c r="CP149" s="55"/>
      <c r="CQ149" s="55"/>
      <c r="CR149" s="55"/>
      <c r="CS149" s="55"/>
      <c r="CT149" s="55"/>
      <c r="CU149" s="55"/>
      <c r="CV149" s="55"/>
    </row>
    <row r="150" spans="1:100">
      <c r="A150" s="88" t="s">
        <v>1363</v>
      </c>
      <c r="B150" s="21">
        <f>Fornecida!$C$1</f>
        <v>3.0726</v>
      </c>
      <c r="C150" s="78">
        <v>25.964200000000002</v>
      </c>
      <c r="D150">
        <v>20</v>
      </c>
      <c r="E150" s="74">
        <f>(('Node actual demand d=1.0'!B150*(365/2)))*9.8*($C150+$D150-$B150)/3600</f>
        <v>0</v>
      </c>
      <c r="F150" s="74">
        <f>(('Node actual demand d=1.0'!C150*(365/2)))*9.8*($C150+$D150-$B150)/3600</f>
        <v>0</v>
      </c>
      <c r="G150" s="74">
        <f>(('Node actual demand d=1.0'!D150*(365/2)))*9.8*($C150+$D150-$B150)/3600</f>
        <v>0</v>
      </c>
      <c r="H150" s="74">
        <f>(('Node actual demand d=1.0'!E150*(365/2)))*9.8*($C150+$D150-$B150)/3600</f>
        <v>0</v>
      </c>
      <c r="I150" s="74">
        <f>(('Node actual demand d=1.0'!F150*(365/2)))*9.8*($C150+$D150-$B150)/3600</f>
        <v>0</v>
      </c>
      <c r="J150" s="74">
        <f>(('Node actual demand d=1.0'!G150*(365/2)))*9.8*($C150+$D150-$B150)/3600</f>
        <v>0</v>
      </c>
      <c r="K150" s="74">
        <f>(('Node actual demand d=1.0'!H150*(365/2)))*9.8*($C150+$D150-$B150)/3600</f>
        <v>0</v>
      </c>
      <c r="L150" s="74">
        <f>(('Node actual demand d=1.0'!I150*(365/2)))*9.8*($C150+$D150-$B150)/3600</f>
        <v>4.6879327366666675E-2</v>
      </c>
      <c r="M150" s="74">
        <f>(('Node actual demand d=1.0'!J150*(365/2)))*9.8*($C150+$D150-$B150)/3600</f>
        <v>2.3439663683333337E-2</v>
      </c>
      <c r="N150" s="74">
        <f>(('Node actual demand d=1.0'!K150*(365/2)))*9.8*($C150+$D150-$B150)/3600</f>
        <v>0</v>
      </c>
      <c r="O150" s="74">
        <f>(('Node actual demand d=1.0'!L150*(365/2)))*9.8*($C150+$D150-$B150)/3600</f>
        <v>0</v>
      </c>
      <c r="P150" s="74">
        <f>(('Node actual demand d=1.0'!M150*(365/2)))*9.8*($C150+$D150-$B150)/3600</f>
        <v>0</v>
      </c>
      <c r="Q150" s="74">
        <f>(('Node actual demand d=1.0'!N150*(365/2)))*9.8*($C150+$D150-$B150)/3600</f>
        <v>0</v>
      </c>
      <c r="R150" s="74">
        <f>(('Node actual demand d=1.0'!O150*(365/2)))*9.8*($C150+$D150-$B150)/3600</f>
        <v>0</v>
      </c>
      <c r="S150" s="74">
        <f>(('Node actual demand d=1.0'!P150*(365/2)))*9.8*($C150+$D150-$B150)/3600</f>
        <v>0</v>
      </c>
      <c r="T150" s="74">
        <f>(('Node actual demand d=1.0'!Q150*(365/2)))*9.8*($C150+$D150-$B150)/3600</f>
        <v>0</v>
      </c>
      <c r="U150" s="74">
        <f>(('Node actual demand d=1.0'!R150*(365/2)))*9.8*($C150+$D150-$B150)/3600</f>
        <v>0</v>
      </c>
      <c r="V150" s="74">
        <f>(('Node actual demand d=1.0'!S150*(365/2)))*9.8*($C150+$D150-$B150)/3600</f>
        <v>0</v>
      </c>
      <c r="W150" s="74">
        <f>(('Node actual demand d=1.0'!T150*(365/2)))*9.8*($C150+$D150-$B150)/3600</f>
        <v>2.3439663683333337E-2</v>
      </c>
      <c r="X150" s="74">
        <f>(('Node actual demand d=1.0'!U150*(365/2)))*9.8*($C150+$D150-$B150)/3600</f>
        <v>0</v>
      </c>
      <c r="Y150" s="74">
        <f>(('Node actual demand d=1.0'!V150*(365/2)))*9.8*($C150+$D150-$B150)/3600</f>
        <v>0</v>
      </c>
      <c r="Z150" s="74">
        <f>(('Node actual demand d=1.0'!W150*(365/2)))*9.8*($C150+$D150-$B150)/3600</f>
        <v>0</v>
      </c>
      <c r="AA150" s="74">
        <f>(('Node actual demand d=1.0'!X150*(365/2)))*9.8*($C150+$D150-$B150)/3600</f>
        <v>0</v>
      </c>
      <c r="AB150" s="74">
        <f>(('Node actual demand d=1.0'!Y150*(365/2)))*9.8*($C150+$D150-$B150)/3600</f>
        <v>0</v>
      </c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  <c r="BA150" s="55"/>
      <c r="BB150" s="55"/>
      <c r="BC150" s="55"/>
      <c r="BD150" s="55"/>
      <c r="BE150" s="55"/>
      <c r="BF150" s="55"/>
      <c r="BG150" s="55"/>
      <c r="BH150" s="55"/>
      <c r="BI150" s="55"/>
      <c r="BJ150" s="55"/>
      <c r="BK150" s="55"/>
      <c r="BL150" s="55"/>
      <c r="BM150" s="55"/>
      <c r="BN150" s="55"/>
      <c r="BO150" s="55"/>
      <c r="BP150" s="55"/>
      <c r="BQ150" s="55"/>
      <c r="BR150" s="55"/>
      <c r="BS150" s="55"/>
      <c r="BT150" s="55"/>
      <c r="BU150" s="55"/>
      <c r="BV150" s="55"/>
      <c r="BW150" s="55"/>
      <c r="BX150" s="55"/>
      <c r="BY150" s="55"/>
      <c r="BZ150" s="55"/>
      <c r="CA150" s="55"/>
      <c r="CB150" s="55"/>
      <c r="CC150" s="55"/>
      <c r="CD150" s="55"/>
      <c r="CE150" s="55"/>
      <c r="CF150" s="55"/>
      <c r="CG150" s="55"/>
      <c r="CH150" s="55"/>
      <c r="CI150" s="55"/>
      <c r="CJ150" s="55"/>
      <c r="CK150" s="55"/>
      <c r="CL150" s="55"/>
      <c r="CM150" s="55"/>
      <c r="CN150" s="55"/>
      <c r="CO150" s="55"/>
      <c r="CP150" s="55"/>
      <c r="CQ150" s="55"/>
      <c r="CR150" s="55"/>
      <c r="CS150" s="55"/>
      <c r="CT150" s="55"/>
      <c r="CU150" s="55"/>
      <c r="CV150" s="55"/>
    </row>
    <row r="151" spans="1:100">
      <c r="A151" s="88" t="s">
        <v>1364</v>
      </c>
      <c r="B151" s="21">
        <f>Fornecida!$C$1</f>
        <v>3.0726</v>
      </c>
      <c r="C151" s="78">
        <v>14.988799999999999</v>
      </c>
      <c r="D151">
        <v>20</v>
      </c>
      <c r="E151" s="74">
        <f>(('Node actual demand d=1.0'!B151*(365/2)))*9.8*($C151+$D151-$B151)/3600</f>
        <v>0</v>
      </c>
      <c r="F151" s="74">
        <f>(('Node actual demand d=1.0'!C151*(365/2)))*9.8*($C151+$D151-$B151)/3600</f>
        <v>0</v>
      </c>
      <c r="G151" s="74">
        <f>(('Node actual demand d=1.0'!D151*(365/2)))*9.8*($C151+$D151-$B151)/3600</f>
        <v>0</v>
      </c>
      <c r="H151" s="74">
        <f>(('Node actual demand d=1.0'!E151*(365/2)))*9.8*($C151+$D151-$B151)/3600</f>
        <v>0</v>
      </c>
      <c r="I151" s="74">
        <f>(('Node actual demand d=1.0'!F151*(365/2)))*9.8*($C151+$D151-$B151)/3600</f>
        <v>0</v>
      </c>
      <c r="J151" s="74">
        <f>(('Node actual demand d=1.0'!G151*(365/2)))*9.8*($C151+$D151-$B151)/3600</f>
        <v>0</v>
      </c>
      <c r="K151" s="74">
        <f>(('Node actual demand d=1.0'!H151*(365/2)))*9.8*($C151+$D151-$B151)/3600</f>
        <v>0</v>
      </c>
      <c r="L151" s="74">
        <f>(('Node actual demand d=1.0'!I151*(365/2)))*9.8*($C151+$D151-$B151)/3600</f>
        <v>0</v>
      </c>
      <c r="M151" s="74">
        <f>(('Node actual demand d=1.0'!J151*(365/2)))*9.8*($C151+$D151-$B151)/3600</f>
        <v>3.4883520038888886E-2</v>
      </c>
      <c r="N151" s="74">
        <f>(('Node actual demand d=1.0'!K151*(365/2)))*9.8*($C151+$D151-$B151)/3600</f>
        <v>1.7441760019444443E-2</v>
      </c>
      <c r="O151" s="74">
        <f>(('Node actual demand d=1.0'!L151*(365/2)))*9.8*($C151+$D151-$B151)/3600</f>
        <v>0</v>
      </c>
      <c r="P151" s="74">
        <f>(('Node actual demand d=1.0'!M151*(365/2)))*9.8*($C151+$D151-$B151)/3600</f>
        <v>0</v>
      </c>
      <c r="Q151" s="74">
        <f>(('Node actual demand d=1.0'!N151*(365/2)))*9.8*($C151+$D151-$B151)/3600</f>
        <v>0</v>
      </c>
      <c r="R151" s="74">
        <f>(('Node actual demand d=1.0'!O151*(365/2)))*9.8*($C151+$D151-$B151)/3600</f>
        <v>0</v>
      </c>
      <c r="S151" s="74">
        <f>(('Node actual demand d=1.0'!P151*(365/2)))*9.8*($C151+$D151-$B151)/3600</f>
        <v>0</v>
      </c>
      <c r="T151" s="74">
        <f>(('Node actual demand d=1.0'!Q151*(365/2)))*9.8*($C151+$D151-$B151)/3600</f>
        <v>0</v>
      </c>
      <c r="U151" s="74">
        <f>(('Node actual demand d=1.0'!R151*(365/2)))*9.8*($C151+$D151-$B151)/3600</f>
        <v>0</v>
      </c>
      <c r="V151" s="74">
        <f>(('Node actual demand d=1.0'!S151*(365/2)))*9.8*($C151+$D151-$B151)/3600</f>
        <v>0</v>
      </c>
      <c r="W151" s="74">
        <f>(('Node actual demand d=1.0'!T151*(365/2)))*9.8*($C151+$D151-$B151)/3600</f>
        <v>0</v>
      </c>
      <c r="X151" s="74">
        <f>(('Node actual demand d=1.0'!U151*(365/2)))*9.8*($C151+$D151-$B151)/3600</f>
        <v>0</v>
      </c>
      <c r="Y151" s="74">
        <f>(('Node actual demand d=1.0'!V151*(365/2)))*9.8*($C151+$D151-$B151)/3600</f>
        <v>0</v>
      </c>
      <c r="Z151" s="74">
        <f>(('Node actual demand d=1.0'!W151*(365/2)))*9.8*($C151+$D151-$B151)/3600</f>
        <v>0</v>
      </c>
      <c r="AA151" s="74">
        <f>(('Node actual demand d=1.0'!X151*(365/2)))*9.8*($C151+$D151-$B151)/3600</f>
        <v>0</v>
      </c>
      <c r="AB151" s="74">
        <f>(('Node actual demand d=1.0'!Y151*(365/2)))*9.8*($C151+$D151-$B151)/3600</f>
        <v>0</v>
      </c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55"/>
      <c r="BC151" s="55"/>
      <c r="BD151" s="55"/>
      <c r="BE151" s="55"/>
      <c r="BF151" s="55"/>
      <c r="BG151" s="55"/>
      <c r="BH151" s="55"/>
      <c r="BI151" s="55"/>
      <c r="BJ151" s="55"/>
      <c r="BK151" s="55"/>
      <c r="BL151" s="55"/>
      <c r="BM151" s="55"/>
      <c r="BN151" s="55"/>
      <c r="BO151" s="55"/>
      <c r="BP151" s="55"/>
      <c r="BQ151" s="55"/>
      <c r="BR151" s="55"/>
      <c r="BS151" s="55"/>
      <c r="BT151" s="55"/>
      <c r="BU151" s="55"/>
      <c r="BV151" s="55"/>
      <c r="BW151" s="55"/>
      <c r="BX151" s="55"/>
      <c r="BY151" s="55"/>
      <c r="BZ151" s="55"/>
      <c r="CA151" s="55"/>
      <c r="CB151" s="55"/>
      <c r="CC151" s="55"/>
      <c r="CD151" s="55"/>
      <c r="CE151" s="55"/>
      <c r="CF151" s="55"/>
      <c r="CG151" s="55"/>
      <c r="CH151" s="55"/>
      <c r="CI151" s="55"/>
      <c r="CJ151" s="55"/>
      <c r="CK151" s="55"/>
      <c r="CL151" s="55"/>
      <c r="CM151" s="55"/>
      <c r="CN151" s="55"/>
      <c r="CO151" s="55"/>
      <c r="CP151" s="55"/>
      <c r="CQ151" s="55"/>
      <c r="CR151" s="55"/>
      <c r="CS151" s="55"/>
      <c r="CT151" s="55"/>
      <c r="CU151" s="55"/>
      <c r="CV151" s="55"/>
    </row>
    <row r="152" spans="1:100">
      <c r="A152" s="88" t="s">
        <v>1365</v>
      </c>
      <c r="B152" s="21">
        <f>Fornecida!$C$1</f>
        <v>3.0726</v>
      </c>
      <c r="C152" s="78">
        <v>14.5131</v>
      </c>
      <c r="D152">
        <v>20</v>
      </c>
      <c r="E152" s="74">
        <f>(('Node actual demand d=1.0'!B152*(365/2)))*9.8*($C152+$D152-$B152)/3600</f>
        <v>1.7181796576388891E-2</v>
      </c>
      <c r="F152" s="74">
        <f>(('Node actual demand d=1.0'!C152*(365/2)))*9.8*($C152+$D152-$B152)/3600</f>
        <v>0</v>
      </c>
      <c r="G152" s="74">
        <f>(('Node actual demand d=1.0'!D152*(365/2)))*9.8*($C152+$D152-$B152)/3600</f>
        <v>0</v>
      </c>
      <c r="H152" s="74">
        <f>(('Node actual demand d=1.0'!E152*(365/2)))*9.8*($C152+$D152-$B152)/3600</f>
        <v>0</v>
      </c>
      <c r="I152" s="74">
        <f>(('Node actual demand d=1.0'!F152*(365/2)))*9.8*($C152+$D152-$B152)/3600</f>
        <v>1.7181796576388891E-2</v>
      </c>
      <c r="J152" s="74">
        <f>(('Node actual demand d=1.0'!G152*(365/2)))*9.8*($C152+$D152-$B152)/3600</f>
        <v>1.7181796576388891E-2</v>
      </c>
      <c r="K152" s="74">
        <f>(('Node actual demand d=1.0'!H152*(365/2)))*9.8*($C152+$D152-$B152)/3600</f>
        <v>8.5908982881944457E-2</v>
      </c>
      <c r="L152" s="74">
        <f>(('Node actual demand d=1.0'!I152*(365/2)))*9.8*($C152+$D152-$B152)/3600</f>
        <v>6.8727186305555563E-2</v>
      </c>
      <c r="M152" s="74">
        <f>(('Node actual demand d=1.0'!J152*(365/2)))*9.8*($C152+$D152-$B152)/3600</f>
        <v>0.10309077945833334</v>
      </c>
      <c r="N152" s="74">
        <f>(('Node actual demand d=1.0'!K152*(365/2)))*9.8*($C152+$D152-$B152)/3600</f>
        <v>5.1545389729166669E-2</v>
      </c>
      <c r="O152" s="74">
        <f>(('Node actual demand d=1.0'!L152*(365/2)))*9.8*($C152+$D152-$B152)/3600</f>
        <v>6.8727186305555563E-2</v>
      </c>
      <c r="P152" s="74">
        <f>(('Node actual demand d=1.0'!M152*(365/2)))*9.8*($C152+$D152-$B152)/3600</f>
        <v>5.1545389729166669E-2</v>
      </c>
      <c r="Q152" s="74">
        <f>(('Node actual demand d=1.0'!N152*(365/2)))*9.8*($C152+$D152-$B152)/3600</f>
        <v>3.4363593152777781E-2</v>
      </c>
      <c r="R152" s="74">
        <f>(('Node actual demand d=1.0'!O152*(365/2)))*9.8*($C152+$D152-$B152)/3600</f>
        <v>5.1545389729166669E-2</v>
      </c>
      <c r="S152" s="74">
        <f>(('Node actual demand d=1.0'!P152*(365/2)))*9.8*($C152+$D152-$B152)/3600</f>
        <v>6.8727186305555563E-2</v>
      </c>
      <c r="T152" s="74">
        <f>(('Node actual demand d=1.0'!Q152*(365/2)))*9.8*($C152+$D152-$B152)/3600</f>
        <v>5.1545389729166669E-2</v>
      </c>
      <c r="U152" s="74">
        <f>(('Node actual demand d=1.0'!R152*(365/2)))*9.8*($C152+$D152-$B152)/3600</f>
        <v>5.1545389729166669E-2</v>
      </c>
      <c r="V152" s="74">
        <f>(('Node actual demand d=1.0'!S152*(365/2)))*9.8*($C152+$D152-$B152)/3600</f>
        <v>0.13745437261111113</v>
      </c>
      <c r="W152" s="74">
        <f>(('Node actual demand d=1.0'!T152*(365/2)))*9.8*($C152+$D152-$B152)/3600</f>
        <v>8.5908982881944457E-2</v>
      </c>
      <c r="X152" s="74">
        <f>(('Node actual demand d=1.0'!U152*(365/2)))*9.8*($C152+$D152-$B152)/3600</f>
        <v>5.1545389729166669E-2</v>
      </c>
      <c r="Y152" s="74">
        <f>(('Node actual demand d=1.0'!V152*(365/2)))*9.8*($C152+$D152-$B152)/3600</f>
        <v>3.4363593152777781E-2</v>
      </c>
      <c r="Z152" s="74">
        <f>(('Node actual demand d=1.0'!W152*(365/2)))*9.8*($C152+$D152-$B152)/3600</f>
        <v>5.1545389729166669E-2</v>
      </c>
      <c r="AA152" s="74">
        <f>(('Node actual demand d=1.0'!X152*(365/2)))*9.8*($C152+$D152-$B152)/3600</f>
        <v>1.7181796576388891E-2</v>
      </c>
      <c r="AB152" s="74">
        <f>(('Node actual demand d=1.0'!Y152*(365/2)))*9.8*($C152+$D152-$B152)/3600</f>
        <v>1.7181796576388891E-2</v>
      </c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55"/>
      <c r="BC152" s="55"/>
      <c r="BD152" s="55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  <c r="BQ152" s="55"/>
      <c r="BR152" s="55"/>
      <c r="BS152" s="55"/>
      <c r="BT152" s="55"/>
      <c r="BU152" s="55"/>
      <c r="BV152" s="55"/>
      <c r="BW152" s="55"/>
      <c r="BX152" s="55"/>
      <c r="BY152" s="55"/>
      <c r="BZ152" s="55"/>
      <c r="CA152" s="55"/>
      <c r="CB152" s="55"/>
      <c r="CC152" s="55"/>
      <c r="CD152" s="55"/>
      <c r="CE152" s="55"/>
      <c r="CF152" s="55"/>
      <c r="CG152" s="55"/>
      <c r="CH152" s="55"/>
      <c r="CI152" s="55"/>
      <c r="CJ152" s="55"/>
      <c r="CK152" s="55"/>
      <c r="CL152" s="55"/>
      <c r="CM152" s="55"/>
      <c r="CN152" s="55"/>
      <c r="CO152" s="55"/>
      <c r="CP152" s="55"/>
      <c r="CQ152" s="55"/>
      <c r="CR152" s="55"/>
      <c r="CS152" s="55"/>
      <c r="CT152" s="55"/>
      <c r="CU152" s="55"/>
      <c r="CV152" s="55"/>
    </row>
    <row r="153" spans="1:100">
      <c r="A153" s="88" t="s">
        <v>1366</v>
      </c>
      <c r="B153" s="21">
        <f>Fornecida!$C$1</f>
        <v>3.0726</v>
      </c>
      <c r="C153" s="78">
        <v>14.0375</v>
      </c>
      <c r="D153">
        <v>20</v>
      </c>
      <c r="E153" s="74">
        <f>(('Node actual demand d=1.0'!B153*(365/2)))*9.8*($C153+$D153-$B153)/3600</f>
        <v>1.6921887781944447E-2</v>
      </c>
      <c r="F153" s="74">
        <f>(('Node actual demand d=1.0'!C153*(365/2)))*9.8*($C153+$D153-$B153)/3600</f>
        <v>0</v>
      </c>
      <c r="G153" s="74">
        <f>(('Node actual demand d=1.0'!D153*(365/2)))*9.8*($C153+$D153-$B153)/3600</f>
        <v>0</v>
      </c>
      <c r="H153" s="74">
        <f>(('Node actual demand d=1.0'!E153*(365/2)))*9.8*($C153+$D153-$B153)/3600</f>
        <v>1.6921887781944447E-2</v>
      </c>
      <c r="I153" s="74">
        <f>(('Node actual demand d=1.0'!F153*(365/2)))*9.8*($C153+$D153-$B153)/3600</f>
        <v>0</v>
      </c>
      <c r="J153" s="74">
        <f>(('Node actual demand d=1.0'!G153*(365/2)))*9.8*($C153+$D153-$B153)/3600</f>
        <v>1.6921887781944447E-2</v>
      </c>
      <c r="K153" s="74">
        <f>(('Node actual demand d=1.0'!H153*(365/2)))*9.8*($C153+$D153-$B153)/3600</f>
        <v>3.3843775563888893E-2</v>
      </c>
      <c r="L153" s="74">
        <f>(('Node actual demand d=1.0'!I153*(365/2)))*9.8*($C153+$D153-$B153)/3600</f>
        <v>8.4609438909722237E-2</v>
      </c>
      <c r="M153" s="74">
        <f>(('Node actual demand d=1.0'!J153*(365/2)))*9.8*($C153+$D153-$B153)/3600</f>
        <v>6.7687551127777787E-2</v>
      </c>
      <c r="N153" s="74">
        <f>(('Node actual demand d=1.0'!K153*(365/2)))*9.8*($C153+$D153-$B153)/3600</f>
        <v>5.076566334583333E-2</v>
      </c>
      <c r="O153" s="74">
        <f>(('Node actual demand d=1.0'!L153*(365/2)))*9.8*($C153+$D153-$B153)/3600</f>
        <v>0.10153132669166666</v>
      </c>
      <c r="P153" s="74">
        <f>(('Node actual demand d=1.0'!M153*(365/2)))*9.8*($C153+$D153-$B153)/3600</f>
        <v>6.7687551127777787E-2</v>
      </c>
      <c r="Q153" s="74">
        <f>(('Node actual demand d=1.0'!N153*(365/2)))*9.8*($C153+$D153-$B153)/3600</f>
        <v>5.076566334583333E-2</v>
      </c>
      <c r="R153" s="74">
        <f>(('Node actual demand d=1.0'!O153*(365/2)))*9.8*($C153+$D153-$B153)/3600</f>
        <v>5.076566334583333E-2</v>
      </c>
      <c r="S153" s="74">
        <f>(('Node actual demand d=1.0'!P153*(365/2)))*9.8*($C153+$D153-$B153)/3600</f>
        <v>5.076566334583333E-2</v>
      </c>
      <c r="T153" s="74">
        <f>(('Node actual demand d=1.0'!Q153*(365/2)))*9.8*($C153+$D153-$B153)/3600</f>
        <v>0.10153132669166666</v>
      </c>
      <c r="U153" s="74">
        <f>(('Node actual demand d=1.0'!R153*(365/2)))*9.8*($C153+$D153-$B153)/3600</f>
        <v>6.7687551127777787E-2</v>
      </c>
      <c r="V153" s="74">
        <f>(('Node actual demand d=1.0'!S153*(365/2)))*9.8*($C153+$D153-$B153)/3600</f>
        <v>0.10153132669166666</v>
      </c>
      <c r="W153" s="74">
        <f>(('Node actual demand d=1.0'!T153*(365/2)))*9.8*($C153+$D153-$B153)/3600</f>
        <v>5.076566334583333E-2</v>
      </c>
      <c r="X153" s="74">
        <f>(('Node actual demand d=1.0'!U153*(365/2)))*9.8*($C153+$D153-$B153)/3600</f>
        <v>5.076566334583333E-2</v>
      </c>
      <c r="Y153" s="74">
        <f>(('Node actual demand d=1.0'!V153*(365/2)))*9.8*($C153+$D153-$B153)/3600</f>
        <v>3.3843775563888893E-2</v>
      </c>
      <c r="Z153" s="74">
        <f>(('Node actual demand d=1.0'!W153*(365/2)))*9.8*($C153+$D153-$B153)/3600</f>
        <v>1.6921887781944447E-2</v>
      </c>
      <c r="AA153" s="74">
        <f>(('Node actual demand d=1.0'!X153*(365/2)))*9.8*($C153+$D153-$B153)/3600</f>
        <v>1.6921887781944447E-2</v>
      </c>
      <c r="AB153" s="74">
        <f>(('Node actual demand d=1.0'!Y153*(365/2)))*9.8*($C153+$D153-$B153)/3600</f>
        <v>1.6921887781944447E-2</v>
      </c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55"/>
      <c r="BC153" s="55"/>
      <c r="BD153" s="55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  <c r="BY153" s="55"/>
      <c r="BZ153" s="55"/>
      <c r="CA153" s="55"/>
      <c r="CB153" s="55"/>
      <c r="CC153" s="55"/>
      <c r="CD153" s="55"/>
      <c r="CE153" s="55"/>
      <c r="CF153" s="55"/>
      <c r="CG153" s="55"/>
      <c r="CH153" s="55"/>
      <c r="CI153" s="55"/>
      <c r="CJ153" s="55"/>
      <c r="CK153" s="55"/>
      <c r="CL153" s="55"/>
      <c r="CM153" s="55"/>
      <c r="CN153" s="55"/>
      <c r="CO153" s="55"/>
      <c r="CP153" s="55"/>
      <c r="CQ153" s="55"/>
      <c r="CR153" s="55"/>
      <c r="CS153" s="55"/>
      <c r="CT153" s="55"/>
      <c r="CU153" s="55"/>
      <c r="CV153" s="55"/>
    </row>
    <row r="154" spans="1:100">
      <c r="A154" s="88" t="s">
        <v>1367</v>
      </c>
      <c r="B154" s="21">
        <f>Fornecida!$C$1</f>
        <v>3.0726</v>
      </c>
      <c r="C154" s="78">
        <v>14</v>
      </c>
      <c r="D154">
        <v>20</v>
      </c>
      <c r="E154" s="74">
        <f>(('Node actual demand d=1.0'!B154*(365/2)))*9.8*($C154+$D154-$B154)/3600</f>
        <v>1.6901394552777779E-2</v>
      </c>
      <c r="F154" s="74">
        <f>(('Node actual demand d=1.0'!C154*(365/2)))*9.8*($C154+$D154-$B154)/3600</f>
        <v>1.6901394552777779E-2</v>
      </c>
      <c r="G154" s="74">
        <f>(('Node actual demand d=1.0'!D154*(365/2)))*9.8*($C154+$D154-$B154)/3600</f>
        <v>1.6901394552777779E-2</v>
      </c>
      <c r="H154" s="74">
        <f>(('Node actual demand d=1.0'!E154*(365/2)))*9.8*($C154+$D154-$B154)/3600</f>
        <v>1.6901394552777779E-2</v>
      </c>
      <c r="I154" s="74">
        <f>(('Node actual demand d=1.0'!F154*(365/2)))*9.8*($C154+$D154-$B154)/3600</f>
        <v>1.6901394552777779E-2</v>
      </c>
      <c r="J154" s="74">
        <f>(('Node actual demand d=1.0'!G154*(365/2)))*9.8*($C154+$D154-$B154)/3600</f>
        <v>1.6901394552777779E-2</v>
      </c>
      <c r="K154" s="74">
        <f>(('Node actual demand d=1.0'!H154*(365/2)))*9.8*($C154+$D154-$B154)/3600</f>
        <v>1.6901394552777779E-2</v>
      </c>
      <c r="L154" s="74">
        <f>(('Node actual demand d=1.0'!I154*(365/2)))*9.8*($C154+$D154-$B154)/3600</f>
        <v>3.3802789105555557E-2</v>
      </c>
      <c r="M154" s="74">
        <f>(('Node actual demand d=1.0'!J154*(365/2)))*9.8*($C154+$D154-$B154)/3600</f>
        <v>5.0704183658333332E-2</v>
      </c>
      <c r="N154" s="74">
        <f>(('Node actual demand d=1.0'!K154*(365/2)))*9.8*($C154+$D154-$B154)/3600</f>
        <v>3.3802789105555557E-2</v>
      </c>
      <c r="O154" s="74">
        <f>(('Node actual demand d=1.0'!L154*(365/2)))*9.8*($C154+$D154-$B154)/3600</f>
        <v>5.0704183658333332E-2</v>
      </c>
      <c r="P154" s="74">
        <f>(('Node actual demand d=1.0'!M154*(365/2)))*9.8*($C154+$D154-$B154)/3600</f>
        <v>3.3802789105555557E-2</v>
      </c>
      <c r="Q154" s="74">
        <f>(('Node actual demand d=1.0'!N154*(365/2)))*9.8*($C154+$D154-$B154)/3600</f>
        <v>3.3802789105555557E-2</v>
      </c>
      <c r="R154" s="74">
        <f>(('Node actual demand d=1.0'!O154*(365/2)))*9.8*($C154+$D154-$B154)/3600</f>
        <v>3.3802789105555557E-2</v>
      </c>
      <c r="S154" s="74">
        <f>(('Node actual demand d=1.0'!P154*(365/2)))*9.8*($C154+$D154-$B154)/3600</f>
        <v>3.3802789105555557E-2</v>
      </c>
      <c r="T154" s="74">
        <f>(('Node actual demand d=1.0'!Q154*(365/2)))*9.8*($C154+$D154-$B154)/3600</f>
        <v>3.3802789105555557E-2</v>
      </c>
      <c r="U154" s="74">
        <f>(('Node actual demand d=1.0'!R154*(365/2)))*9.8*($C154+$D154-$B154)/3600</f>
        <v>3.3802789105555557E-2</v>
      </c>
      <c r="V154" s="74">
        <f>(('Node actual demand d=1.0'!S154*(365/2)))*9.8*($C154+$D154-$B154)/3600</f>
        <v>3.3802789105555557E-2</v>
      </c>
      <c r="W154" s="74">
        <f>(('Node actual demand d=1.0'!T154*(365/2)))*9.8*($C154+$D154-$B154)/3600</f>
        <v>3.3802789105555557E-2</v>
      </c>
      <c r="X154" s="74">
        <f>(('Node actual demand d=1.0'!U154*(365/2)))*9.8*($C154+$D154-$B154)/3600</f>
        <v>1.6901394552777779E-2</v>
      </c>
      <c r="Y154" s="74">
        <f>(('Node actual demand d=1.0'!V154*(365/2)))*9.8*($C154+$D154-$B154)/3600</f>
        <v>1.6901394552777779E-2</v>
      </c>
      <c r="Z154" s="74">
        <f>(('Node actual demand d=1.0'!W154*(365/2)))*9.8*($C154+$D154-$B154)/3600</f>
        <v>1.6901394552777779E-2</v>
      </c>
      <c r="AA154" s="74">
        <f>(('Node actual demand d=1.0'!X154*(365/2)))*9.8*($C154+$D154-$B154)/3600</f>
        <v>1.6901394552777779E-2</v>
      </c>
      <c r="AB154" s="74">
        <f>(('Node actual demand d=1.0'!Y154*(365/2)))*9.8*($C154+$D154-$B154)/3600</f>
        <v>1.6901394552777779E-2</v>
      </c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55"/>
      <c r="BC154" s="55"/>
      <c r="BD154" s="55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  <c r="BQ154" s="55"/>
      <c r="BR154" s="55"/>
      <c r="BS154" s="55"/>
      <c r="BT154" s="55"/>
      <c r="BU154" s="55"/>
      <c r="BV154" s="55"/>
      <c r="BW154" s="55"/>
      <c r="BX154" s="55"/>
      <c r="BY154" s="55"/>
      <c r="BZ154" s="55"/>
      <c r="CA154" s="55"/>
      <c r="CB154" s="55"/>
      <c r="CC154" s="55"/>
      <c r="CD154" s="55"/>
      <c r="CE154" s="55"/>
      <c r="CF154" s="55"/>
      <c r="CG154" s="55"/>
      <c r="CH154" s="55"/>
      <c r="CI154" s="55"/>
      <c r="CJ154" s="55"/>
      <c r="CK154" s="55"/>
      <c r="CL154" s="55"/>
      <c r="CM154" s="55"/>
      <c r="CN154" s="55"/>
      <c r="CO154" s="55"/>
      <c r="CP154" s="55"/>
      <c r="CQ154" s="55"/>
      <c r="CR154" s="55"/>
      <c r="CS154" s="55"/>
      <c r="CT154" s="55"/>
      <c r="CU154" s="55"/>
      <c r="CV154" s="55"/>
    </row>
    <row r="155" spans="1:100">
      <c r="A155" s="88" t="s">
        <v>1368</v>
      </c>
      <c r="B155" s="21">
        <f>Fornecida!$C$1</f>
        <v>3.0726</v>
      </c>
      <c r="C155" s="78">
        <v>12.0905</v>
      </c>
      <c r="D155">
        <v>20</v>
      </c>
      <c r="E155" s="74">
        <f>(('Node actual demand d=1.0'!B155*(365/2)))*9.8*($C155+$D155-$B155)/3600</f>
        <v>4.7573637970833325E-2</v>
      </c>
      <c r="F155" s="74">
        <f>(('Node actual demand d=1.0'!C155*(365/2)))*9.8*($C155+$D155-$B155)/3600</f>
        <v>3.1715758647222217E-2</v>
      </c>
      <c r="G155" s="74">
        <f>(('Node actual demand d=1.0'!D155*(365/2)))*9.8*($C155+$D155-$B155)/3600</f>
        <v>1.5857879323611108E-2</v>
      </c>
      <c r="H155" s="74">
        <f>(('Node actual demand d=1.0'!E155*(365/2)))*9.8*($C155+$D155-$B155)/3600</f>
        <v>1.5857879323611108E-2</v>
      </c>
      <c r="I155" s="74">
        <f>(('Node actual demand d=1.0'!F155*(365/2)))*9.8*($C155+$D155-$B155)/3600</f>
        <v>0</v>
      </c>
      <c r="J155" s="74">
        <f>(('Node actual demand d=1.0'!G155*(365/2)))*9.8*($C155+$D155-$B155)/3600</f>
        <v>4.7573637970833325E-2</v>
      </c>
      <c r="K155" s="74">
        <f>(('Node actual demand d=1.0'!H155*(365/2)))*9.8*($C155+$D155-$B155)/3600</f>
        <v>3.1715758647222217E-2</v>
      </c>
      <c r="L155" s="74">
        <f>(('Node actual demand d=1.0'!I155*(365/2)))*9.8*($C155+$D155-$B155)/3600</f>
        <v>7.9289396618055563E-2</v>
      </c>
      <c r="M155" s="74">
        <f>(('Node actual demand d=1.0'!J155*(365/2)))*9.8*($C155+$D155-$B155)/3600</f>
        <v>0.15857879323611113</v>
      </c>
      <c r="N155" s="74">
        <f>(('Node actual demand d=1.0'!K155*(365/2)))*9.8*($C155+$D155-$B155)/3600</f>
        <v>9.5147275941666651E-2</v>
      </c>
      <c r="O155" s="74">
        <f>(('Node actual demand d=1.0'!L155*(365/2)))*9.8*($C155+$D155-$B155)/3600</f>
        <v>0.15857879323611113</v>
      </c>
      <c r="P155" s="74">
        <f>(('Node actual demand d=1.0'!M155*(365/2)))*9.8*($C155+$D155-$B155)/3600</f>
        <v>4.7573637970833325E-2</v>
      </c>
      <c r="Q155" s="74">
        <f>(('Node actual demand d=1.0'!N155*(365/2)))*9.8*($C155+$D155-$B155)/3600</f>
        <v>3.1715758647222217E-2</v>
      </c>
      <c r="R155" s="74">
        <f>(('Node actual demand d=1.0'!O155*(365/2)))*9.8*($C155+$D155-$B155)/3600</f>
        <v>4.7573637970833325E-2</v>
      </c>
      <c r="S155" s="74">
        <f>(('Node actual demand d=1.0'!P155*(365/2)))*9.8*($C155+$D155-$B155)/3600</f>
        <v>4.7573637970833325E-2</v>
      </c>
      <c r="T155" s="74">
        <f>(('Node actual demand d=1.0'!Q155*(365/2)))*9.8*($C155+$D155-$B155)/3600</f>
        <v>4.7573637970833325E-2</v>
      </c>
      <c r="U155" s="74">
        <f>(('Node actual demand d=1.0'!R155*(365/2)))*9.8*($C155+$D155-$B155)/3600</f>
        <v>4.7573637970833325E-2</v>
      </c>
      <c r="V155" s="74">
        <f>(('Node actual demand d=1.0'!S155*(365/2)))*9.8*($C155+$D155-$B155)/3600</f>
        <v>0.11100515526527778</v>
      </c>
      <c r="W155" s="74">
        <f>(('Node actual demand d=1.0'!T155*(365/2)))*9.8*($C155+$D155-$B155)/3600</f>
        <v>6.3431517294444434E-2</v>
      </c>
      <c r="X155" s="74">
        <f>(('Node actual demand d=1.0'!U155*(365/2)))*9.8*($C155+$D155-$B155)/3600</f>
        <v>3.1715758647222217E-2</v>
      </c>
      <c r="Y155" s="74">
        <f>(('Node actual demand d=1.0'!V155*(365/2)))*9.8*($C155+$D155-$B155)/3600</f>
        <v>4.7573637970833325E-2</v>
      </c>
      <c r="Z155" s="74">
        <f>(('Node actual demand d=1.0'!W155*(365/2)))*9.8*($C155+$D155-$B155)/3600</f>
        <v>6.3431517294444434E-2</v>
      </c>
      <c r="AA155" s="74">
        <f>(('Node actual demand d=1.0'!X155*(365/2)))*9.8*($C155+$D155-$B155)/3600</f>
        <v>3.1715758647222217E-2</v>
      </c>
      <c r="AB155" s="74">
        <f>(('Node actual demand d=1.0'!Y155*(365/2)))*9.8*($C155+$D155-$B155)/3600</f>
        <v>4.7573637970833325E-2</v>
      </c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55"/>
      <c r="BC155" s="55"/>
      <c r="BD155" s="55"/>
      <c r="BE155" s="55"/>
      <c r="BF155" s="55"/>
      <c r="BG155" s="55"/>
      <c r="BH155" s="55"/>
      <c r="BI155" s="55"/>
      <c r="BJ155" s="55"/>
      <c r="BK155" s="55"/>
      <c r="BL155" s="55"/>
      <c r="BM155" s="55"/>
      <c r="BN155" s="55"/>
      <c r="BO155" s="55"/>
      <c r="BP155" s="55"/>
      <c r="BQ155" s="55"/>
      <c r="BR155" s="55"/>
      <c r="BS155" s="55"/>
      <c r="BT155" s="55"/>
      <c r="BU155" s="55"/>
      <c r="BV155" s="55"/>
      <c r="BW155" s="55"/>
      <c r="BX155" s="55"/>
      <c r="BY155" s="55"/>
      <c r="BZ155" s="55"/>
      <c r="CA155" s="55"/>
      <c r="CB155" s="55"/>
      <c r="CC155" s="55"/>
      <c r="CD155" s="55"/>
      <c r="CE155" s="55"/>
      <c r="CF155" s="55"/>
      <c r="CG155" s="55"/>
      <c r="CH155" s="55"/>
      <c r="CI155" s="55"/>
      <c r="CJ155" s="55"/>
      <c r="CK155" s="55"/>
      <c r="CL155" s="55"/>
      <c r="CM155" s="55"/>
      <c r="CN155" s="55"/>
      <c r="CO155" s="55"/>
      <c r="CP155" s="55"/>
      <c r="CQ155" s="55"/>
      <c r="CR155" s="55"/>
      <c r="CS155" s="55"/>
      <c r="CT155" s="55"/>
      <c r="CU155" s="55"/>
      <c r="CV155" s="55"/>
    </row>
    <row r="156" spans="1:100">
      <c r="A156" s="88" t="s">
        <v>1369</v>
      </c>
      <c r="B156" s="21">
        <f>Fornecida!$C$1</f>
        <v>3.0726</v>
      </c>
      <c r="C156" s="78">
        <v>15.339</v>
      </c>
      <c r="D156">
        <v>20</v>
      </c>
      <c r="E156" s="74">
        <f>(('Node actual demand d=1.0'!B156*(365/2)))*9.8*($C156+$D156-$B156)/3600</f>
        <v>0</v>
      </c>
      <c r="F156" s="74">
        <f>(('Node actual demand d=1.0'!C156*(365/2)))*9.8*($C156+$D156-$B156)/3600</f>
        <v>0</v>
      </c>
      <c r="G156" s="74">
        <f>(('Node actual demand d=1.0'!D156*(365/2)))*9.8*($C156+$D156-$B156)/3600</f>
        <v>0</v>
      </c>
      <c r="H156" s="74">
        <f>(('Node actual demand d=1.0'!E156*(365/2)))*9.8*($C156+$D156-$B156)/3600</f>
        <v>0</v>
      </c>
      <c r="I156" s="74">
        <f>(('Node actual demand d=1.0'!F156*(365/2)))*9.8*($C156+$D156-$B156)/3600</f>
        <v>0</v>
      </c>
      <c r="J156" s="74">
        <f>(('Node actual demand d=1.0'!G156*(365/2)))*9.8*($C156+$D156-$B156)/3600</f>
        <v>0</v>
      </c>
      <c r="K156" s="74">
        <f>(('Node actual demand d=1.0'!H156*(365/2)))*9.8*($C156+$D156-$B156)/3600</f>
        <v>0</v>
      </c>
      <c r="L156" s="74">
        <f>(('Node actual demand d=1.0'!I156*(365/2)))*9.8*($C156+$D156-$B156)/3600</f>
        <v>3.5266278911111108E-2</v>
      </c>
      <c r="M156" s="74">
        <f>(('Node actual demand d=1.0'!J156*(365/2)))*9.8*($C156+$D156-$B156)/3600</f>
        <v>7.0532557822222217E-2</v>
      </c>
      <c r="N156" s="74">
        <f>(('Node actual demand d=1.0'!K156*(365/2)))*9.8*($C156+$D156-$B156)/3600</f>
        <v>5.2899418366666659E-2</v>
      </c>
      <c r="O156" s="74">
        <f>(('Node actual demand d=1.0'!L156*(365/2)))*9.8*($C156+$D156-$B156)/3600</f>
        <v>0</v>
      </c>
      <c r="P156" s="74">
        <f>(('Node actual demand d=1.0'!M156*(365/2)))*9.8*($C156+$D156-$B156)/3600</f>
        <v>0</v>
      </c>
      <c r="Q156" s="74">
        <f>(('Node actual demand d=1.0'!N156*(365/2)))*9.8*($C156+$D156-$B156)/3600</f>
        <v>0</v>
      </c>
      <c r="R156" s="74">
        <f>(('Node actual demand d=1.0'!O156*(365/2)))*9.8*($C156+$D156-$B156)/3600</f>
        <v>0</v>
      </c>
      <c r="S156" s="74">
        <f>(('Node actual demand d=1.0'!P156*(365/2)))*9.8*($C156+$D156-$B156)/3600</f>
        <v>3.5266278911111108E-2</v>
      </c>
      <c r="T156" s="74">
        <f>(('Node actual demand d=1.0'!Q156*(365/2)))*9.8*($C156+$D156-$B156)/3600</f>
        <v>0.12343197618888889</v>
      </c>
      <c r="U156" s="74">
        <f>(('Node actual demand d=1.0'!R156*(365/2)))*9.8*($C156+$D156-$B156)/3600</f>
        <v>8.8165697277777788E-2</v>
      </c>
      <c r="V156" s="74">
        <f>(('Node actual demand d=1.0'!S156*(365/2)))*9.8*($C156+$D156-$B156)/3600</f>
        <v>1.7633139455555554E-2</v>
      </c>
      <c r="W156" s="74">
        <f>(('Node actual demand d=1.0'!T156*(365/2)))*9.8*($C156+$D156-$B156)/3600</f>
        <v>0</v>
      </c>
      <c r="X156" s="74">
        <f>(('Node actual demand d=1.0'!U156*(365/2)))*9.8*($C156+$D156-$B156)/3600</f>
        <v>0</v>
      </c>
      <c r="Y156" s="74">
        <f>(('Node actual demand d=1.0'!V156*(365/2)))*9.8*($C156+$D156-$B156)/3600</f>
        <v>0</v>
      </c>
      <c r="Z156" s="74">
        <f>(('Node actual demand d=1.0'!W156*(365/2)))*9.8*($C156+$D156-$B156)/3600</f>
        <v>0</v>
      </c>
      <c r="AA156" s="74">
        <f>(('Node actual demand d=1.0'!X156*(365/2)))*9.8*($C156+$D156-$B156)/3600</f>
        <v>0</v>
      </c>
      <c r="AB156" s="74">
        <f>(('Node actual demand d=1.0'!Y156*(365/2)))*9.8*($C156+$D156-$B156)/3600</f>
        <v>0</v>
      </c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55"/>
      <c r="BC156" s="55"/>
      <c r="BD156" s="55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  <c r="BQ156" s="55"/>
      <c r="BR156" s="55"/>
      <c r="BS156" s="55"/>
      <c r="BT156" s="55"/>
      <c r="BU156" s="55"/>
      <c r="BV156" s="55"/>
      <c r="BW156" s="55"/>
      <c r="BX156" s="55"/>
      <c r="BY156" s="55"/>
      <c r="BZ156" s="55"/>
      <c r="CA156" s="55"/>
      <c r="CB156" s="55"/>
      <c r="CC156" s="55"/>
      <c r="CD156" s="55"/>
      <c r="CE156" s="55"/>
      <c r="CF156" s="55"/>
      <c r="CG156" s="55"/>
      <c r="CH156" s="55"/>
      <c r="CI156" s="55"/>
      <c r="CJ156" s="55"/>
      <c r="CK156" s="55"/>
      <c r="CL156" s="55"/>
      <c r="CM156" s="55"/>
      <c r="CN156" s="55"/>
      <c r="CO156" s="55"/>
      <c r="CP156" s="55"/>
      <c r="CQ156" s="55"/>
      <c r="CR156" s="55"/>
      <c r="CS156" s="55"/>
      <c r="CT156" s="55"/>
      <c r="CU156" s="55"/>
      <c r="CV156" s="55"/>
    </row>
    <row r="157" spans="1:100">
      <c r="A157" s="88" t="s">
        <v>1370</v>
      </c>
      <c r="B157" s="21">
        <f>Fornecida!$C$1</f>
        <v>3.0726</v>
      </c>
      <c r="C157" s="78">
        <v>15.0381</v>
      </c>
      <c r="D157">
        <v>20</v>
      </c>
      <c r="E157" s="74">
        <f>(('Node actual demand d=1.0'!B157*(365/2)))*9.8*($C157+$D157-$B157)/3600</f>
        <v>1.7468701784722224E-2</v>
      </c>
      <c r="F157" s="74">
        <f>(('Node actual demand d=1.0'!C157*(365/2)))*9.8*($C157+$D157-$B157)/3600</f>
        <v>0</v>
      </c>
      <c r="G157" s="74">
        <f>(('Node actual demand d=1.0'!D157*(365/2)))*9.8*($C157+$D157-$B157)/3600</f>
        <v>0</v>
      </c>
      <c r="H157" s="74">
        <f>(('Node actual demand d=1.0'!E157*(365/2)))*9.8*($C157+$D157-$B157)/3600</f>
        <v>0</v>
      </c>
      <c r="I157" s="74">
        <f>(('Node actual demand d=1.0'!F157*(365/2)))*9.8*($C157+$D157-$B157)/3600</f>
        <v>0</v>
      </c>
      <c r="J157" s="74">
        <f>(('Node actual demand d=1.0'!G157*(365/2)))*9.8*($C157+$D157-$B157)/3600</f>
        <v>0</v>
      </c>
      <c r="K157" s="74">
        <f>(('Node actual demand d=1.0'!H157*(365/2)))*9.8*($C157+$D157-$B157)/3600</f>
        <v>1.7468701784722224E-2</v>
      </c>
      <c r="L157" s="74">
        <f>(('Node actual demand d=1.0'!I157*(365/2)))*9.8*($C157+$D157-$B157)/3600</f>
        <v>1.7468701784722224E-2</v>
      </c>
      <c r="M157" s="74">
        <f>(('Node actual demand d=1.0'!J157*(365/2)))*9.8*($C157+$D157-$B157)/3600</f>
        <v>5.2406105354166663E-2</v>
      </c>
      <c r="N157" s="74">
        <f>(('Node actual demand d=1.0'!K157*(365/2)))*9.8*($C157+$D157-$B157)/3600</f>
        <v>5.2406105354166663E-2</v>
      </c>
      <c r="O157" s="74">
        <f>(('Node actual demand d=1.0'!L157*(365/2)))*9.8*($C157+$D157-$B157)/3600</f>
        <v>6.9874807138888897E-2</v>
      </c>
      <c r="P157" s="74">
        <f>(('Node actual demand d=1.0'!M157*(365/2)))*9.8*($C157+$D157-$B157)/3600</f>
        <v>8.7343508923611132E-2</v>
      </c>
      <c r="Q157" s="74">
        <f>(('Node actual demand d=1.0'!N157*(365/2)))*9.8*($C157+$D157-$B157)/3600</f>
        <v>5.2406105354166663E-2</v>
      </c>
      <c r="R157" s="74">
        <f>(('Node actual demand d=1.0'!O157*(365/2)))*9.8*($C157+$D157-$B157)/3600</f>
        <v>3.4937403569444449E-2</v>
      </c>
      <c r="S157" s="74">
        <f>(('Node actual demand d=1.0'!P157*(365/2)))*9.8*($C157+$D157-$B157)/3600</f>
        <v>5.2406105354166663E-2</v>
      </c>
      <c r="T157" s="74">
        <f>(('Node actual demand d=1.0'!Q157*(365/2)))*9.8*($C157+$D157-$B157)/3600</f>
        <v>3.4937403569444449E-2</v>
      </c>
      <c r="U157" s="74">
        <f>(('Node actual demand d=1.0'!R157*(365/2)))*9.8*($C157+$D157-$B157)/3600</f>
        <v>3.4937403569444449E-2</v>
      </c>
      <c r="V157" s="74">
        <f>(('Node actual demand d=1.0'!S157*(365/2)))*9.8*($C157+$D157-$B157)/3600</f>
        <v>3.4937403569444449E-2</v>
      </c>
      <c r="W157" s="74">
        <f>(('Node actual demand d=1.0'!T157*(365/2)))*9.8*($C157+$D157-$B157)/3600</f>
        <v>8.7343508923611132E-2</v>
      </c>
      <c r="X157" s="74">
        <f>(('Node actual demand d=1.0'!U157*(365/2)))*9.8*($C157+$D157-$B157)/3600</f>
        <v>3.4937403569444449E-2</v>
      </c>
      <c r="Y157" s="74">
        <f>(('Node actual demand d=1.0'!V157*(365/2)))*9.8*($C157+$D157-$B157)/3600</f>
        <v>1.7468701784722224E-2</v>
      </c>
      <c r="Z157" s="74">
        <f>(('Node actual demand d=1.0'!W157*(365/2)))*9.8*($C157+$D157-$B157)/3600</f>
        <v>1.7468701784722224E-2</v>
      </c>
      <c r="AA157" s="74">
        <f>(('Node actual demand d=1.0'!X157*(365/2)))*9.8*($C157+$D157-$B157)/3600</f>
        <v>1.7468701784722224E-2</v>
      </c>
      <c r="AB157" s="74">
        <f>(('Node actual demand d=1.0'!Y157*(365/2)))*9.8*($C157+$D157-$B157)/3600</f>
        <v>3.4937403569444449E-2</v>
      </c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  <c r="BA157" s="55"/>
      <c r="BB157" s="55"/>
      <c r="BC157" s="55"/>
      <c r="BD157" s="55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  <c r="BV157" s="55"/>
      <c r="BW157" s="55"/>
      <c r="BX157" s="55"/>
      <c r="BY157" s="55"/>
      <c r="BZ157" s="55"/>
      <c r="CA157" s="55"/>
      <c r="CB157" s="55"/>
      <c r="CC157" s="55"/>
      <c r="CD157" s="55"/>
      <c r="CE157" s="55"/>
      <c r="CF157" s="55"/>
      <c r="CG157" s="55"/>
      <c r="CH157" s="55"/>
      <c r="CI157" s="55"/>
      <c r="CJ157" s="55"/>
      <c r="CK157" s="55"/>
      <c r="CL157" s="55"/>
      <c r="CM157" s="55"/>
      <c r="CN157" s="55"/>
      <c r="CO157" s="55"/>
      <c r="CP157" s="55"/>
      <c r="CQ157" s="55"/>
      <c r="CR157" s="55"/>
      <c r="CS157" s="55"/>
      <c r="CT157" s="55"/>
      <c r="CU157" s="55"/>
      <c r="CV157" s="55"/>
    </row>
    <row r="158" spans="1:100">
      <c r="A158" s="88" t="s">
        <v>1371</v>
      </c>
      <c r="B158" s="21">
        <f>Fornecida!$C$1</f>
        <v>3.0726</v>
      </c>
      <c r="C158" s="78">
        <v>15.005699999999999</v>
      </c>
      <c r="D158">
        <v>20</v>
      </c>
      <c r="E158" s="74">
        <f>(('Node actual demand d=1.0'!B158*(365/2)))*9.8*($C158+$D158-$B158)/3600</f>
        <v>1.745099563472222E-2</v>
      </c>
      <c r="F158" s="74">
        <f>(('Node actual demand d=1.0'!C158*(365/2)))*9.8*($C158+$D158-$B158)/3600</f>
        <v>1.745099563472222E-2</v>
      </c>
      <c r="G158" s="74">
        <f>(('Node actual demand d=1.0'!D158*(365/2)))*9.8*($C158+$D158-$B158)/3600</f>
        <v>1.745099563472222E-2</v>
      </c>
      <c r="H158" s="74">
        <f>(('Node actual demand d=1.0'!E158*(365/2)))*9.8*($C158+$D158-$B158)/3600</f>
        <v>1.745099563472222E-2</v>
      </c>
      <c r="I158" s="74">
        <f>(('Node actual demand d=1.0'!F158*(365/2)))*9.8*($C158+$D158-$B158)/3600</f>
        <v>1.745099563472222E-2</v>
      </c>
      <c r="J158" s="74">
        <f>(('Node actual demand d=1.0'!G158*(365/2)))*9.8*($C158+$D158-$B158)/3600</f>
        <v>1.745099563472222E-2</v>
      </c>
      <c r="K158" s="74">
        <f>(('Node actual demand d=1.0'!H158*(365/2)))*9.8*($C158+$D158-$B158)/3600</f>
        <v>1.745099563472222E-2</v>
      </c>
      <c r="L158" s="74">
        <f>(('Node actual demand d=1.0'!I158*(365/2)))*9.8*($C158+$D158-$B158)/3600</f>
        <v>5.2352986904166662E-2</v>
      </c>
      <c r="M158" s="74">
        <f>(('Node actual demand d=1.0'!J158*(365/2)))*9.8*($C158+$D158-$B158)/3600</f>
        <v>6.9803982538888878E-2</v>
      </c>
      <c r="N158" s="74">
        <f>(('Node actual demand d=1.0'!K158*(365/2)))*9.8*($C158+$D158-$B158)/3600</f>
        <v>6.9803982538888878E-2</v>
      </c>
      <c r="O158" s="74">
        <f>(('Node actual demand d=1.0'!L158*(365/2)))*9.8*($C158+$D158-$B158)/3600</f>
        <v>8.7254978173611122E-2</v>
      </c>
      <c r="P158" s="74">
        <f>(('Node actual demand d=1.0'!M158*(365/2)))*9.8*($C158+$D158-$B158)/3600</f>
        <v>5.2352986904166662E-2</v>
      </c>
      <c r="Q158" s="74">
        <f>(('Node actual demand d=1.0'!N158*(365/2)))*9.8*($C158+$D158-$B158)/3600</f>
        <v>5.2352986904166662E-2</v>
      </c>
      <c r="R158" s="74">
        <f>(('Node actual demand d=1.0'!O158*(365/2)))*9.8*($C158+$D158-$B158)/3600</f>
        <v>6.9803982538888878E-2</v>
      </c>
      <c r="S158" s="74">
        <f>(('Node actual demand d=1.0'!P158*(365/2)))*9.8*($C158+$D158-$B158)/3600</f>
        <v>5.2352986904166662E-2</v>
      </c>
      <c r="T158" s="74">
        <f>(('Node actual demand d=1.0'!Q158*(365/2)))*9.8*($C158+$D158-$B158)/3600</f>
        <v>3.4901991269444439E-2</v>
      </c>
      <c r="U158" s="74">
        <f>(('Node actual demand d=1.0'!R158*(365/2)))*9.8*($C158+$D158-$B158)/3600</f>
        <v>5.2352986904166662E-2</v>
      </c>
      <c r="V158" s="74">
        <f>(('Node actual demand d=1.0'!S158*(365/2)))*9.8*($C158+$D158-$B158)/3600</f>
        <v>3.4901991269444439E-2</v>
      </c>
      <c r="W158" s="74">
        <f>(('Node actual demand d=1.0'!T158*(365/2)))*9.8*($C158+$D158-$B158)/3600</f>
        <v>5.2352986904166662E-2</v>
      </c>
      <c r="X158" s="74">
        <f>(('Node actual demand d=1.0'!U158*(365/2)))*9.8*($C158+$D158-$B158)/3600</f>
        <v>3.4901991269444439E-2</v>
      </c>
      <c r="Y158" s="74">
        <f>(('Node actual demand d=1.0'!V158*(365/2)))*9.8*($C158+$D158-$B158)/3600</f>
        <v>3.4901991269444439E-2</v>
      </c>
      <c r="Z158" s="74">
        <f>(('Node actual demand d=1.0'!W158*(365/2)))*9.8*($C158+$D158-$B158)/3600</f>
        <v>5.2352986904166662E-2</v>
      </c>
      <c r="AA158" s="74">
        <f>(('Node actual demand d=1.0'!X158*(365/2)))*9.8*($C158+$D158-$B158)/3600</f>
        <v>1.745099563472222E-2</v>
      </c>
      <c r="AB158" s="74">
        <f>(('Node actual demand d=1.0'!Y158*(365/2)))*9.8*($C158+$D158-$B158)/3600</f>
        <v>1.745099563472222E-2</v>
      </c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55"/>
      <c r="BC158" s="55"/>
      <c r="BD158" s="55"/>
      <c r="BE158" s="55"/>
      <c r="BF158" s="55"/>
      <c r="BG158" s="55"/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  <c r="BR158" s="55"/>
      <c r="BS158" s="55"/>
      <c r="BT158" s="55"/>
      <c r="BU158" s="55"/>
      <c r="BV158" s="55"/>
      <c r="BW158" s="55"/>
      <c r="BX158" s="55"/>
      <c r="BY158" s="55"/>
      <c r="BZ158" s="55"/>
      <c r="CA158" s="55"/>
      <c r="CB158" s="55"/>
      <c r="CC158" s="55"/>
      <c r="CD158" s="55"/>
      <c r="CE158" s="55"/>
      <c r="CF158" s="55"/>
      <c r="CG158" s="55"/>
      <c r="CH158" s="55"/>
      <c r="CI158" s="55"/>
      <c r="CJ158" s="55"/>
      <c r="CK158" s="55"/>
      <c r="CL158" s="55"/>
      <c r="CM158" s="55"/>
      <c r="CN158" s="55"/>
      <c r="CO158" s="55"/>
      <c r="CP158" s="55"/>
      <c r="CQ158" s="55"/>
      <c r="CR158" s="55"/>
      <c r="CS158" s="55"/>
      <c r="CT158" s="55"/>
      <c r="CU158" s="55"/>
      <c r="CV158" s="55"/>
    </row>
    <row r="159" spans="1:100">
      <c r="A159" s="88" t="s">
        <v>1372</v>
      </c>
      <c r="B159" s="21">
        <f>Fornecida!$C$1</f>
        <v>3.0726</v>
      </c>
      <c r="C159" s="78">
        <v>17.663</v>
      </c>
      <c r="D159">
        <v>20</v>
      </c>
      <c r="E159" s="74">
        <f>(('Node actual demand d=1.0'!B159*(365/2)))*9.8*($C159+$D159-$B159)/3600</f>
        <v>0</v>
      </c>
      <c r="F159" s="74">
        <f>(('Node actual demand d=1.0'!C159*(365/2)))*9.8*($C159+$D159-$B159)/3600</f>
        <v>0</v>
      </c>
      <c r="G159" s="74">
        <f>(('Node actual demand d=1.0'!D159*(365/2)))*9.8*($C159+$D159-$B159)/3600</f>
        <v>0</v>
      </c>
      <c r="H159" s="74">
        <f>(('Node actual demand d=1.0'!E159*(365/2)))*9.8*($C159+$D159-$B159)/3600</f>
        <v>0</v>
      </c>
      <c r="I159" s="74">
        <f>(('Node actual demand d=1.0'!F159*(365/2)))*9.8*($C159+$D159-$B159)/3600</f>
        <v>0</v>
      </c>
      <c r="J159" s="74">
        <f>(('Node actual demand d=1.0'!G159*(365/2)))*9.8*($C159+$D159-$B159)/3600</f>
        <v>0</v>
      </c>
      <c r="K159" s="74">
        <f>(('Node actual demand d=1.0'!H159*(365/2)))*9.8*($C159+$D159-$B159)/3600</f>
        <v>0</v>
      </c>
      <c r="L159" s="74">
        <f>(('Node actual demand d=1.0'!I159*(365/2)))*9.8*($C159+$D159-$B159)/3600</f>
        <v>0.17012855859999998</v>
      </c>
      <c r="M159" s="74">
        <f>(('Node actual demand d=1.0'!J159*(365/2)))*9.8*($C159+$D159-$B159)/3600</f>
        <v>0.22683807813333329</v>
      </c>
      <c r="N159" s="74">
        <f>(('Node actual demand d=1.0'!K159*(365/2)))*9.8*($C159+$D159-$B159)/3600</f>
        <v>5.6709519533333322E-2</v>
      </c>
      <c r="O159" s="74">
        <f>(('Node actual demand d=1.0'!L159*(365/2)))*9.8*($C159+$D159-$B159)/3600</f>
        <v>3.7806346355555555E-2</v>
      </c>
      <c r="P159" s="74">
        <f>(('Node actual demand d=1.0'!M159*(365/2)))*9.8*($C159+$D159-$B159)/3600</f>
        <v>9.4515865888888898E-2</v>
      </c>
      <c r="Q159" s="74">
        <f>(('Node actual demand d=1.0'!N159*(365/2)))*9.8*($C159+$D159-$B159)/3600</f>
        <v>0.15122538542222222</v>
      </c>
      <c r="R159" s="74">
        <f>(('Node actual demand d=1.0'!O159*(365/2)))*9.8*($C159+$D159-$B159)/3600</f>
        <v>0.22683807813333329</v>
      </c>
      <c r="S159" s="74">
        <f>(('Node actual demand d=1.0'!P159*(365/2)))*9.8*($C159+$D159-$B159)/3600</f>
        <v>0.1890317317777778</v>
      </c>
      <c r="T159" s="74">
        <f>(('Node actual demand d=1.0'!Q159*(365/2)))*9.8*($C159+$D159-$B159)/3600</f>
        <v>0.28354759766666665</v>
      </c>
      <c r="U159" s="74">
        <f>(('Node actual demand d=1.0'!R159*(365/2)))*9.8*($C159+$D159-$B159)/3600</f>
        <v>5.6709519533333322E-2</v>
      </c>
      <c r="V159" s="74">
        <f>(('Node actual demand d=1.0'!S159*(365/2)))*9.8*($C159+$D159-$B159)/3600</f>
        <v>3.7806346355555555E-2</v>
      </c>
      <c r="W159" s="74">
        <f>(('Node actual demand d=1.0'!T159*(365/2)))*9.8*($C159+$D159-$B159)/3600</f>
        <v>1.8903173177777777E-2</v>
      </c>
      <c r="X159" s="74">
        <f>(('Node actual demand d=1.0'!U159*(365/2)))*9.8*($C159+$D159-$B159)/3600</f>
        <v>1.8903173177777777E-2</v>
      </c>
      <c r="Y159" s="74">
        <f>(('Node actual demand d=1.0'!V159*(365/2)))*9.8*($C159+$D159-$B159)/3600</f>
        <v>1.8903173177777777E-2</v>
      </c>
      <c r="Z159" s="74">
        <f>(('Node actual demand d=1.0'!W159*(365/2)))*9.8*($C159+$D159-$B159)/3600</f>
        <v>1.8903173177777777E-2</v>
      </c>
      <c r="AA159" s="74">
        <f>(('Node actual demand d=1.0'!X159*(365/2)))*9.8*($C159+$D159-$B159)/3600</f>
        <v>0</v>
      </c>
      <c r="AB159" s="74">
        <f>(('Node actual demand d=1.0'!Y159*(365/2)))*9.8*($C159+$D159-$B159)/3600</f>
        <v>0</v>
      </c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5"/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5"/>
      <c r="BM159" s="55"/>
      <c r="BN159" s="55"/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5"/>
      <c r="BZ159" s="55"/>
      <c r="CA159" s="55"/>
      <c r="CB159" s="55"/>
      <c r="CC159" s="55"/>
      <c r="CD159" s="55"/>
      <c r="CE159" s="55"/>
      <c r="CF159" s="55"/>
      <c r="CG159" s="55"/>
      <c r="CH159" s="55"/>
      <c r="CI159" s="55"/>
      <c r="CJ159" s="55"/>
      <c r="CK159" s="55"/>
      <c r="CL159" s="55"/>
      <c r="CM159" s="55"/>
      <c r="CN159" s="55"/>
      <c r="CO159" s="55"/>
      <c r="CP159" s="55"/>
      <c r="CQ159" s="55"/>
      <c r="CR159" s="55"/>
      <c r="CS159" s="55"/>
      <c r="CT159" s="55"/>
      <c r="CU159" s="55"/>
      <c r="CV159" s="55"/>
    </row>
    <row r="160" spans="1:100">
      <c r="A160" s="88" t="s">
        <v>1373</v>
      </c>
      <c r="B160" s="21">
        <f>Fornecida!$C$1</f>
        <v>3.0726</v>
      </c>
      <c r="C160" s="78">
        <v>19.053599999999999</v>
      </c>
      <c r="D160">
        <v>20</v>
      </c>
      <c r="E160" s="74">
        <f>(('Node actual demand d=1.0'!B160*(365/2)))*9.8*($C160+$D160-$B160)/3600</f>
        <v>0</v>
      </c>
      <c r="F160" s="74">
        <f>(('Node actual demand d=1.0'!C160*(365/2)))*9.8*($C160+$D160-$B160)/3600</f>
        <v>0</v>
      </c>
      <c r="G160" s="74">
        <f>(('Node actual demand d=1.0'!D160*(365/2)))*9.8*($C160+$D160-$B160)/3600</f>
        <v>1.9663116763888891E-2</v>
      </c>
      <c r="H160" s="74">
        <f>(('Node actual demand d=1.0'!E160*(365/2)))*9.8*($C160+$D160-$B160)/3600</f>
        <v>3.9326233527777782E-2</v>
      </c>
      <c r="I160" s="74">
        <f>(('Node actual demand d=1.0'!F160*(365/2)))*9.8*($C160+$D160-$B160)/3600</f>
        <v>3.9326233527777782E-2</v>
      </c>
      <c r="J160" s="74">
        <f>(('Node actual demand d=1.0'!G160*(365/2)))*9.8*($C160+$D160-$B160)/3600</f>
        <v>1.9663116763888891E-2</v>
      </c>
      <c r="K160" s="74">
        <f>(('Node actual demand d=1.0'!H160*(365/2)))*9.8*($C160+$D160-$B160)/3600</f>
        <v>0</v>
      </c>
      <c r="L160" s="74">
        <f>(('Node actual demand d=1.0'!I160*(365/2)))*9.8*($C160+$D160-$B160)/3600</f>
        <v>3.9326233527777782E-2</v>
      </c>
      <c r="M160" s="74">
        <f>(('Node actual demand d=1.0'!J160*(365/2)))*9.8*($C160+$D160-$B160)/3600</f>
        <v>0.13764181734722225</v>
      </c>
      <c r="N160" s="74">
        <f>(('Node actual demand d=1.0'!K160*(365/2)))*9.8*($C160+$D160-$B160)/3600</f>
        <v>5.8989350291666666E-2</v>
      </c>
      <c r="O160" s="74">
        <f>(('Node actual demand d=1.0'!L160*(365/2)))*9.8*($C160+$D160-$B160)/3600</f>
        <v>5.8989350291666666E-2</v>
      </c>
      <c r="P160" s="74">
        <f>(('Node actual demand d=1.0'!M160*(365/2)))*9.8*($C160+$D160-$B160)/3600</f>
        <v>1.9663116763888891E-2</v>
      </c>
      <c r="Q160" s="74">
        <f>(('Node actual demand d=1.0'!N160*(365/2)))*9.8*($C160+$D160-$B160)/3600</f>
        <v>1.9663116763888891E-2</v>
      </c>
      <c r="R160" s="74">
        <f>(('Node actual demand d=1.0'!O160*(365/2)))*9.8*($C160+$D160-$B160)/3600</f>
        <v>3.9326233527777782E-2</v>
      </c>
      <c r="S160" s="74">
        <f>(('Node actual demand d=1.0'!P160*(365/2)))*9.8*($C160+$D160-$B160)/3600</f>
        <v>3.9326233527777782E-2</v>
      </c>
      <c r="T160" s="74">
        <f>(('Node actual demand d=1.0'!Q160*(365/2)))*9.8*($C160+$D160-$B160)/3600</f>
        <v>3.9326233527777782E-2</v>
      </c>
      <c r="U160" s="74">
        <f>(('Node actual demand d=1.0'!R160*(365/2)))*9.8*($C160+$D160-$B160)/3600</f>
        <v>7.8652467055555564E-2</v>
      </c>
      <c r="V160" s="74">
        <f>(('Node actual demand d=1.0'!S160*(365/2)))*9.8*($C160+$D160-$B160)/3600</f>
        <v>9.8315583819444469E-2</v>
      </c>
      <c r="W160" s="74">
        <f>(('Node actual demand d=1.0'!T160*(365/2)))*9.8*($C160+$D160-$B160)/3600</f>
        <v>5.8989350291666666E-2</v>
      </c>
      <c r="X160" s="74">
        <f>(('Node actual demand d=1.0'!U160*(365/2)))*9.8*($C160+$D160-$B160)/3600</f>
        <v>1.9663116763888891E-2</v>
      </c>
      <c r="Y160" s="74">
        <f>(('Node actual demand d=1.0'!V160*(365/2)))*9.8*($C160+$D160-$B160)/3600</f>
        <v>3.9326233527777782E-2</v>
      </c>
      <c r="Z160" s="74">
        <f>(('Node actual demand d=1.0'!W160*(365/2)))*9.8*($C160+$D160-$B160)/3600</f>
        <v>1.9663116763888891E-2</v>
      </c>
      <c r="AA160" s="74">
        <f>(('Node actual demand d=1.0'!X160*(365/2)))*9.8*($C160+$D160-$B160)/3600</f>
        <v>1.9663116763888891E-2</v>
      </c>
      <c r="AB160" s="74">
        <f>(('Node actual demand d=1.0'!Y160*(365/2)))*9.8*($C160+$D160-$B160)/3600</f>
        <v>0</v>
      </c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  <c r="BA160" s="55"/>
      <c r="BB160" s="55"/>
      <c r="BC160" s="55"/>
      <c r="BD160" s="55"/>
      <c r="BE160" s="55"/>
      <c r="BF160" s="55"/>
      <c r="BG160" s="55"/>
      <c r="BH160" s="55"/>
      <c r="BI160" s="55"/>
      <c r="BJ160" s="55"/>
      <c r="BK160" s="55"/>
      <c r="BL160" s="55"/>
      <c r="BM160" s="55"/>
      <c r="BN160" s="55"/>
      <c r="BO160" s="55"/>
      <c r="BP160" s="55"/>
      <c r="BQ160" s="55"/>
      <c r="BR160" s="55"/>
      <c r="BS160" s="55"/>
      <c r="BT160" s="55"/>
      <c r="BU160" s="55"/>
      <c r="BV160" s="55"/>
      <c r="BW160" s="55"/>
      <c r="BX160" s="55"/>
      <c r="BY160" s="55"/>
      <c r="BZ160" s="55"/>
      <c r="CA160" s="55"/>
      <c r="CB160" s="55"/>
      <c r="CC160" s="55"/>
      <c r="CD160" s="55"/>
      <c r="CE160" s="55"/>
      <c r="CF160" s="55"/>
      <c r="CG160" s="55"/>
      <c r="CH160" s="55"/>
      <c r="CI160" s="55"/>
      <c r="CJ160" s="55"/>
      <c r="CK160" s="55"/>
      <c r="CL160" s="55"/>
      <c r="CM160" s="55"/>
      <c r="CN160" s="55"/>
      <c r="CO160" s="55"/>
      <c r="CP160" s="55"/>
      <c r="CQ160" s="55"/>
      <c r="CR160" s="55"/>
      <c r="CS160" s="55"/>
      <c r="CT160" s="55"/>
      <c r="CU160" s="55"/>
      <c r="CV160" s="55"/>
    </row>
    <row r="161" spans="1:100">
      <c r="A161" s="88" t="s">
        <v>1374</v>
      </c>
      <c r="B161" s="21">
        <f>Fornecida!$C$1</f>
        <v>3.0726</v>
      </c>
      <c r="C161" s="78">
        <v>20.682099999999998</v>
      </c>
      <c r="D161">
        <v>20</v>
      </c>
      <c r="E161" s="74">
        <f>(('Node actual demand d=1.0'!B161*(365/2)))*9.8*($C161+$D161-$B161)/3600</f>
        <v>0</v>
      </c>
      <c r="F161" s="74">
        <f>(('Node actual demand d=1.0'!C161*(365/2)))*9.8*($C161+$D161-$B161)/3600</f>
        <v>0</v>
      </c>
      <c r="G161" s="74">
        <f>(('Node actual demand d=1.0'!D161*(365/2)))*9.8*($C161+$D161-$B161)/3600</f>
        <v>0</v>
      </c>
      <c r="H161" s="74">
        <f>(('Node actual demand d=1.0'!E161*(365/2)))*9.8*($C161+$D161-$B161)/3600</f>
        <v>2.0553069395833335E-2</v>
      </c>
      <c r="I161" s="74">
        <f>(('Node actual demand d=1.0'!F161*(365/2)))*9.8*($C161+$D161-$B161)/3600</f>
        <v>0</v>
      </c>
      <c r="J161" s="74">
        <f>(('Node actual demand d=1.0'!G161*(365/2)))*9.8*($C161+$D161-$B161)/3600</f>
        <v>0</v>
      </c>
      <c r="K161" s="74">
        <f>(('Node actual demand d=1.0'!H161*(365/2)))*9.8*($C161+$D161-$B161)/3600</f>
        <v>2.0553069395833335E-2</v>
      </c>
      <c r="L161" s="74">
        <f>(('Node actual demand d=1.0'!I161*(365/2)))*9.8*($C161+$D161-$B161)/3600</f>
        <v>4.110613879166667E-2</v>
      </c>
      <c r="M161" s="74">
        <f>(('Node actual demand d=1.0'!J161*(365/2)))*9.8*($C161+$D161-$B161)/3600</f>
        <v>0.12331841637499999</v>
      </c>
      <c r="N161" s="74">
        <f>(('Node actual demand d=1.0'!K161*(365/2)))*9.8*($C161+$D161-$B161)/3600</f>
        <v>8.221227758333334E-2</v>
      </c>
      <c r="O161" s="74">
        <f>(('Node actual demand d=1.0'!L161*(365/2)))*9.8*($C161+$D161-$B161)/3600</f>
        <v>8.221227758333334E-2</v>
      </c>
      <c r="P161" s="74">
        <f>(('Node actual demand d=1.0'!M161*(365/2)))*9.8*($C161+$D161-$B161)/3600</f>
        <v>8.221227758333334E-2</v>
      </c>
      <c r="Q161" s="74">
        <f>(('Node actual demand d=1.0'!N161*(365/2)))*9.8*($C161+$D161-$B161)/3600</f>
        <v>6.1659208187499995E-2</v>
      </c>
      <c r="R161" s="74">
        <f>(('Node actual demand d=1.0'!O161*(365/2)))*9.8*($C161+$D161-$B161)/3600</f>
        <v>6.1659208187499995E-2</v>
      </c>
      <c r="S161" s="74">
        <f>(('Node actual demand d=1.0'!P161*(365/2)))*9.8*($C161+$D161-$B161)/3600</f>
        <v>6.1659208187499995E-2</v>
      </c>
      <c r="T161" s="74">
        <f>(('Node actual demand d=1.0'!Q161*(365/2)))*9.8*($C161+$D161-$B161)/3600</f>
        <v>6.1659208187499995E-2</v>
      </c>
      <c r="U161" s="74">
        <f>(('Node actual demand d=1.0'!R161*(365/2)))*9.8*($C161+$D161-$B161)/3600</f>
        <v>6.1659208187499995E-2</v>
      </c>
      <c r="V161" s="74">
        <f>(('Node actual demand d=1.0'!S161*(365/2)))*9.8*($C161+$D161-$B161)/3600</f>
        <v>6.1659208187499995E-2</v>
      </c>
      <c r="W161" s="74">
        <f>(('Node actual demand d=1.0'!T161*(365/2)))*9.8*($C161+$D161-$B161)/3600</f>
        <v>0.12331841637499999</v>
      </c>
      <c r="X161" s="74">
        <f>(('Node actual demand d=1.0'!U161*(365/2)))*9.8*($C161+$D161-$B161)/3600</f>
        <v>4.110613879166667E-2</v>
      </c>
      <c r="Y161" s="74">
        <f>(('Node actual demand d=1.0'!V161*(365/2)))*9.8*($C161+$D161-$B161)/3600</f>
        <v>4.110613879166667E-2</v>
      </c>
      <c r="Z161" s="74">
        <f>(('Node actual demand d=1.0'!W161*(365/2)))*9.8*($C161+$D161-$B161)/3600</f>
        <v>4.110613879166667E-2</v>
      </c>
      <c r="AA161" s="74">
        <f>(('Node actual demand d=1.0'!X161*(365/2)))*9.8*($C161+$D161-$B161)/3600</f>
        <v>2.0553069395833335E-2</v>
      </c>
      <c r="AB161" s="74">
        <f>(('Node actual demand d=1.0'!Y161*(365/2)))*9.8*($C161+$D161-$B161)/3600</f>
        <v>2.0553069395833335E-2</v>
      </c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  <c r="BA161" s="55"/>
      <c r="BB161" s="55"/>
      <c r="BC161" s="55"/>
      <c r="BD161" s="55"/>
      <c r="BE161" s="55"/>
      <c r="BF161" s="55"/>
      <c r="BG161" s="55"/>
      <c r="BH161" s="55"/>
      <c r="BI161" s="55"/>
      <c r="BJ161" s="55"/>
      <c r="BK161" s="55"/>
      <c r="BL161" s="55"/>
      <c r="BM161" s="55"/>
      <c r="BN161" s="55"/>
      <c r="BO161" s="55"/>
      <c r="BP161" s="55"/>
      <c r="BQ161" s="55"/>
      <c r="BR161" s="55"/>
      <c r="BS161" s="55"/>
      <c r="BT161" s="55"/>
      <c r="BU161" s="55"/>
      <c r="BV161" s="55"/>
      <c r="BW161" s="55"/>
      <c r="BX161" s="55"/>
      <c r="BY161" s="55"/>
      <c r="BZ161" s="55"/>
      <c r="CA161" s="55"/>
      <c r="CB161" s="55"/>
      <c r="CC161" s="55"/>
      <c r="CD161" s="55"/>
      <c r="CE161" s="55"/>
      <c r="CF161" s="55"/>
      <c r="CG161" s="55"/>
      <c r="CH161" s="55"/>
      <c r="CI161" s="55"/>
      <c r="CJ161" s="55"/>
      <c r="CK161" s="55"/>
      <c r="CL161" s="55"/>
      <c r="CM161" s="55"/>
      <c r="CN161" s="55"/>
      <c r="CO161" s="55"/>
      <c r="CP161" s="55"/>
      <c r="CQ161" s="55"/>
      <c r="CR161" s="55"/>
      <c r="CS161" s="55"/>
      <c r="CT161" s="55"/>
      <c r="CU161" s="55"/>
      <c r="CV161" s="55"/>
    </row>
    <row r="162" spans="1:100">
      <c r="A162" s="88" t="s">
        <v>1375</v>
      </c>
      <c r="B162" s="21">
        <f>Fornecida!$C$1</f>
        <v>3.0726</v>
      </c>
      <c r="C162" s="78">
        <v>26.679300000000001</v>
      </c>
      <c r="D162">
        <v>20</v>
      </c>
      <c r="E162" s="74">
        <f>(('Node actual demand d=1.0'!B162*(365/2)))*9.8*($C162+$D162-$B162)/3600</f>
        <v>0</v>
      </c>
      <c r="F162" s="74">
        <f>(('Node actual demand d=1.0'!C162*(365/2)))*9.8*($C162+$D162-$B162)/3600</f>
        <v>0</v>
      </c>
      <c r="G162" s="74">
        <f>(('Node actual demand d=1.0'!D162*(365/2)))*9.8*($C162+$D162-$B162)/3600</f>
        <v>2.3830455901388888E-2</v>
      </c>
      <c r="H162" s="74">
        <f>(('Node actual demand d=1.0'!E162*(365/2)))*9.8*($C162+$D162-$B162)/3600</f>
        <v>2.3830455901388888E-2</v>
      </c>
      <c r="I162" s="74">
        <f>(('Node actual demand d=1.0'!F162*(365/2)))*9.8*($C162+$D162-$B162)/3600</f>
        <v>0</v>
      </c>
      <c r="J162" s="74">
        <f>(('Node actual demand d=1.0'!G162*(365/2)))*9.8*($C162+$D162-$B162)/3600</f>
        <v>0</v>
      </c>
      <c r="K162" s="74">
        <f>(('Node actual demand d=1.0'!H162*(365/2)))*9.8*($C162+$D162-$B162)/3600</f>
        <v>4.7660911802777775E-2</v>
      </c>
      <c r="L162" s="74">
        <f>(('Node actual demand d=1.0'!I162*(365/2)))*9.8*($C162+$D162-$B162)/3600</f>
        <v>7.1491367704166656E-2</v>
      </c>
      <c r="M162" s="74">
        <f>(('Node actual demand d=1.0'!J162*(365/2)))*9.8*($C162+$D162-$B162)/3600</f>
        <v>0.21447410311249998</v>
      </c>
      <c r="N162" s="74">
        <f>(('Node actual demand d=1.0'!K162*(365/2)))*9.8*($C162+$D162-$B162)/3600</f>
        <v>7.1491367704166656E-2</v>
      </c>
      <c r="O162" s="74">
        <f>(('Node actual demand d=1.0'!L162*(365/2)))*9.8*($C162+$D162-$B162)/3600</f>
        <v>4.7660911802777775E-2</v>
      </c>
      <c r="P162" s="74">
        <f>(('Node actual demand d=1.0'!M162*(365/2)))*9.8*($C162+$D162-$B162)/3600</f>
        <v>4.7660911802777775E-2</v>
      </c>
      <c r="Q162" s="74">
        <f>(('Node actual demand d=1.0'!N162*(365/2)))*9.8*($C162+$D162-$B162)/3600</f>
        <v>2.3830455901388888E-2</v>
      </c>
      <c r="R162" s="74">
        <f>(('Node actual demand d=1.0'!O162*(365/2)))*9.8*($C162+$D162-$B162)/3600</f>
        <v>4.7660911802777775E-2</v>
      </c>
      <c r="S162" s="74">
        <f>(('Node actual demand d=1.0'!P162*(365/2)))*9.8*($C162+$D162-$B162)/3600</f>
        <v>2.3830455901388888E-2</v>
      </c>
      <c r="T162" s="74">
        <f>(('Node actual demand d=1.0'!Q162*(365/2)))*9.8*($C162+$D162-$B162)/3600</f>
        <v>7.1491367704166656E-2</v>
      </c>
      <c r="U162" s="74">
        <f>(('Node actual demand d=1.0'!R162*(365/2)))*9.8*($C162+$D162-$B162)/3600</f>
        <v>0.14298273540833331</v>
      </c>
      <c r="V162" s="74">
        <f>(('Node actual demand d=1.0'!S162*(365/2)))*9.8*($C162+$D162-$B162)/3600</f>
        <v>9.532182360555555E-2</v>
      </c>
      <c r="W162" s="74">
        <f>(('Node actual demand d=1.0'!T162*(365/2)))*9.8*($C162+$D162-$B162)/3600</f>
        <v>4.7660911802777775E-2</v>
      </c>
      <c r="X162" s="74">
        <f>(('Node actual demand d=1.0'!U162*(365/2)))*9.8*($C162+$D162-$B162)/3600</f>
        <v>2.3830455901388888E-2</v>
      </c>
      <c r="Y162" s="74">
        <f>(('Node actual demand d=1.0'!V162*(365/2)))*9.8*($C162+$D162-$B162)/3600</f>
        <v>2.3830455901388888E-2</v>
      </c>
      <c r="Z162" s="74">
        <f>(('Node actual demand d=1.0'!W162*(365/2)))*9.8*($C162+$D162-$B162)/3600</f>
        <v>2.3830455901388888E-2</v>
      </c>
      <c r="AA162" s="74">
        <f>(('Node actual demand d=1.0'!X162*(365/2)))*9.8*($C162+$D162-$B162)/3600</f>
        <v>2.3830455901388888E-2</v>
      </c>
      <c r="AB162" s="74">
        <f>(('Node actual demand d=1.0'!Y162*(365/2)))*9.8*($C162+$D162-$B162)/3600</f>
        <v>2.3830455901388888E-2</v>
      </c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  <c r="BA162" s="55"/>
      <c r="BB162" s="55"/>
      <c r="BC162" s="55"/>
      <c r="BD162" s="55"/>
      <c r="BE162" s="55"/>
      <c r="BF162" s="55"/>
      <c r="BG162" s="55"/>
      <c r="BH162" s="55"/>
      <c r="BI162" s="55"/>
      <c r="BJ162" s="55"/>
      <c r="BK162" s="55"/>
      <c r="BL162" s="55"/>
      <c r="BM162" s="55"/>
      <c r="BN162" s="55"/>
      <c r="BO162" s="55"/>
      <c r="BP162" s="55"/>
      <c r="BQ162" s="55"/>
      <c r="BR162" s="55"/>
      <c r="BS162" s="55"/>
      <c r="BT162" s="55"/>
      <c r="BU162" s="55"/>
      <c r="BV162" s="55"/>
      <c r="BW162" s="55"/>
      <c r="BX162" s="55"/>
      <c r="BY162" s="55"/>
      <c r="BZ162" s="55"/>
      <c r="CA162" s="55"/>
      <c r="CB162" s="55"/>
      <c r="CC162" s="55"/>
      <c r="CD162" s="55"/>
      <c r="CE162" s="55"/>
      <c r="CF162" s="55"/>
      <c r="CG162" s="55"/>
      <c r="CH162" s="55"/>
      <c r="CI162" s="55"/>
      <c r="CJ162" s="55"/>
      <c r="CK162" s="55"/>
      <c r="CL162" s="55"/>
      <c r="CM162" s="55"/>
      <c r="CN162" s="55"/>
      <c r="CO162" s="55"/>
      <c r="CP162" s="55"/>
      <c r="CQ162" s="55"/>
      <c r="CR162" s="55"/>
      <c r="CS162" s="55"/>
      <c r="CT162" s="55"/>
      <c r="CU162" s="55"/>
      <c r="CV162" s="55"/>
    </row>
    <row r="163" spans="1:100">
      <c r="A163" s="88" t="s">
        <v>1376</v>
      </c>
      <c r="B163" s="21">
        <f>Fornecida!$C$1</f>
        <v>3.0726</v>
      </c>
      <c r="C163" s="78">
        <v>28.360199999999999</v>
      </c>
      <c r="D163">
        <v>20</v>
      </c>
      <c r="E163" s="74">
        <f>(('Node actual demand d=1.0'!B163*(365/2)))*9.8*($C163+$D163-$B163)/3600</f>
        <v>0</v>
      </c>
      <c r="F163" s="74">
        <f>(('Node actual demand d=1.0'!C163*(365/2)))*9.8*($C163+$D163-$B163)/3600</f>
        <v>0</v>
      </c>
      <c r="G163" s="74">
        <f>(('Node actual demand d=1.0'!D163*(365/2)))*9.8*($C163+$D163-$B163)/3600</f>
        <v>0</v>
      </c>
      <c r="H163" s="74">
        <f>(('Node actual demand d=1.0'!E163*(365/2)))*9.8*($C163+$D163-$B163)/3600</f>
        <v>0</v>
      </c>
      <c r="I163" s="74">
        <f>(('Node actual demand d=1.0'!F163*(365/2)))*9.8*($C163+$D163-$B163)/3600</f>
        <v>0</v>
      </c>
      <c r="J163" s="74">
        <f>(('Node actual demand d=1.0'!G163*(365/2)))*9.8*($C163+$D163-$B163)/3600</f>
        <v>2.4749044405555556E-2</v>
      </c>
      <c r="K163" s="74">
        <f>(('Node actual demand d=1.0'!H163*(365/2)))*9.8*($C163+$D163-$B163)/3600</f>
        <v>4.9498088811111111E-2</v>
      </c>
      <c r="L163" s="74">
        <f>(('Node actual demand d=1.0'!I163*(365/2)))*9.8*($C163+$D163-$B163)/3600</f>
        <v>9.8996177622222223E-2</v>
      </c>
      <c r="M163" s="74">
        <f>(('Node actual demand d=1.0'!J163*(365/2)))*9.8*($C163+$D163-$B163)/3600</f>
        <v>0.22274139964999998</v>
      </c>
      <c r="N163" s="74">
        <f>(('Node actual demand d=1.0'!K163*(365/2)))*9.8*($C163+$D163-$B163)/3600</f>
        <v>0.17324331083888889</v>
      </c>
      <c r="O163" s="74">
        <f>(('Node actual demand d=1.0'!L163*(365/2)))*9.8*($C163+$D163-$B163)/3600</f>
        <v>9.8996177622222223E-2</v>
      </c>
      <c r="P163" s="74">
        <f>(('Node actual demand d=1.0'!M163*(365/2)))*9.8*($C163+$D163-$B163)/3600</f>
        <v>0.22274139964999998</v>
      </c>
      <c r="Q163" s="74">
        <f>(('Node actual demand d=1.0'!N163*(365/2)))*9.8*($C163+$D163-$B163)/3600</f>
        <v>0.14849426643333333</v>
      </c>
      <c r="R163" s="74">
        <f>(('Node actual demand d=1.0'!O163*(365/2)))*9.8*($C163+$D163-$B163)/3600</f>
        <v>0.1237452220277778</v>
      </c>
      <c r="S163" s="74">
        <f>(('Node actual demand d=1.0'!P163*(365/2)))*9.8*($C163+$D163-$B163)/3600</f>
        <v>0.1237452220277778</v>
      </c>
      <c r="T163" s="74">
        <f>(('Node actual demand d=1.0'!Q163*(365/2)))*9.8*($C163+$D163-$B163)/3600</f>
        <v>0.1237452220277778</v>
      </c>
      <c r="U163" s="74">
        <f>(('Node actual demand d=1.0'!R163*(365/2)))*9.8*($C163+$D163-$B163)/3600</f>
        <v>0.17324331083888889</v>
      </c>
      <c r="V163" s="74">
        <f>(('Node actual demand d=1.0'!S163*(365/2)))*9.8*($C163+$D163-$B163)/3600</f>
        <v>0.1237452220277778</v>
      </c>
      <c r="W163" s="74">
        <f>(('Node actual demand d=1.0'!T163*(365/2)))*9.8*($C163+$D163-$B163)/3600</f>
        <v>7.4247133216666664E-2</v>
      </c>
      <c r="X163" s="74">
        <f>(('Node actual demand d=1.0'!U163*(365/2)))*9.8*($C163+$D163-$B163)/3600</f>
        <v>7.4247133216666664E-2</v>
      </c>
      <c r="Y163" s="74">
        <f>(('Node actual demand d=1.0'!V163*(365/2)))*9.8*($C163+$D163-$B163)/3600</f>
        <v>4.9498088811111111E-2</v>
      </c>
      <c r="Z163" s="74">
        <f>(('Node actual demand d=1.0'!W163*(365/2)))*9.8*($C163+$D163-$B163)/3600</f>
        <v>2.4749044405555556E-2</v>
      </c>
      <c r="AA163" s="74">
        <f>(('Node actual demand d=1.0'!X163*(365/2)))*9.8*($C163+$D163-$B163)/3600</f>
        <v>2.4749044405555556E-2</v>
      </c>
      <c r="AB163" s="74">
        <f>(('Node actual demand d=1.0'!Y163*(365/2)))*9.8*($C163+$D163-$B163)/3600</f>
        <v>0</v>
      </c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  <c r="BA163" s="55"/>
      <c r="BB163" s="55"/>
      <c r="BC163" s="55"/>
      <c r="BD163" s="55"/>
      <c r="BE163" s="55"/>
      <c r="BF163" s="55"/>
      <c r="BG163" s="55"/>
      <c r="BH163" s="55"/>
      <c r="BI163" s="55"/>
      <c r="BJ163" s="55"/>
      <c r="BK163" s="55"/>
      <c r="BL163" s="55"/>
      <c r="BM163" s="55"/>
      <c r="BN163" s="55"/>
      <c r="BO163" s="55"/>
      <c r="BP163" s="55"/>
      <c r="BQ163" s="55"/>
      <c r="BR163" s="55"/>
      <c r="BS163" s="55"/>
      <c r="BT163" s="55"/>
      <c r="BU163" s="55"/>
      <c r="BV163" s="55"/>
      <c r="BW163" s="55"/>
      <c r="BX163" s="55"/>
      <c r="BY163" s="55"/>
      <c r="BZ163" s="55"/>
      <c r="CA163" s="55"/>
      <c r="CB163" s="55"/>
      <c r="CC163" s="55"/>
      <c r="CD163" s="55"/>
      <c r="CE163" s="55"/>
      <c r="CF163" s="55"/>
      <c r="CG163" s="55"/>
      <c r="CH163" s="55"/>
      <c r="CI163" s="55"/>
      <c r="CJ163" s="55"/>
      <c r="CK163" s="55"/>
      <c r="CL163" s="55"/>
      <c r="CM163" s="55"/>
      <c r="CN163" s="55"/>
      <c r="CO163" s="55"/>
      <c r="CP163" s="55"/>
      <c r="CQ163" s="55"/>
      <c r="CR163" s="55"/>
      <c r="CS163" s="55"/>
      <c r="CT163" s="55"/>
      <c r="CU163" s="55"/>
      <c r="CV163" s="55"/>
    </row>
    <row r="164" spans="1:100">
      <c r="A164" s="88" t="s">
        <v>1377</v>
      </c>
      <c r="B164" s="21">
        <f>Fornecida!$C$1</f>
        <v>3.0726</v>
      </c>
      <c r="C164" s="78">
        <v>32.472099999999998</v>
      </c>
      <c r="D164">
        <v>20</v>
      </c>
      <c r="E164" s="74">
        <f>(('Node actual demand d=1.0'!B164*(365/2)))*9.8*($C164+$D164-$B164)/3600</f>
        <v>0</v>
      </c>
      <c r="F164" s="74">
        <f>(('Node actual demand d=1.0'!C164*(365/2)))*9.8*($C164+$D164-$B164)/3600</f>
        <v>0</v>
      </c>
      <c r="G164" s="74">
        <f>(('Node actual demand d=1.0'!D164*(365/2)))*9.8*($C164+$D164-$B164)/3600</f>
        <v>0</v>
      </c>
      <c r="H164" s="74">
        <f>(('Node actual demand d=1.0'!E164*(365/2)))*9.8*($C164+$D164-$B164)/3600</f>
        <v>0</v>
      </c>
      <c r="I164" s="74">
        <f>(('Node actual demand d=1.0'!F164*(365/2)))*9.8*($C164+$D164-$B164)/3600</f>
        <v>0</v>
      </c>
      <c r="J164" s="74">
        <f>(('Node actual demand d=1.0'!G164*(365/2)))*9.8*($C164+$D164-$B164)/3600</f>
        <v>2.6996140645833333E-2</v>
      </c>
      <c r="K164" s="74">
        <f>(('Node actual demand d=1.0'!H164*(365/2)))*9.8*($C164+$D164-$B164)/3600</f>
        <v>0.10798456258333333</v>
      </c>
      <c r="L164" s="74">
        <f>(('Node actual demand d=1.0'!I164*(365/2)))*9.8*($C164+$D164-$B164)/3600</f>
        <v>0.2429652658125</v>
      </c>
      <c r="M164" s="74">
        <f>(('Node actual demand d=1.0'!J164*(365/2)))*9.8*($C164+$D164-$B164)/3600</f>
        <v>0.2429652658125</v>
      </c>
      <c r="N164" s="74">
        <f>(('Node actual demand d=1.0'!K164*(365/2)))*9.8*($C164+$D164-$B164)/3600</f>
        <v>0.2429652658125</v>
      </c>
      <c r="O164" s="74">
        <f>(('Node actual demand d=1.0'!L164*(365/2)))*9.8*($C164+$D164-$B164)/3600</f>
        <v>8.0988421937499985E-2</v>
      </c>
      <c r="P164" s="74">
        <f>(('Node actual demand d=1.0'!M164*(365/2)))*9.8*($C164+$D164-$B164)/3600</f>
        <v>5.3992281291666666E-2</v>
      </c>
      <c r="Q164" s="74">
        <f>(('Node actual demand d=1.0'!N164*(365/2)))*9.8*($C164+$D164-$B164)/3600</f>
        <v>8.0988421937499985E-2</v>
      </c>
      <c r="R164" s="74">
        <f>(('Node actual demand d=1.0'!O164*(365/2)))*9.8*($C164+$D164-$B164)/3600</f>
        <v>5.3992281291666666E-2</v>
      </c>
      <c r="S164" s="74">
        <f>(('Node actual demand d=1.0'!P164*(365/2)))*9.8*($C164+$D164-$B164)/3600</f>
        <v>8.0988421937499985E-2</v>
      </c>
      <c r="T164" s="74">
        <f>(('Node actual demand d=1.0'!Q164*(365/2)))*9.8*($C164+$D164-$B164)/3600</f>
        <v>0.18897298452083333</v>
      </c>
      <c r="U164" s="74">
        <f>(('Node actual demand d=1.0'!R164*(365/2)))*9.8*($C164+$D164-$B164)/3600</f>
        <v>0.18897298452083333</v>
      </c>
      <c r="V164" s="74">
        <f>(('Node actual demand d=1.0'!S164*(365/2)))*9.8*($C164+$D164-$B164)/3600</f>
        <v>0.29695754710416666</v>
      </c>
      <c r="W164" s="74">
        <f>(('Node actual demand d=1.0'!T164*(365/2)))*9.8*($C164+$D164-$B164)/3600</f>
        <v>0.10798456258333333</v>
      </c>
      <c r="X164" s="74">
        <f>(('Node actual demand d=1.0'!U164*(365/2)))*9.8*($C164+$D164-$B164)/3600</f>
        <v>2.6996140645833333E-2</v>
      </c>
      <c r="Y164" s="74">
        <f>(('Node actual demand d=1.0'!V164*(365/2)))*9.8*($C164+$D164-$B164)/3600</f>
        <v>2.6996140645833333E-2</v>
      </c>
      <c r="Z164" s="74">
        <f>(('Node actual demand d=1.0'!W164*(365/2)))*9.8*($C164+$D164-$B164)/3600</f>
        <v>2.6996140645833333E-2</v>
      </c>
      <c r="AA164" s="74">
        <f>(('Node actual demand d=1.0'!X164*(365/2)))*9.8*($C164+$D164-$B164)/3600</f>
        <v>0</v>
      </c>
      <c r="AB164" s="74">
        <f>(('Node actual demand d=1.0'!Y164*(365/2)))*9.8*($C164+$D164-$B164)/3600</f>
        <v>0</v>
      </c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  <c r="BA164" s="55"/>
      <c r="BB164" s="55"/>
      <c r="BC164" s="55"/>
      <c r="BD164" s="55"/>
      <c r="BE164" s="55"/>
      <c r="BF164" s="55"/>
      <c r="BG164" s="55"/>
      <c r="BH164" s="55"/>
      <c r="BI164" s="55"/>
      <c r="BJ164" s="55"/>
      <c r="BK164" s="55"/>
      <c r="BL164" s="55"/>
      <c r="BM164" s="55"/>
      <c r="BN164" s="55"/>
      <c r="BO164" s="55"/>
      <c r="BP164" s="55"/>
      <c r="BQ164" s="55"/>
      <c r="BR164" s="55"/>
      <c r="BS164" s="55"/>
      <c r="BT164" s="55"/>
      <c r="BU164" s="55"/>
      <c r="BV164" s="55"/>
      <c r="BW164" s="55"/>
      <c r="BX164" s="55"/>
      <c r="BY164" s="55"/>
      <c r="BZ164" s="55"/>
      <c r="CA164" s="55"/>
      <c r="CB164" s="55"/>
      <c r="CC164" s="55"/>
      <c r="CD164" s="55"/>
      <c r="CE164" s="55"/>
      <c r="CF164" s="55"/>
      <c r="CG164" s="55"/>
      <c r="CH164" s="55"/>
      <c r="CI164" s="55"/>
      <c r="CJ164" s="55"/>
      <c r="CK164" s="55"/>
      <c r="CL164" s="55"/>
      <c r="CM164" s="55"/>
      <c r="CN164" s="55"/>
      <c r="CO164" s="55"/>
      <c r="CP164" s="55"/>
      <c r="CQ164" s="55"/>
      <c r="CR164" s="55"/>
      <c r="CS164" s="55"/>
      <c r="CT164" s="55"/>
      <c r="CU164" s="55"/>
      <c r="CV164" s="55"/>
    </row>
    <row r="165" spans="1:100">
      <c r="A165" s="88" t="s">
        <v>1378</v>
      </c>
      <c r="B165" s="21">
        <f>Fornecida!$C$1</f>
        <v>3.0726</v>
      </c>
      <c r="C165" s="78">
        <v>32.744999999999997</v>
      </c>
      <c r="D165">
        <v>20</v>
      </c>
      <c r="E165" s="74">
        <f>(('Node actual demand d=1.0'!B165*(365/2)))*9.8*($C165+$D165-$B165)/3600</f>
        <v>0.10858110682222223</v>
      </c>
      <c r="F165" s="74">
        <f>(('Node actual demand d=1.0'!C165*(365/2)))*9.8*($C165+$D165-$B165)/3600</f>
        <v>0.10858110682222223</v>
      </c>
      <c r="G165" s="74">
        <f>(('Node actual demand d=1.0'!D165*(365/2)))*9.8*($C165+$D165-$B165)/3600</f>
        <v>0.1357263835277778</v>
      </c>
      <c r="H165" s="74">
        <f>(('Node actual demand d=1.0'!E165*(365/2)))*9.8*($C165+$D165-$B165)/3600</f>
        <v>0.1357263835277778</v>
      </c>
      <c r="I165" s="74">
        <f>(('Node actual demand d=1.0'!F165*(365/2)))*9.8*($C165+$D165-$B165)/3600</f>
        <v>0.10858110682222223</v>
      </c>
      <c r="J165" s="74">
        <f>(('Node actual demand d=1.0'!G165*(365/2)))*9.8*($C165+$D165-$B165)/3600</f>
        <v>0.10858110682222223</v>
      </c>
      <c r="K165" s="74">
        <f>(('Node actual demand d=1.0'!H165*(365/2)))*9.8*($C165+$D165-$B165)/3600</f>
        <v>0.10858110682222223</v>
      </c>
      <c r="L165" s="74">
        <f>(('Node actual demand d=1.0'!I165*(365/2)))*9.8*($C165+$D165-$B165)/3600</f>
        <v>0.2714527670555556</v>
      </c>
      <c r="M165" s="74">
        <f>(('Node actual demand d=1.0'!J165*(365/2)))*9.8*($C165+$D165-$B165)/3600</f>
        <v>0.2985980437611111</v>
      </c>
      <c r="N165" s="74">
        <f>(('Node actual demand d=1.0'!K165*(365/2)))*9.8*($C165+$D165-$B165)/3600</f>
        <v>0.2714527670555556</v>
      </c>
      <c r="O165" s="74">
        <f>(('Node actual demand d=1.0'!L165*(365/2)))*9.8*($C165+$D165-$B165)/3600</f>
        <v>0.2714527670555556</v>
      </c>
      <c r="P165" s="74">
        <f>(('Node actual demand d=1.0'!M165*(365/2)))*9.8*($C165+$D165-$B165)/3600</f>
        <v>0.48861498070000003</v>
      </c>
      <c r="Q165" s="74">
        <f>(('Node actual demand d=1.0'!N165*(365/2)))*9.8*($C165+$D165-$B165)/3600</f>
        <v>0.21716221364444446</v>
      </c>
      <c r="R165" s="74">
        <f>(('Node actual demand d=1.0'!O165*(365/2)))*9.8*($C165+$D165-$B165)/3600</f>
        <v>0.24430749035000002</v>
      </c>
      <c r="S165" s="74">
        <f>(('Node actual demand d=1.0'!P165*(365/2)))*9.8*($C165+$D165-$B165)/3600</f>
        <v>0.21716221364444446</v>
      </c>
      <c r="T165" s="74">
        <f>(('Node actual demand d=1.0'!Q165*(365/2)))*9.8*($C165+$D165-$B165)/3600</f>
        <v>0.19001693693888888</v>
      </c>
      <c r="U165" s="74">
        <f>(('Node actual demand d=1.0'!R165*(365/2)))*9.8*($C165+$D165-$B165)/3600</f>
        <v>0.21716221364444446</v>
      </c>
      <c r="V165" s="74">
        <f>(('Node actual demand d=1.0'!S165*(365/2)))*9.8*($C165+$D165-$B165)/3600</f>
        <v>0.19001693693888888</v>
      </c>
      <c r="W165" s="74">
        <f>(('Node actual demand d=1.0'!T165*(365/2)))*9.8*($C165+$D165-$B165)/3600</f>
        <v>0.24430749035000002</v>
      </c>
      <c r="X165" s="74">
        <f>(('Node actual demand d=1.0'!U165*(365/2)))*9.8*($C165+$D165-$B165)/3600</f>
        <v>0.16287166023333333</v>
      </c>
      <c r="Y165" s="74">
        <f>(('Node actual demand d=1.0'!V165*(365/2)))*9.8*($C165+$D165-$B165)/3600</f>
        <v>0.16287166023333333</v>
      </c>
      <c r="Z165" s="74">
        <f>(('Node actual demand d=1.0'!W165*(365/2)))*9.8*($C165+$D165-$B165)/3600</f>
        <v>0.16287166023333333</v>
      </c>
      <c r="AA165" s="74">
        <f>(('Node actual demand d=1.0'!X165*(365/2)))*9.8*($C165+$D165-$B165)/3600</f>
        <v>0.1357263835277778</v>
      </c>
      <c r="AB165" s="74">
        <f>(('Node actual demand d=1.0'!Y165*(365/2)))*9.8*($C165+$D165-$B165)/3600</f>
        <v>0.10858110682222223</v>
      </c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  <c r="BA165" s="55"/>
      <c r="BB165" s="55"/>
      <c r="BC165" s="55"/>
      <c r="BD165" s="55"/>
      <c r="BE165" s="55"/>
      <c r="BF165" s="55"/>
      <c r="BG165" s="55"/>
      <c r="BH165" s="55"/>
      <c r="BI165" s="55"/>
      <c r="BJ165" s="55"/>
      <c r="BK165" s="55"/>
      <c r="BL165" s="55"/>
      <c r="BM165" s="55"/>
      <c r="BN165" s="55"/>
      <c r="BO165" s="55"/>
      <c r="BP165" s="55"/>
      <c r="BQ165" s="55"/>
      <c r="BR165" s="55"/>
      <c r="BS165" s="55"/>
      <c r="BT165" s="55"/>
      <c r="BU165" s="55"/>
      <c r="BV165" s="55"/>
      <c r="BW165" s="55"/>
      <c r="BX165" s="55"/>
      <c r="BY165" s="55"/>
      <c r="BZ165" s="55"/>
      <c r="CA165" s="55"/>
      <c r="CB165" s="55"/>
      <c r="CC165" s="55"/>
      <c r="CD165" s="55"/>
      <c r="CE165" s="55"/>
      <c r="CF165" s="55"/>
      <c r="CG165" s="55"/>
      <c r="CH165" s="55"/>
      <c r="CI165" s="55"/>
      <c r="CJ165" s="55"/>
      <c r="CK165" s="55"/>
      <c r="CL165" s="55"/>
      <c r="CM165" s="55"/>
      <c r="CN165" s="55"/>
      <c r="CO165" s="55"/>
      <c r="CP165" s="55"/>
      <c r="CQ165" s="55"/>
      <c r="CR165" s="55"/>
      <c r="CS165" s="55"/>
      <c r="CT165" s="55"/>
      <c r="CU165" s="55"/>
      <c r="CV165" s="55"/>
    </row>
    <row r="166" spans="1:100">
      <c r="A166" s="88" t="s">
        <v>1379</v>
      </c>
      <c r="B166" s="21">
        <f>Fornecida!$C$1</f>
        <v>3.0726</v>
      </c>
      <c r="C166" s="78">
        <v>34.037500000000001</v>
      </c>
      <c r="D166">
        <v>20</v>
      </c>
      <c r="E166" s="74">
        <f>(('Node actual demand d=1.0'!B166*(365/2)))*9.8*($C166+$D166-$B166)/3600</f>
        <v>0</v>
      </c>
      <c r="F166" s="74">
        <f>(('Node actual demand d=1.0'!C166*(365/2)))*9.8*($C166+$D166-$B166)/3600</f>
        <v>0</v>
      </c>
      <c r="G166" s="74">
        <f>(('Node actual demand d=1.0'!D166*(365/2)))*9.8*($C166+$D166-$B166)/3600</f>
        <v>0</v>
      </c>
      <c r="H166" s="74">
        <f>(('Node actual demand d=1.0'!E166*(365/2)))*9.8*($C166+$D166-$B166)/3600</f>
        <v>0</v>
      </c>
      <c r="I166" s="74">
        <f>(('Node actual demand d=1.0'!F166*(365/2)))*9.8*($C166+$D166-$B166)/3600</f>
        <v>0</v>
      </c>
      <c r="J166" s="74">
        <f>(('Node actual demand d=1.0'!G166*(365/2)))*9.8*($C166+$D166-$B166)/3600</f>
        <v>2.7851610004166669E-2</v>
      </c>
      <c r="K166" s="74">
        <f>(('Node actual demand d=1.0'!H166*(365/2)))*9.8*($C166+$D166-$B166)/3600</f>
        <v>5.5703220008333339E-2</v>
      </c>
      <c r="L166" s="74">
        <f>(('Node actual demand d=1.0'!I166*(365/2)))*9.8*($C166+$D166-$B166)/3600</f>
        <v>5.5703220008333339E-2</v>
      </c>
      <c r="M166" s="74">
        <f>(('Node actual demand d=1.0'!J166*(365/2)))*9.8*($C166+$D166-$B166)/3600</f>
        <v>8.3554830012499998E-2</v>
      </c>
      <c r="N166" s="74">
        <f>(('Node actual demand d=1.0'!K166*(365/2)))*9.8*($C166+$D166-$B166)/3600</f>
        <v>8.3554830012499998E-2</v>
      </c>
      <c r="O166" s="74">
        <f>(('Node actual demand d=1.0'!L166*(365/2)))*9.8*($C166+$D166-$B166)/3600</f>
        <v>8.3554830012499998E-2</v>
      </c>
      <c r="P166" s="74">
        <f>(('Node actual demand d=1.0'!M166*(365/2)))*9.8*($C166+$D166-$B166)/3600</f>
        <v>0.11140644001666668</v>
      </c>
      <c r="Q166" s="74">
        <f>(('Node actual demand d=1.0'!N166*(365/2)))*9.8*($C166+$D166-$B166)/3600</f>
        <v>8.3554830012499998E-2</v>
      </c>
      <c r="R166" s="74">
        <f>(('Node actual demand d=1.0'!O166*(365/2)))*9.8*($C166+$D166-$B166)/3600</f>
        <v>5.5703220008333339E-2</v>
      </c>
      <c r="S166" s="74">
        <f>(('Node actual demand d=1.0'!P166*(365/2)))*9.8*($C166+$D166-$B166)/3600</f>
        <v>5.5703220008333339E-2</v>
      </c>
      <c r="T166" s="74">
        <f>(('Node actual demand d=1.0'!Q166*(365/2)))*9.8*($C166+$D166-$B166)/3600</f>
        <v>8.3554830012499998E-2</v>
      </c>
      <c r="U166" s="74">
        <f>(('Node actual demand d=1.0'!R166*(365/2)))*9.8*($C166+$D166-$B166)/3600</f>
        <v>5.5703220008333339E-2</v>
      </c>
      <c r="V166" s="74">
        <f>(('Node actual demand d=1.0'!S166*(365/2)))*9.8*($C166+$D166-$B166)/3600</f>
        <v>0.13925805002083336</v>
      </c>
      <c r="W166" s="74">
        <f>(('Node actual demand d=1.0'!T166*(365/2)))*9.8*($C166+$D166-$B166)/3600</f>
        <v>5.5703220008333339E-2</v>
      </c>
      <c r="X166" s="74">
        <f>(('Node actual demand d=1.0'!U166*(365/2)))*9.8*($C166+$D166-$B166)/3600</f>
        <v>0.11140644001666668</v>
      </c>
      <c r="Y166" s="74">
        <f>(('Node actual demand d=1.0'!V166*(365/2)))*9.8*($C166+$D166-$B166)/3600</f>
        <v>5.5703220008333339E-2</v>
      </c>
      <c r="Z166" s="74">
        <f>(('Node actual demand d=1.0'!W166*(365/2)))*9.8*($C166+$D166-$B166)/3600</f>
        <v>2.7851610004166669E-2</v>
      </c>
      <c r="AA166" s="74">
        <f>(('Node actual demand d=1.0'!X166*(365/2)))*9.8*($C166+$D166-$B166)/3600</f>
        <v>0</v>
      </c>
      <c r="AB166" s="74">
        <f>(('Node actual demand d=1.0'!Y166*(365/2)))*9.8*($C166+$D166-$B166)/3600</f>
        <v>0</v>
      </c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55"/>
      <c r="BC166" s="55"/>
      <c r="BD166" s="55"/>
      <c r="BE166" s="55"/>
      <c r="BF166" s="55"/>
      <c r="BG166" s="55"/>
      <c r="BH166" s="55"/>
      <c r="BI166" s="55"/>
      <c r="BJ166" s="55"/>
      <c r="BK166" s="55"/>
      <c r="BL166" s="55"/>
      <c r="BM166" s="55"/>
      <c r="BN166" s="55"/>
      <c r="BO166" s="55"/>
      <c r="BP166" s="55"/>
      <c r="BQ166" s="55"/>
      <c r="BR166" s="55"/>
      <c r="BS166" s="55"/>
      <c r="BT166" s="55"/>
      <c r="BU166" s="55"/>
      <c r="BV166" s="55"/>
      <c r="BW166" s="55"/>
      <c r="BX166" s="55"/>
      <c r="BY166" s="55"/>
      <c r="BZ166" s="55"/>
      <c r="CA166" s="55"/>
      <c r="CB166" s="55"/>
      <c r="CC166" s="55"/>
      <c r="CD166" s="55"/>
      <c r="CE166" s="55"/>
      <c r="CF166" s="55"/>
      <c r="CG166" s="55"/>
      <c r="CH166" s="55"/>
      <c r="CI166" s="55"/>
      <c r="CJ166" s="55"/>
      <c r="CK166" s="55"/>
      <c r="CL166" s="55"/>
      <c r="CM166" s="55"/>
      <c r="CN166" s="55"/>
      <c r="CO166" s="55"/>
      <c r="CP166" s="55"/>
      <c r="CQ166" s="55"/>
      <c r="CR166" s="55"/>
      <c r="CS166" s="55"/>
      <c r="CT166" s="55"/>
      <c r="CU166" s="55"/>
      <c r="CV166" s="55"/>
    </row>
    <row r="167" spans="1:100">
      <c r="A167" s="88" t="s">
        <v>1380</v>
      </c>
      <c r="B167" s="21">
        <f>Fornecida!$C$1</f>
        <v>3.0726</v>
      </c>
      <c r="C167" s="78">
        <v>33.999899999999997</v>
      </c>
      <c r="D167">
        <v>20</v>
      </c>
      <c r="E167" s="74">
        <f>(('Node actual demand d=1.0'!B167*(365/2)))*9.8*($C167+$D167-$B167)/3600</f>
        <v>0</v>
      </c>
      <c r="F167" s="74">
        <f>(('Node actual demand d=1.0'!C167*(365/2)))*9.8*($C167+$D167-$B167)/3600</f>
        <v>0</v>
      </c>
      <c r="G167" s="74">
        <f>(('Node actual demand d=1.0'!D167*(365/2)))*9.8*($C167+$D167-$B167)/3600</f>
        <v>0</v>
      </c>
      <c r="H167" s="74">
        <f>(('Node actual demand d=1.0'!E167*(365/2)))*9.8*($C167+$D167-$B167)/3600</f>
        <v>0</v>
      </c>
      <c r="I167" s="74">
        <f>(('Node actual demand d=1.0'!F167*(365/2)))*9.8*($C167+$D167-$B167)/3600</f>
        <v>0</v>
      </c>
      <c r="J167" s="74">
        <f>(('Node actual demand d=1.0'!G167*(365/2)))*9.8*($C167+$D167-$B167)/3600</f>
        <v>0</v>
      </c>
      <c r="K167" s="74">
        <f>(('Node actual demand d=1.0'!H167*(365/2)))*9.8*($C167+$D167-$B167)/3600</f>
        <v>5.5662124252777771E-2</v>
      </c>
      <c r="L167" s="74">
        <f>(('Node actual demand d=1.0'!I167*(365/2)))*9.8*($C167+$D167-$B167)/3600</f>
        <v>0.36180380764305559</v>
      </c>
      <c r="M167" s="74">
        <f>(('Node actual demand d=1.0'!J167*(365/2)))*9.8*($C167+$D167-$B167)/3600</f>
        <v>0.38963486976944445</v>
      </c>
      <c r="N167" s="74">
        <f>(('Node actual demand d=1.0'!K167*(365/2)))*9.8*($C167+$D167-$B167)/3600</f>
        <v>0.11132424850555554</v>
      </c>
      <c r="O167" s="74">
        <f>(('Node actual demand d=1.0'!L167*(365/2)))*9.8*($C167+$D167-$B167)/3600</f>
        <v>0.13915531063194445</v>
      </c>
      <c r="P167" s="74">
        <f>(('Node actual demand d=1.0'!M167*(365/2)))*9.8*($C167+$D167-$B167)/3600</f>
        <v>5.5662124252777771E-2</v>
      </c>
      <c r="Q167" s="74">
        <f>(('Node actual demand d=1.0'!N167*(365/2)))*9.8*($C167+$D167-$B167)/3600</f>
        <v>5.5662124252777771E-2</v>
      </c>
      <c r="R167" s="74">
        <f>(('Node actual demand d=1.0'!O167*(365/2)))*9.8*($C167+$D167-$B167)/3600</f>
        <v>5.5662124252777771E-2</v>
      </c>
      <c r="S167" s="74">
        <f>(('Node actual demand d=1.0'!P167*(365/2)))*9.8*($C167+$D167-$B167)/3600</f>
        <v>0.16698637275833331</v>
      </c>
      <c r="T167" s="74">
        <f>(('Node actual demand d=1.0'!Q167*(365/2)))*9.8*($C167+$D167-$B167)/3600</f>
        <v>0.22264849701111109</v>
      </c>
      <c r="U167" s="74">
        <f>(('Node actual demand d=1.0'!R167*(365/2)))*9.8*($C167+$D167-$B167)/3600</f>
        <v>0.22264849701111109</v>
      </c>
      <c r="V167" s="74">
        <f>(('Node actual demand d=1.0'!S167*(365/2)))*9.8*($C167+$D167-$B167)/3600</f>
        <v>5.5662124252777771E-2</v>
      </c>
      <c r="W167" s="74">
        <f>(('Node actual demand d=1.0'!T167*(365/2)))*9.8*($C167+$D167-$B167)/3600</f>
        <v>8.3493186379166653E-2</v>
      </c>
      <c r="X167" s="74">
        <f>(('Node actual demand d=1.0'!U167*(365/2)))*9.8*($C167+$D167-$B167)/3600</f>
        <v>0</v>
      </c>
      <c r="Y167" s="74">
        <f>(('Node actual demand d=1.0'!V167*(365/2)))*9.8*($C167+$D167-$B167)/3600</f>
        <v>0</v>
      </c>
      <c r="Z167" s="74">
        <f>(('Node actual demand d=1.0'!W167*(365/2)))*9.8*($C167+$D167-$B167)/3600</f>
        <v>0</v>
      </c>
      <c r="AA167" s="74">
        <f>(('Node actual demand d=1.0'!X167*(365/2)))*9.8*($C167+$D167-$B167)/3600</f>
        <v>2.7831062126388886E-2</v>
      </c>
      <c r="AB167" s="74">
        <f>(('Node actual demand d=1.0'!Y167*(365/2)))*9.8*($C167+$D167-$B167)/3600</f>
        <v>2.7831062126388886E-2</v>
      </c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  <c r="BA167" s="55"/>
      <c r="BB167" s="55"/>
      <c r="BC167" s="55"/>
      <c r="BD167" s="55"/>
      <c r="BE167" s="55"/>
      <c r="BF167" s="55"/>
      <c r="BG167" s="55"/>
      <c r="BH167" s="55"/>
      <c r="BI167" s="55"/>
      <c r="BJ167" s="55"/>
      <c r="BK167" s="55"/>
      <c r="BL167" s="55"/>
      <c r="BM167" s="55"/>
      <c r="BN167" s="55"/>
      <c r="BO167" s="55"/>
      <c r="BP167" s="55"/>
      <c r="BQ167" s="55"/>
      <c r="BR167" s="55"/>
      <c r="BS167" s="55"/>
      <c r="BT167" s="55"/>
      <c r="BU167" s="55"/>
      <c r="BV167" s="55"/>
      <c r="BW167" s="55"/>
      <c r="BX167" s="55"/>
      <c r="BY167" s="55"/>
      <c r="BZ167" s="55"/>
      <c r="CA167" s="55"/>
      <c r="CB167" s="55"/>
      <c r="CC167" s="55"/>
      <c r="CD167" s="55"/>
      <c r="CE167" s="55"/>
      <c r="CF167" s="55"/>
      <c r="CG167" s="55"/>
      <c r="CH167" s="55"/>
      <c r="CI167" s="55"/>
      <c r="CJ167" s="55"/>
      <c r="CK167" s="55"/>
      <c r="CL167" s="55"/>
      <c r="CM167" s="55"/>
      <c r="CN167" s="55"/>
      <c r="CO167" s="55"/>
      <c r="CP167" s="55"/>
      <c r="CQ167" s="55"/>
      <c r="CR167" s="55"/>
      <c r="CS167" s="55"/>
      <c r="CT167" s="55"/>
      <c r="CU167" s="55"/>
      <c r="CV167" s="55"/>
    </row>
    <row r="168" spans="1:100">
      <c r="A168" s="88" t="s">
        <v>1381</v>
      </c>
      <c r="B168" s="21">
        <f>Fornecida!$C$1</f>
        <v>3.0726</v>
      </c>
      <c r="C168" s="78">
        <v>32.863399999999999</v>
      </c>
      <c r="D168">
        <v>20</v>
      </c>
      <c r="E168" s="74">
        <f>(('Node actual demand d=1.0'!B168*(365/2)))*9.8*($C168+$D168-$B168)/3600</f>
        <v>0</v>
      </c>
      <c r="F168" s="74">
        <f>(('Node actual demand d=1.0'!C168*(365/2)))*9.8*($C168+$D168-$B168)/3600</f>
        <v>0</v>
      </c>
      <c r="G168" s="74">
        <f>(('Node actual demand d=1.0'!D168*(365/2)))*9.8*($C168+$D168-$B168)/3600</f>
        <v>0</v>
      </c>
      <c r="H168" s="74">
        <f>(('Node actual demand d=1.0'!E168*(365/2)))*9.8*($C168+$D168-$B168)/3600</f>
        <v>0</v>
      </c>
      <c r="I168" s="74">
        <f>(('Node actual demand d=1.0'!F168*(365/2)))*9.8*($C168+$D168-$B168)/3600</f>
        <v>0</v>
      </c>
      <c r="J168" s="74">
        <f>(('Node actual demand d=1.0'!G168*(365/2)))*9.8*($C168+$D168-$B168)/3600</f>
        <v>0</v>
      </c>
      <c r="K168" s="74">
        <f>(('Node actual demand d=1.0'!H168*(365/2)))*9.8*($C168+$D168-$B168)/3600</f>
        <v>0</v>
      </c>
      <c r="L168" s="74">
        <f>(('Node actual demand d=1.0'!I168*(365/2)))*9.8*($C168+$D168-$B168)/3600</f>
        <v>8.1629941983333329E-2</v>
      </c>
      <c r="M168" s="74">
        <f>(('Node actual demand d=1.0'!J168*(365/2)))*9.8*($C168+$D168-$B168)/3600</f>
        <v>8.1629941983333329E-2</v>
      </c>
      <c r="N168" s="74">
        <f>(('Node actual demand d=1.0'!K168*(365/2)))*9.8*($C168+$D168-$B168)/3600</f>
        <v>8.1629941983333329E-2</v>
      </c>
      <c r="O168" s="74">
        <f>(('Node actual demand d=1.0'!L168*(365/2)))*9.8*($C168+$D168-$B168)/3600</f>
        <v>8.1629941983333329E-2</v>
      </c>
      <c r="P168" s="74">
        <f>(('Node actual demand d=1.0'!M168*(365/2)))*9.8*($C168+$D168-$B168)/3600</f>
        <v>8.1629941983333329E-2</v>
      </c>
      <c r="Q168" s="74">
        <f>(('Node actual demand d=1.0'!N168*(365/2)))*9.8*($C168+$D168-$B168)/3600</f>
        <v>8.1629941983333329E-2</v>
      </c>
      <c r="R168" s="74">
        <f>(('Node actual demand d=1.0'!O168*(365/2)))*9.8*($C168+$D168-$B168)/3600</f>
        <v>8.1629941983333329E-2</v>
      </c>
      <c r="S168" s="74">
        <f>(('Node actual demand d=1.0'!P168*(365/2)))*9.8*($C168+$D168-$B168)/3600</f>
        <v>8.1629941983333329E-2</v>
      </c>
      <c r="T168" s="74">
        <f>(('Node actual demand d=1.0'!Q168*(365/2)))*9.8*($C168+$D168-$B168)/3600</f>
        <v>5.4419961322222224E-2</v>
      </c>
      <c r="U168" s="74">
        <f>(('Node actual demand d=1.0'!R168*(365/2)))*9.8*($C168+$D168-$B168)/3600</f>
        <v>5.4419961322222224E-2</v>
      </c>
      <c r="V168" s="74">
        <f>(('Node actual demand d=1.0'!S168*(365/2)))*9.8*($C168+$D168-$B168)/3600</f>
        <v>5.4419961322222224E-2</v>
      </c>
      <c r="W168" s="74">
        <f>(('Node actual demand d=1.0'!T168*(365/2)))*9.8*($C168+$D168-$B168)/3600</f>
        <v>2.7209980661111112E-2</v>
      </c>
      <c r="X168" s="74">
        <f>(('Node actual demand d=1.0'!U168*(365/2)))*9.8*($C168+$D168-$B168)/3600</f>
        <v>5.4419961322222224E-2</v>
      </c>
      <c r="Y168" s="74">
        <f>(('Node actual demand d=1.0'!V168*(365/2)))*9.8*($C168+$D168-$B168)/3600</f>
        <v>2.7209980661111112E-2</v>
      </c>
      <c r="Z168" s="74">
        <f>(('Node actual demand d=1.0'!W168*(365/2)))*9.8*($C168+$D168-$B168)/3600</f>
        <v>0</v>
      </c>
      <c r="AA168" s="74">
        <f>(('Node actual demand d=1.0'!X168*(365/2)))*9.8*($C168+$D168-$B168)/3600</f>
        <v>0</v>
      </c>
      <c r="AB168" s="74">
        <f>(('Node actual demand d=1.0'!Y168*(365/2)))*9.8*($C168+$D168-$B168)/3600</f>
        <v>0</v>
      </c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55"/>
      <c r="BC168" s="55"/>
      <c r="BD168" s="55"/>
      <c r="BE168" s="55"/>
      <c r="BF168" s="55"/>
      <c r="BG168" s="55"/>
      <c r="BH168" s="55"/>
      <c r="BI168" s="55"/>
      <c r="BJ168" s="55"/>
      <c r="BK168" s="55"/>
      <c r="BL168" s="55"/>
      <c r="BM168" s="55"/>
      <c r="BN168" s="55"/>
      <c r="BO168" s="55"/>
      <c r="BP168" s="55"/>
      <c r="BQ168" s="55"/>
      <c r="BR168" s="55"/>
      <c r="BS168" s="55"/>
      <c r="BT168" s="55"/>
      <c r="BU168" s="55"/>
      <c r="BV168" s="55"/>
      <c r="BW168" s="55"/>
      <c r="BX168" s="55"/>
      <c r="BY168" s="55"/>
      <c r="BZ168" s="55"/>
      <c r="CA168" s="55"/>
      <c r="CB168" s="55"/>
      <c r="CC168" s="55"/>
      <c r="CD168" s="55"/>
      <c r="CE168" s="55"/>
      <c r="CF168" s="55"/>
      <c r="CG168" s="55"/>
      <c r="CH168" s="55"/>
      <c r="CI168" s="55"/>
      <c r="CJ168" s="55"/>
      <c r="CK168" s="55"/>
      <c r="CL168" s="55"/>
      <c r="CM168" s="55"/>
      <c r="CN168" s="55"/>
      <c r="CO168" s="55"/>
      <c r="CP168" s="55"/>
      <c r="CQ168" s="55"/>
      <c r="CR168" s="55"/>
      <c r="CS168" s="55"/>
      <c r="CT168" s="55"/>
      <c r="CU168" s="55"/>
      <c r="CV168" s="55"/>
    </row>
    <row r="169" spans="1:100">
      <c r="A169" s="88" t="s">
        <v>1382</v>
      </c>
      <c r="B169" s="21">
        <f>Fornecida!$C$1</f>
        <v>3.0726</v>
      </c>
      <c r="C169" s="78">
        <v>32.530999999999999</v>
      </c>
      <c r="D169">
        <v>20</v>
      </c>
      <c r="E169" s="74">
        <f>(('Node actual demand d=1.0'!B169*(365/2)))*9.8*($C169+$D169-$B169)/3600</f>
        <v>1.6216997206666668</v>
      </c>
      <c r="F169" s="74">
        <f>(('Node actual demand d=1.0'!C169*(365/2)))*9.8*($C169+$D169-$B169)/3600</f>
        <v>1.675756378022222</v>
      </c>
      <c r="G169" s="74">
        <f>(('Node actual demand d=1.0'!D169*(365/2)))*9.8*($C169+$D169-$B169)/3600</f>
        <v>1.7027847066999999</v>
      </c>
      <c r="H169" s="74">
        <f>(('Node actual demand d=1.0'!E169*(365/2)))*9.8*($C169+$D169-$B169)/3600</f>
        <v>1.6487280493444445</v>
      </c>
      <c r="I169" s="74">
        <f>(('Node actual demand d=1.0'!F169*(365/2)))*9.8*($C169+$D169-$B169)/3600</f>
        <v>1.5676430633111111</v>
      </c>
      <c r="J169" s="74">
        <f>(('Node actual demand d=1.0'!G169*(365/2)))*9.8*($C169+$D169-$B169)/3600</f>
        <v>1.5946713919888889</v>
      </c>
      <c r="K169" s="74">
        <f>(('Node actual demand d=1.0'!H169*(365/2)))*9.8*($C169+$D169-$B169)/3600</f>
        <v>1.675756378022222</v>
      </c>
      <c r="L169" s="74">
        <f>(('Node actual demand d=1.0'!I169*(365/2)))*9.8*($C169+$D169-$B169)/3600</f>
        <v>7.865243645233333</v>
      </c>
      <c r="M169" s="74">
        <f>(('Node actual demand d=1.0'!J169*(365/2)))*9.8*($C169+$D169-$B169)/3600</f>
        <v>10.054538268133335</v>
      </c>
      <c r="N169" s="74">
        <f>(('Node actual demand d=1.0'!K169*(365/2)))*9.8*($C169+$D169-$B169)/3600</f>
        <v>2.1892946229000003</v>
      </c>
      <c r="O169" s="74">
        <f>(('Node actual demand d=1.0'!L169*(365/2)))*9.8*($C169+$D169-$B169)/3600</f>
        <v>1.675756378022222</v>
      </c>
      <c r="P169" s="74">
        <f>(('Node actual demand d=1.0'!M169*(365/2)))*9.8*($C169+$D169-$B169)/3600</f>
        <v>1.3784447625666669</v>
      </c>
      <c r="Q169" s="74">
        <f>(('Node actual demand d=1.0'!N169*(365/2)))*9.8*($C169+$D169-$B169)/3600</f>
        <v>1.3243881052111111</v>
      </c>
      <c r="R169" s="74">
        <f>(('Node actual demand d=1.0'!O169*(365/2)))*9.8*($C169+$D169-$B169)/3600</f>
        <v>1.2162747905000002</v>
      </c>
      <c r="S169" s="74">
        <f>(('Node actual demand d=1.0'!P169*(365/2)))*9.8*($C169+$D169-$B169)/3600</f>
        <v>2.3244362662888891</v>
      </c>
      <c r="T169" s="74">
        <f>(('Node actual demand d=1.0'!Q169*(365/2)))*9.8*($C169+$D169-$B169)/3600</f>
        <v>1.8379263500888892</v>
      </c>
      <c r="U169" s="74">
        <f>(('Node actual demand d=1.0'!R169*(365/2)))*9.8*($C169+$D169-$B169)/3600</f>
        <v>1.1892464618222223</v>
      </c>
      <c r="V169" s="74">
        <f>(('Node actual demand d=1.0'!S169*(365/2)))*9.8*($C169+$D169-$B169)/3600</f>
        <v>1.1892464618222223</v>
      </c>
      <c r="W169" s="74">
        <f>(('Node actual demand d=1.0'!T169*(365/2)))*9.8*($C169+$D169-$B169)/3600</f>
        <v>1.1892464618222223</v>
      </c>
      <c r="X169" s="74">
        <f>(('Node actual demand d=1.0'!U169*(365/2)))*9.8*($C169+$D169-$B169)/3600</f>
        <v>1.1892464618222223</v>
      </c>
      <c r="Y169" s="74">
        <f>(('Node actual demand d=1.0'!V169*(365/2)))*9.8*($C169+$D169-$B169)/3600</f>
        <v>1.1892464618222223</v>
      </c>
      <c r="Z169" s="74">
        <f>(('Node actual demand d=1.0'!W169*(365/2)))*9.8*($C169+$D169-$B169)/3600</f>
        <v>1.1622181331444446</v>
      </c>
      <c r="AA169" s="74">
        <f>(('Node actual demand d=1.0'!X169*(365/2)))*9.8*($C169+$D169-$B169)/3600</f>
        <v>1.1892464618222223</v>
      </c>
      <c r="AB169" s="74">
        <f>(('Node actual demand d=1.0'!Y169*(365/2)))*9.8*($C169+$D169-$B169)/3600</f>
        <v>5.8651473230777782</v>
      </c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55"/>
      <c r="BC169" s="55"/>
      <c r="BD169" s="55"/>
      <c r="BE169" s="55"/>
      <c r="BF169" s="55"/>
      <c r="BG169" s="55"/>
      <c r="BH169" s="55"/>
      <c r="BI169" s="55"/>
      <c r="BJ169" s="55"/>
      <c r="BK169" s="55"/>
      <c r="BL169" s="55"/>
      <c r="BM169" s="55"/>
      <c r="BN169" s="55"/>
      <c r="BO169" s="55"/>
      <c r="BP169" s="55"/>
      <c r="BQ169" s="55"/>
      <c r="BR169" s="55"/>
      <c r="BS169" s="55"/>
      <c r="BT169" s="55"/>
      <c r="BU169" s="55"/>
      <c r="BV169" s="55"/>
      <c r="BW169" s="55"/>
      <c r="BX169" s="55"/>
      <c r="BY169" s="55"/>
      <c r="BZ169" s="55"/>
      <c r="CA169" s="55"/>
      <c r="CB169" s="55"/>
      <c r="CC169" s="55"/>
      <c r="CD169" s="55"/>
      <c r="CE169" s="55"/>
      <c r="CF169" s="55"/>
      <c r="CG169" s="55"/>
      <c r="CH169" s="55"/>
      <c r="CI169" s="55"/>
      <c r="CJ169" s="55"/>
      <c r="CK169" s="55"/>
      <c r="CL169" s="55"/>
      <c r="CM169" s="55"/>
      <c r="CN169" s="55"/>
      <c r="CO169" s="55"/>
      <c r="CP169" s="55"/>
      <c r="CQ169" s="55"/>
      <c r="CR169" s="55"/>
      <c r="CS169" s="55"/>
      <c r="CT169" s="55"/>
      <c r="CU169" s="55"/>
      <c r="CV169" s="55"/>
    </row>
    <row r="170" spans="1:100">
      <c r="A170" s="88" t="s">
        <v>1383</v>
      </c>
      <c r="B170" s="21">
        <f>Fornecida!$C$1</f>
        <v>3.0726</v>
      </c>
      <c r="C170" s="78">
        <v>32.022399999999998</v>
      </c>
      <c r="D170">
        <v>20</v>
      </c>
      <c r="E170" s="74">
        <f>(('Node actual demand d=1.0'!B170*(365/2)))*9.8*($C170+$D170-$B170)/3600</f>
        <v>4.2533113488250009</v>
      </c>
      <c r="F170" s="74">
        <f>(('Node actual demand d=1.0'!C170*(365/2)))*9.8*($C170+$D170-$B170)/3600</f>
        <v>1.5247719929749999</v>
      </c>
      <c r="G170" s="74">
        <f>(('Node actual demand d=1.0'!D170*(365/2)))*9.8*($C170+$D170-$B170)/3600</f>
        <v>0.80251157525000005</v>
      </c>
      <c r="H170" s="74">
        <f>(('Node actual demand d=1.0'!E170*(365/2)))*9.8*($C170+$D170-$B170)/3600</f>
        <v>0.80251157525000005</v>
      </c>
      <c r="I170" s="74">
        <f>(('Node actual demand d=1.0'!F170*(365/2)))*9.8*($C170+$D170-$B170)/3600</f>
        <v>0.45475655930833336</v>
      </c>
      <c r="J170" s="74">
        <f>(('Node actual demand d=1.0'!G170*(365/2)))*9.8*($C170+$D170-$B170)/3600</f>
        <v>0.32100463009999997</v>
      </c>
      <c r="K170" s="74">
        <f>(('Node actual demand d=1.0'!H170*(365/2)))*9.8*($C170+$D170-$B170)/3600</f>
        <v>2.5947874266416666</v>
      </c>
      <c r="L170" s="74">
        <f>(('Node actual demand d=1.0'!I170*(365/2)))*9.8*($C170+$D170-$B170)/3600</f>
        <v>6.0723375860583335</v>
      </c>
      <c r="M170" s="74">
        <f>(('Node actual demand d=1.0'!J170*(365/2)))*9.8*($C170+$D170-$B170)/3600</f>
        <v>6.0455872002166657</v>
      </c>
      <c r="N170" s="74">
        <f>(('Node actual demand d=1.0'!K170*(365/2)))*9.8*($C170+$D170-$B170)/3600</f>
        <v>3.5845517027833336</v>
      </c>
      <c r="O170" s="74">
        <f>(('Node actual demand d=1.0'!L170*(365/2)))*9.8*($C170+$D170-$B170)/3600</f>
        <v>1.1235162053500001</v>
      </c>
      <c r="P170" s="74">
        <f>(('Node actual demand d=1.0'!M170*(365/2)))*9.8*($C170+$D170-$B170)/3600</f>
        <v>0.74901080356666661</v>
      </c>
      <c r="Q170" s="74">
        <f>(('Node actual demand d=1.0'!N170*(365/2)))*9.8*($C170+$D170-$B170)/3600</f>
        <v>1.2572681345583334</v>
      </c>
      <c r="R170" s="74">
        <f>(('Node actual demand d=1.0'!O170*(365/2)))*9.8*($C170+$D170-$B170)/3600</f>
        <v>1.4980216071333332</v>
      </c>
      <c r="S170" s="74">
        <f>(('Node actual demand d=1.0'!P170*(365/2)))*9.8*($C170+$D170-$B170)/3600</f>
        <v>1.1770169770333332</v>
      </c>
      <c r="T170" s="74">
        <f>(('Node actual demand d=1.0'!Q170*(365/2)))*9.8*($C170+$D170-$B170)/3600</f>
        <v>0.96301389029999995</v>
      </c>
      <c r="U170" s="74">
        <f>(('Node actual demand d=1.0'!R170*(365/2)))*9.8*($C170+$D170-$B170)/3600</f>
        <v>0.53500771683333348</v>
      </c>
      <c r="V170" s="74">
        <f>(('Node actual demand d=1.0'!S170*(365/2)))*9.8*($C170+$D170-$B170)/3600</f>
        <v>0.5082573309916667</v>
      </c>
      <c r="W170" s="74">
        <f>(('Node actual demand d=1.0'!T170*(365/2)))*9.8*($C170+$D170-$B170)/3600</f>
        <v>0.26750385841666674</v>
      </c>
      <c r="X170" s="74">
        <f>(('Node actual demand d=1.0'!U170*(365/2)))*9.8*($C170+$D170-$B170)/3600</f>
        <v>0.24075347257499999</v>
      </c>
      <c r="Y170" s="74">
        <f>(('Node actual demand d=1.0'!V170*(365/2)))*9.8*($C170+$D170-$B170)/3600</f>
        <v>0.16050231504999998</v>
      </c>
      <c r="Z170" s="74">
        <f>(('Node actual demand d=1.0'!W170*(365/2)))*9.8*($C170+$D170-$B170)/3600</f>
        <v>1.7922758513916668</v>
      </c>
      <c r="AA170" s="74">
        <f>(('Node actual demand d=1.0'!X170*(365/2)))*9.8*($C170+$D170-$B170)/3600</f>
        <v>5.7780833418000004</v>
      </c>
      <c r="AB170" s="74">
        <f>(('Node actual demand d=1.0'!Y170*(365/2)))*9.8*($C170+$D170-$B170)/3600</f>
        <v>5.7245825701166675</v>
      </c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  <c r="BA170" s="55"/>
      <c r="BB170" s="55"/>
      <c r="BC170" s="55"/>
      <c r="BD170" s="55"/>
      <c r="BE170" s="55"/>
      <c r="BF170" s="55"/>
      <c r="BG170" s="55"/>
      <c r="BH170" s="55"/>
      <c r="BI170" s="55"/>
      <c r="BJ170" s="55"/>
      <c r="BK170" s="55"/>
      <c r="BL170" s="55"/>
      <c r="BM170" s="55"/>
      <c r="BN170" s="55"/>
      <c r="BO170" s="55"/>
      <c r="BP170" s="55"/>
      <c r="BQ170" s="55"/>
      <c r="BR170" s="55"/>
      <c r="BS170" s="55"/>
      <c r="BT170" s="55"/>
      <c r="BU170" s="55"/>
      <c r="BV170" s="55"/>
      <c r="BW170" s="55"/>
      <c r="BX170" s="55"/>
      <c r="BY170" s="55"/>
      <c r="BZ170" s="55"/>
      <c r="CA170" s="55"/>
      <c r="CB170" s="55"/>
      <c r="CC170" s="55"/>
      <c r="CD170" s="55"/>
      <c r="CE170" s="55"/>
      <c r="CF170" s="55"/>
      <c r="CG170" s="55"/>
      <c r="CH170" s="55"/>
      <c r="CI170" s="55"/>
      <c r="CJ170" s="55"/>
      <c r="CK170" s="55"/>
      <c r="CL170" s="55"/>
      <c r="CM170" s="55"/>
      <c r="CN170" s="55"/>
      <c r="CO170" s="55"/>
      <c r="CP170" s="55"/>
      <c r="CQ170" s="55"/>
      <c r="CR170" s="55"/>
      <c r="CS170" s="55"/>
      <c r="CT170" s="55"/>
      <c r="CU170" s="55"/>
      <c r="CV170" s="55"/>
    </row>
    <row r="171" spans="1:100">
      <c r="A171" s="88" t="s">
        <v>1384</v>
      </c>
      <c r="B171" s="21">
        <f>Fornecida!$C$1</f>
        <v>3.0726</v>
      </c>
      <c r="C171" s="78">
        <v>31.566099999999999</v>
      </c>
      <c r="D171">
        <v>20</v>
      </c>
      <c r="E171" s="74">
        <f>(('Node actual demand d=1.0'!B171*(365/2)))*9.8*($C171+$D171-$B171)/3600</f>
        <v>0</v>
      </c>
      <c r="F171" s="74">
        <f>(('Node actual demand d=1.0'!C171*(365/2)))*9.8*($C171+$D171-$B171)/3600</f>
        <v>0</v>
      </c>
      <c r="G171" s="74">
        <f>(('Node actual demand d=1.0'!D171*(365/2)))*9.8*($C171+$D171-$B171)/3600</f>
        <v>0</v>
      </c>
      <c r="H171" s="74">
        <f>(('Node actual demand d=1.0'!E171*(365/2)))*9.8*($C171+$D171-$B171)/3600</f>
        <v>0</v>
      </c>
      <c r="I171" s="74">
        <f>(('Node actual demand d=1.0'!F171*(365/2)))*9.8*($C171+$D171-$B171)/3600</f>
        <v>0</v>
      </c>
      <c r="J171" s="74">
        <f>(('Node actual demand d=1.0'!G171*(365/2)))*9.8*($C171+$D171-$B171)/3600</f>
        <v>2.6501024229166666E-2</v>
      </c>
      <c r="K171" s="74">
        <f>(('Node actual demand d=1.0'!H171*(365/2)))*9.8*($C171+$D171-$B171)/3600</f>
        <v>5.3002048458333333E-2</v>
      </c>
      <c r="L171" s="74">
        <f>(('Node actual demand d=1.0'!I171*(365/2)))*9.8*($C171+$D171-$B171)/3600</f>
        <v>7.9503072687499995E-2</v>
      </c>
      <c r="M171" s="74">
        <f>(('Node actual demand d=1.0'!J171*(365/2)))*9.8*($C171+$D171-$B171)/3600</f>
        <v>2.6501024229166666E-2</v>
      </c>
      <c r="N171" s="74">
        <f>(('Node actual demand d=1.0'!K171*(365/2)))*9.8*($C171+$D171-$B171)/3600</f>
        <v>5.3002048458333333E-2</v>
      </c>
      <c r="O171" s="74">
        <f>(('Node actual demand d=1.0'!L171*(365/2)))*9.8*($C171+$D171-$B171)/3600</f>
        <v>2.6501024229166666E-2</v>
      </c>
      <c r="P171" s="74">
        <f>(('Node actual demand d=1.0'!M171*(365/2)))*9.8*($C171+$D171-$B171)/3600</f>
        <v>2.6501024229166666E-2</v>
      </c>
      <c r="Q171" s="74">
        <f>(('Node actual demand d=1.0'!N171*(365/2)))*9.8*($C171+$D171-$B171)/3600</f>
        <v>2.6501024229166666E-2</v>
      </c>
      <c r="R171" s="74">
        <f>(('Node actual demand d=1.0'!O171*(365/2)))*9.8*($C171+$D171-$B171)/3600</f>
        <v>5.3002048458333333E-2</v>
      </c>
      <c r="S171" s="74">
        <f>(('Node actual demand d=1.0'!P171*(365/2)))*9.8*($C171+$D171-$B171)/3600</f>
        <v>2.6501024229166666E-2</v>
      </c>
      <c r="T171" s="74">
        <f>(('Node actual demand d=1.0'!Q171*(365/2)))*9.8*($C171+$D171-$B171)/3600</f>
        <v>2.6501024229166666E-2</v>
      </c>
      <c r="U171" s="74">
        <f>(('Node actual demand d=1.0'!R171*(365/2)))*9.8*($C171+$D171-$B171)/3600</f>
        <v>5.3002048458333333E-2</v>
      </c>
      <c r="V171" s="74">
        <f>(('Node actual demand d=1.0'!S171*(365/2)))*9.8*($C171+$D171-$B171)/3600</f>
        <v>5.3002048458333333E-2</v>
      </c>
      <c r="W171" s="74">
        <f>(('Node actual demand d=1.0'!T171*(365/2)))*9.8*($C171+$D171-$B171)/3600</f>
        <v>5.3002048458333333E-2</v>
      </c>
      <c r="X171" s="74">
        <f>(('Node actual demand d=1.0'!U171*(365/2)))*9.8*($C171+$D171-$B171)/3600</f>
        <v>2.6501024229166666E-2</v>
      </c>
      <c r="Y171" s="74">
        <f>(('Node actual demand d=1.0'!V171*(365/2)))*9.8*($C171+$D171-$B171)/3600</f>
        <v>0</v>
      </c>
      <c r="Z171" s="74">
        <f>(('Node actual demand d=1.0'!W171*(365/2)))*9.8*($C171+$D171-$B171)/3600</f>
        <v>0</v>
      </c>
      <c r="AA171" s="74">
        <f>(('Node actual demand d=1.0'!X171*(365/2)))*9.8*($C171+$D171-$B171)/3600</f>
        <v>0</v>
      </c>
      <c r="AB171" s="74">
        <f>(('Node actual demand d=1.0'!Y171*(365/2)))*9.8*($C171+$D171-$B171)/3600</f>
        <v>0</v>
      </c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55"/>
      <c r="AW171" s="55"/>
      <c r="AX171" s="55"/>
      <c r="AY171" s="55"/>
      <c r="AZ171" s="55"/>
      <c r="BA171" s="55"/>
      <c r="BB171" s="55"/>
      <c r="BC171" s="55"/>
      <c r="BD171" s="55"/>
      <c r="BE171" s="55"/>
      <c r="BF171" s="55"/>
      <c r="BG171" s="55"/>
      <c r="BH171" s="55"/>
      <c r="BI171" s="55"/>
      <c r="BJ171" s="55"/>
      <c r="BK171" s="55"/>
      <c r="BL171" s="55"/>
      <c r="BM171" s="55"/>
      <c r="BN171" s="55"/>
      <c r="BO171" s="55"/>
      <c r="BP171" s="55"/>
      <c r="BQ171" s="55"/>
      <c r="BR171" s="55"/>
      <c r="BS171" s="55"/>
      <c r="BT171" s="55"/>
      <c r="BU171" s="55"/>
      <c r="BV171" s="55"/>
      <c r="BW171" s="55"/>
      <c r="BX171" s="55"/>
      <c r="BY171" s="55"/>
      <c r="BZ171" s="55"/>
      <c r="CA171" s="55"/>
      <c r="CB171" s="55"/>
      <c r="CC171" s="55"/>
      <c r="CD171" s="55"/>
      <c r="CE171" s="55"/>
      <c r="CF171" s="55"/>
      <c r="CG171" s="55"/>
      <c r="CH171" s="55"/>
      <c r="CI171" s="55"/>
      <c r="CJ171" s="55"/>
      <c r="CK171" s="55"/>
      <c r="CL171" s="55"/>
      <c r="CM171" s="55"/>
      <c r="CN171" s="55"/>
      <c r="CO171" s="55"/>
      <c r="CP171" s="55"/>
      <c r="CQ171" s="55"/>
      <c r="CR171" s="55"/>
      <c r="CS171" s="55"/>
      <c r="CT171" s="55"/>
      <c r="CU171" s="55"/>
      <c r="CV171" s="55"/>
    </row>
    <row r="172" spans="1:100">
      <c r="A172" s="88" t="s">
        <v>1386</v>
      </c>
      <c r="B172" s="21">
        <f>Fornecida!$C$1</f>
        <v>3.0726</v>
      </c>
      <c r="C172" s="78">
        <v>31.102</v>
      </c>
      <c r="D172">
        <v>20</v>
      </c>
      <c r="E172" s="74">
        <f>(('Node actual demand d=1.0'!B172*(365/2)))*9.8*($C172+$D172-$B172)/3600</f>
        <v>0</v>
      </c>
      <c r="F172" s="74">
        <f>(('Node actual demand d=1.0'!C172*(365/2)))*9.8*($C172+$D172-$B172)/3600</f>
        <v>0</v>
      </c>
      <c r="G172" s="74">
        <f>(('Node actual demand d=1.0'!D172*(365/2)))*9.8*($C172+$D172-$B172)/3600</f>
        <v>2.6247400025000003E-2</v>
      </c>
      <c r="H172" s="74">
        <f>(('Node actual demand d=1.0'!E172*(365/2)))*9.8*($C172+$D172-$B172)/3600</f>
        <v>2.6247400025000003E-2</v>
      </c>
      <c r="I172" s="74">
        <f>(('Node actual demand d=1.0'!F172*(365/2)))*9.8*($C172+$D172-$B172)/3600</f>
        <v>0</v>
      </c>
      <c r="J172" s="74">
        <f>(('Node actual demand d=1.0'!G172*(365/2)))*9.8*($C172+$D172-$B172)/3600</f>
        <v>0</v>
      </c>
      <c r="K172" s="74">
        <f>(('Node actual demand d=1.0'!H172*(365/2)))*9.8*($C172+$D172-$B172)/3600</f>
        <v>0</v>
      </c>
      <c r="L172" s="74">
        <f>(('Node actual demand d=1.0'!I172*(365/2)))*9.8*($C172+$D172-$B172)/3600</f>
        <v>0.39371100037500006</v>
      </c>
      <c r="M172" s="74">
        <f>(('Node actual demand d=1.0'!J172*(365/2)))*9.8*($C172+$D172-$B172)/3600</f>
        <v>1.3123700012500001</v>
      </c>
      <c r="N172" s="74">
        <f>(('Node actual demand d=1.0'!K172*(365/2)))*9.8*($C172+$D172-$B172)/3600</f>
        <v>1.5748440015000003</v>
      </c>
      <c r="O172" s="74">
        <f>(('Node actual demand d=1.0'!L172*(365/2)))*9.8*($C172+$D172-$B172)/3600</f>
        <v>0.99740120095000018</v>
      </c>
      <c r="P172" s="74">
        <f>(('Node actual demand d=1.0'!M172*(365/2)))*9.8*($C172+$D172-$B172)/3600</f>
        <v>0.49870060047500009</v>
      </c>
      <c r="Q172" s="74">
        <f>(('Node actual demand d=1.0'!N172*(365/2)))*9.8*($C172+$D172-$B172)/3600</f>
        <v>0.49870060047500009</v>
      </c>
      <c r="R172" s="74">
        <f>(('Node actual demand d=1.0'!O172*(365/2)))*9.8*($C172+$D172-$B172)/3600</f>
        <v>0.36746360035000003</v>
      </c>
      <c r="S172" s="74">
        <f>(('Node actual demand d=1.0'!P172*(365/2)))*9.8*($C172+$D172-$B172)/3600</f>
        <v>0.20997920020000002</v>
      </c>
      <c r="T172" s="74">
        <f>(('Node actual demand d=1.0'!Q172*(365/2)))*9.8*($C172+$D172-$B172)/3600</f>
        <v>0.31496880030000002</v>
      </c>
      <c r="U172" s="74">
        <f>(('Node actual demand d=1.0'!R172*(365/2)))*9.8*($C172+$D172-$B172)/3600</f>
        <v>0.13123700012500003</v>
      </c>
      <c r="V172" s="74">
        <f>(('Node actual demand d=1.0'!S172*(365/2)))*9.8*($C172+$D172-$B172)/3600</f>
        <v>5.2494800050000005E-2</v>
      </c>
      <c r="W172" s="74">
        <f>(('Node actual demand d=1.0'!T172*(365/2)))*9.8*($C172+$D172-$B172)/3600</f>
        <v>5.2494800050000005E-2</v>
      </c>
      <c r="X172" s="74">
        <f>(('Node actual demand d=1.0'!U172*(365/2)))*9.8*($C172+$D172-$B172)/3600</f>
        <v>5.2494800050000005E-2</v>
      </c>
      <c r="Y172" s="74">
        <f>(('Node actual demand d=1.0'!V172*(365/2)))*9.8*($C172+$D172-$B172)/3600</f>
        <v>5.2494800050000005E-2</v>
      </c>
      <c r="Z172" s="74">
        <f>(('Node actual demand d=1.0'!W172*(365/2)))*9.8*($C172+$D172-$B172)/3600</f>
        <v>2.6247400025000003E-2</v>
      </c>
      <c r="AA172" s="74">
        <f>(('Node actual demand d=1.0'!X172*(365/2)))*9.8*($C172+$D172-$B172)/3600</f>
        <v>0</v>
      </c>
      <c r="AB172" s="74">
        <f>(('Node actual demand d=1.0'!Y172*(365/2)))*9.8*($C172+$D172-$B172)/3600</f>
        <v>0</v>
      </c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55"/>
      <c r="BC172" s="55"/>
      <c r="BD172" s="55"/>
      <c r="BE172" s="55"/>
      <c r="BF172" s="55"/>
      <c r="BG172" s="55"/>
      <c r="BH172" s="55"/>
      <c r="BI172" s="55"/>
      <c r="BJ172" s="55"/>
      <c r="BK172" s="55"/>
      <c r="BL172" s="55"/>
      <c r="BM172" s="55"/>
      <c r="BN172" s="55"/>
      <c r="BO172" s="55"/>
      <c r="BP172" s="55"/>
      <c r="BQ172" s="55"/>
      <c r="BR172" s="55"/>
      <c r="BS172" s="55"/>
      <c r="BT172" s="55"/>
      <c r="BU172" s="55"/>
      <c r="BV172" s="55"/>
      <c r="BW172" s="55"/>
      <c r="BX172" s="55"/>
      <c r="BY172" s="55"/>
      <c r="BZ172" s="55"/>
      <c r="CA172" s="55"/>
      <c r="CB172" s="55"/>
      <c r="CC172" s="55"/>
      <c r="CD172" s="55"/>
      <c r="CE172" s="55"/>
      <c r="CF172" s="55"/>
      <c r="CG172" s="55"/>
      <c r="CH172" s="55"/>
      <c r="CI172" s="55"/>
      <c r="CJ172" s="55"/>
      <c r="CK172" s="55"/>
      <c r="CL172" s="55"/>
      <c r="CM172" s="55"/>
      <c r="CN172" s="55"/>
      <c r="CO172" s="55"/>
      <c r="CP172" s="55"/>
      <c r="CQ172" s="55"/>
      <c r="CR172" s="55"/>
      <c r="CS172" s="55"/>
      <c r="CT172" s="55"/>
      <c r="CU172" s="55"/>
      <c r="CV172" s="55"/>
    </row>
    <row r="173" spans="1:100">
      <c r="A173" s="88" t="s">
        <v>1387</v>
      </c>
      <c r="B173" s="21">
        <f>Fornecida!$C$1</f>
        <v>3.0726</v>
      </c>
      <c r="C173" s="78">
        <v>30.147600000000001</v>
      </c>
      <c r="D173">
        <v>20</v>
      </c>
      <c r="E173" s="74">
        <f>(('Node actual demand d=1.0'!B173*(365/2)))*9.8*($C173+$D173-$B173)/3600</f>
        <v>7.7177501041666652E-2</v>
      </c>
      <c r="F173" s="74">
        <f>(('Node actual demand d=1.0'!C173*(365/2)))*9.8*($C173+$D173-$B173)/3600</f>
        <v>7.7177501041666652E-2</v>
      </c>
      <c r="G173" s="74">
        <f>(('Node actual demand d=1.0'!D173*(365/2)))*9.8*($C173+$D173-$B173)/3600</f>
        <v>7.7177501041666652E-2</v>
      </c>
      <c r="H173" s="74">
        <f>(('Node actual demand d=1.0'!E173*(365/2)))*9.8*($C173+$D173-$B173)/3600</f>
        <v>7.7177501041666652E-2</v>
      </c>
      <c r="I173" s="74">
        <f>(('Node actual demand d=1.0'!F173*(365/2)))*9.8*($C173+$D173-$B173)/3600</f>
        <v>7.7177501041666652E-2</v>
      </c>
      <c r="J173" s="74">
        <f>(('Node actual demand d=1.0'!G173*(365/2)))*9.8*($C173+$D173-$B173)/3600</f>
        <v>7.7177501041666652E-2</v>
      </c>
      <c r="K173" s="74">
        <f>(('Node actual demand d=1.0'!H173*(365/2)))*9.8*($C173+$D173-$B173)/3600</f>
        <v>7.7177501041666652E-2</v>
      </c>
      <c r="L173" s="74">
        <f>(('Node actual demand d=1.0'!I173*(365/2)))*9.8*($C173+$D173-$B173)/3600</f>
        <v>0.18008083576388892</v>
      </c>
      <c r="M173" s="74">
        <f>(('Node actual demand d=1.0'!J173*(365/2)))*9.8*($C173+$D173-$B173)/3600</f>
        <v>0.1286291684027778</v>
      </c>
      <c r="N173" s="74">
        <f>(('Node actual demand d=1.0'!K173*(365/2)))*9.8*($C173+$D173-$B173)/3600</f>
        <v>0.10290333472222221</v>
      </c>
      <c r="O173" s="74">
        <f>(('Node actual demand d=1.0'!L173*(365/2)))*9.8*($C173+$D173-$B173)/3600</f>
        <v>0.10290333472222221</v>
      </c>
      <c r="P173" s="74">
        <f>(('Node actual demand d=1.0'!M173*(365/2)))*9.8*($C173+$D173-$B173)/3600</f>
        <v>0.20580666944444442</v>
      </c>
      <c r="Q173" s="74">
        <f>(('Node actual demand d=1.0'!N173*(365/2)))*9.8*($C173+$D173-$B173)/3600</f>
        <v>0.20580666944444442</v>
      </c>
      <c r="R173" s="74">
        <f>(('Node actual demand d=1.0'!O173*(365/2)))*9.8*($C173+$D173-$B173)/3600</f>
        <v>0.10290333472222221</v>
      </c>
      <c r="S173" s="74">
        <f>(('Node actual demand d=1.0'!P173*(365/2)))*9.8*($C173+$D173-$B173)/3600</f>
        <v>0.10290333472222221</v>
      </c>
      <c r="T173" s="74">
        <f>(('Node actual demand d=1.0'!Q173*(365/2)))*9.8*($C173+$D173-$B173)/3600</f>
        <v>0.10290333472222221</v>
      </c>
      <c r="U173" s="74">
        <f>(('Node actual demand d=1.0'!R173*(365/2)))*9.8*($C173+$D173-$B173)/3600</f>
        <v>0.10290333472222221</v>
      </c>
      <c r="V173" s="74">
        <f>(('Node actual demand d=1.0'!S173*(365/2)))*9.8*($C173+$D173-$B173)/3600</f>
        <v>0.10290333472222221</v>
      </c>
      <c r="W173" s="74">
        <f>(('Node actual demand d=1.0'!T173*(365/2)))*9.8*($C173+$D173-$B173)/3600</f>
        <v>0.10290333472222221</v>
      </c>
      <c r="X173" s="74">
        <f>(('Node actual demand d=1.0'!U173*(365/2)))*9.8*($C173+$D173-$B173)/3600</f>
        <v>7.7177501041666652E-2</v>
      </c>
      <c r="Y173" s="74">
        <f>(('Node actual demand d=1.0'!V173*(365/2)))*9.8*($C173+$D173-$B173)/3600</f>
        <v>7.7177501041666652E-2</v>
      </c>
      <c r="Z173" s="74">
        <f>(('Node actual demand d=1.0'!W173*(365/2)))*9.8*($C173+$D173-$B173)/3600</f>
        <v>7.7177501041666652E-2</v>
      </c>
      <c r="AA173" s="74">
        <f>(('Node actual demand d=1.0'!X173*(365/2)))*9.8*($C173+$D173-$B173)/3600</f>
        <v>7.7177501041666652E-2</v>
      </c>
      <c r="AB173" s="74">
        <f>(('Node actual demand d=1.0'!Y173*(365/2)))*9.8*($C173+$D173-$B173)/3600</f>
        <v>7.7177501041666652E-2</v>
      </c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55"/>
      <c r="BC173" s="55"/>
      <c r="BD173" s="55"/>
      <c r="BE173" s="55"/>
      <c r="BF173" s="55"/>
      <c r="BG173" s="55"/>
      <c r="BH173" s="55"/>
      <c r="BI173" s="55"/>
      <c r="BJ173" s="55"/>
      <c r="BK173" s="55"/>
      <c r="BL173" s="55"/>
      <c r="BM173" s="55"/>
      <c r="BN173" s="55"/>
      <c r="BO173" s="55"/>
      <c r="BP173" s="55"/>
      <c r="BQ173" s="55"/>
      <c r="BR173" s="55"/>
      <c r="BS173" s="55"/>
      <c r="BT173" s="55"/>
      <c r="BU173" s="55"/>
      <c r="BV173" s="55"/>
      <c r="BW173" s="55"/>
      <c r="BX173" s="55"/>
      <c r="BY173" s="55"/>
      <c r="BZ173" s="55"/>
      <c r="CA173" s="55"/>
      <c r="CB173" s="55"/>
      <c r="CC173" s="55"/>
      <c r="CD173" s="55"/>
      <c r="CE173" s="55"/>
      <c r="CF173" s="55"/>
      <c r="CG173" s="55"/>
      <c r="CH173" s="55"/>
      <c r="CI173" s="55"/>
      <c r="CJ173" s="55"/>
      <c r="CK173" s="55"/>
      <c r="CL173" s="55"/>
      <c r="CM173" s="55"/>
      <c r="CN173" s="55"/>
      <c r="CO173" s="55"/>
      <c r="CP173" s="55"/>
      <c r="CQ173" s="55"/>
      <c r="CR173" s="55"/>
      <c r="CS173" s="55"/>
      <c r="CT173" s="55"/>
      <c r="CU173" s="55"/>
      <c r="CV173" s="55"/>
    </row>
    <row r="174" spans="1:100">
      <c r="A174" s="88" t="s">
        <v>1388</v>
      </c>
      <c r="B174" s="21">
        <f>Fornecida!$C$1</f>
        <v>3.0726</v>
      </c>
      <c r="C174" s="78">
        <v>28.999300000000002</v>
      </c>
      <c r="D174">
        <v>20</v>
      </c>
      <c r="E174" s="74">
        <f>(('Node actual demand d=1.0'!B174*(365/2)))*9.8*($C174+$D174-$B174)/3600</f>
        <v>11.695809514491669</v>
      </c>
      <c r="F174" s="74">
        <f>(('Node actual demand d=1.0'!C174*(365/2)))*9.8*($C174+$D174-$B174)/3600</f>
        <v>16.088012658345836</v>
      </c>
      <c r="G174" s="74">
        <f>(('Node actual demand d=1.0'!D174*(365/2)))*9.8*($C174+$D174-$B174)/3600</f>
        <v>6.073789490358334</v>
      </c>
      <c r="H174" s="74">
        <f>(('Node actual demand d=1.0'!E174*(365/2)))*9.8*($C174+$D174-$B174)/3600</f>
        <v>0.15058982207500002</v>
      </c>
      <c r="I174" s="74">
        <f>(('Node actual demand d=1.0'!F174*(365/2)))*9.8*($C174+$D174-$B174)/3600</f>
        <v>0</v>
      </c>
      <c r="J174" s="74">
        <f>(('Node actual demand d=1.0'!G174*(365/2)))*9.8*($C174+$D174-$B174)/3600</f>
        <v>0</v>
      </c>
      <c r="K174" s="74">
        <f>(('Node actual demand d=1.0'!H174*(365/2)))*9.8*($C174+$D174-$B174)/3600</f>
        <v>0</v>
      </c>
      <c r="L174" s="74">
        <f>(('Node actual demand d=1.0'!I174*(365/2)))*9.8*($C174+$D174-$B174)/3600</f>
        <v>1.2549151839583337</v>
      </c>
      <c r="M174" s="74">
        <f>(('Node actual demand d=1.0'!J174*(365/2)))*9.8*($C174+$D174-$B174)/3600</f>
        <v>0.62745759197916684</v>
      </c>
      <c r="N174" s="74">
        <f>(('Node actual demand d=1.0'!K174*(365/2)))*9.8*($C174+$D174-$B174)/3600</f>
        <v>0.57726098462083342</v>
      </c>
      <c r="O174" s="74">
        <f>(('Node actual demand d=1.0'!L174*(365/2)))*9.8*($C174+$D174-$B174)/3600</f>
        <v>0.60235928830000007</v>
      </c>
      <c r="P174" s="74">
        <f>(('Node actual demand d=1.0'!M174*(365/2)))*9.8*($C174+$D174-$B174)/3600</f>
        <v>0.20078642943333336</v>
      </c>
      <c r="Q174" s="74">
        <f>(('Node actual demand d=1.0'!N174*(365/2)))*9.8*($C174+$D174-$B174)/3600</f>
        <v>1.6313897391458341</v>
      </c>
      <c r="R174" s="74">
        <f>(('Node actual demand d=1.0'!O174*(365/2)))*9.8*($C174+$D174-$B174)/3600</f>
        <v>1.1294236655625005</v>
      </c>
      <c r="S174" s="74">
        <f>(('Node actual demand d=1.0'!P174*(365/2)))*9.8*($C174+$D174-$B174)/3600</f>
        <v>0.57726098462083342</v>
      </c>
      <c r="T174" s="74">
        <f>(('Node actual demand d=1.0'!Q174*(365/2)))*9.8*($C174+$D174-$B174)/3600</f>
        <v>0.75294911037500012</v>
      </c>
      <c r="U174" s="74">
        <f>(('Node actual demand d=1.0'!R174*(365/2)))*9.8*($C174+$D174-$B174)/3600</f>
        <v>0.42667116254583348</v>
      </c>
      <c r="V174" s="74">
        <f>(('Node actual demand d=1.0'!S174*(365/2)))*9.8*($C174+$D174-$B174)/3600</f>
        <v>0.32627794782916675</v>
      </c>
      <c r="W174" s="74">
        <f>(('Node actual demand d=1.0'!T174*(365/2)))*9.8*($C174+$D174-$B174)/3600</f>
        <v>0.37647455518750006</v>
      </c>
      <c r="X174" s="74">
        <f>(('Node actual demand d=1.0'!U174*(365/2)))*9.8*($C174+$D174-$B174)/3600</f>
        <v>0.32627794782916675</v>
      </c>
      <c r="Y174" s="74">
        <f>(('Node actual demand d=1.0'!V174*(365/2)))*9.8*($C174+$D174-$B174)/3600</f>
        <v>0.75294911037500012</v>
      </c>
      <c r="Z174" s="74">
        <f>(('Node actual demand d=1.0'!W174*(365/2)))*9.8*($C174+$D174-$B174)/3600</f>
        <v>0.27608134047083333</v>
      </c>
      <c r="AA174" s="74">
        <f>(('Node actual demand d=1.0'!X174*(365/2)))*9.8*($C174+$D174-$B174)/3600</f>
        <v>0.50196607358333345</v>
      </c>
      <c r="AB174" s="74">
        <f>(('Node actual demand d=1.0'!Y174*(365/2)))*9.8*($C174+$D174-$B174)/3600</f>
        <v>1.530996524429167</v>
      </c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/>
      <c r="BB174" s="55"/>
      <c r="BC174" s="55"/>
      <c r="BD174" s="55"/>
      <c r="BE174" s="55"/>
      <c r="BF174" s="55"/>
      <c r="BG174" s="55"/>
      <c r="BH174" s="55"/>
      <c r="BI174" s="55"/>
      <c r="BJ174" s="55"/>
      <c r="BK174" s="55"/>
      <c r="BL174" s="55"/>
      <c r="BM174" s="55"/>
      <c r="BN174" s="55"/>
      <c r="BO174" s="55"/>
      <c r="BP174" s="55"/>
      <c r="BQ174" s="55"/>
      <c r="BR174" s="55"/>
      <c r="BS174" s="55"/>
      <c r="BT174" s="55"/>
      <c r="BU174" s="55"/>
      <c r="BV174" s="55"/>
      <c r="BW174" s="55"/>
      <c r="BX174" s="55"/>
      <c r="BY174" s="55"/>
      <c r="BZ174" s="55"/>
      <c r="CA174" s="55"/>
      <c r="CB174" s="55"/>
      <c r="CC174" s="55"/>
      <c r="CD174" s="55"/>
      <c r="CE174" s="55"/>
      <c r="CF174" s="55"/>
      <c r="CG174" s="55"/>
      <c r="CH174" s="55"/>
      <c r="CI174" s="55"/>
      <c r="CJ174" s="55"/>
      <c r="CK174" s="55"/>
      <c r="CL174" s="55"/>
      <c r="CM174" s="55"/>
      <c r="CN174" s="55"/>
      <c r="CO174" s="55"/>
      <c r="CP174" s="55"/>
      <c r="CQ174" s="55"/>
      <c r="CR174" s="55"/>
      <c r="CS174" s="55"/>
      <c r="CT174" s="55"/>
      <c r="CU174" s="55"/>
      <c r="CV174" s="55"/>
    </row>
    <row r="175" spans="1:100">
      <c r="A175" s="88" t="s">
        <v>1393</v>
      </c>
      <c r="B175" s="21">
        <f>Fornecida!$C$1</f>
        <v>3.0726</v>
      </c>
      <c r="C175" s="78">
        <v>28.822900000000001</v>
      </c>
      <c r="D175">
        <v>20</v>
      </c>
      <c r="E175" s="74">
        <f>(('Node actual demand d=1.0'!B175*(365/2)))*9.8*($C175+$D175-$B175)/3600</f>
        <v>0</v>
      </c>
      <c r="F175" s="74">
        <f>(('Node actual demand d=1.0'!C175*(365/2)))*9.8*($C175+$D175-$B175)/3600</f>
        <v>0</v>
      </c>
      <c r="G175" s="74">
        <f>(('Node actual demand d=1.0'!D175*(365/2)))*9.8*($C175+$D175-$B175)/3600</f>
        <v>2.5001903529166671E-2</v>
      </c>
      <c r="H175" s="74">
        <f>(('Node actual demand d=1.0'!E175*(365/2)))*9.8*($C175+$D175-$B175)/3600</f>
        <v>0</v>
      </c>
      <c r="I175" s="74">
        <f>(('Node actual demand d=1.0'!F175*(365/2)))*9.8*($C175+$D175-$B175)/3600</f>
        <v>0</v>
      </c>
      <c r="J175" s="74">
        <f>(('Node actual demand d=1.0'!G175*(365/2)))*9.8*($C175+$D175-$B175)/3600</f>
        <v>0</v>
      </c>
      <c r="K175" s="74">
        <f>(('Node actual demand d=1.0'!H175*(365/2)))*9.8*($C175+$D175-$B175)/3600</f>
        <v>0</v>
      </c>
      <c r="L175" s="74">
        <f>(('Node actual demand d=1.0'!I175*(365/2)))*9.8*($C175+$D175-$B175)/3600</f>
        <v>5.0003807058333342E-2</v>
      </c>
      <c r="M175" s="74">
        <f>(('Node actual demand d=1.0'!J175*(365/2)))*9.8*($C175+$D175-$B175)/3600</f>
        <v>0.90006852705000018</v>
      </c>
      <c r="N175" s="74">
        <f>(('Node actual demand d=1.0'!K175*(365/2)))*9.8*($C175+$D175-$B175)/3600</f>
        <v>0.70005329881666678</v>
      </c>
      <c r="O175" s="74">
        <f>(('Node actual demand d=1.0'!L175*(365/2)))*9.8*($C175+$D175-$B175)/3600</f>
        <v>0.80006091293333348</v>
      </c>
      <c r="P175" s="74">
        <f>(('Node actual demand d=1.0'!M175*(365/2)))*9.8*($C175+$D175-$B175)/3600</f>
        <v>0.30002284235000004</v>
      </c>
      <c r="Q175" s="74">
        <f>(('Node actual demand d=1.0'!N175*(365/2)))*9.8*($C175+$D175-$B175)/3600</f>
        <v>0.22501713176250004</v>
      </c>
      <c r="R175" s="74">
        <f>(('Node actual demand d=1.0'!O175*(365/2)))*9.8*($C175+$D175-$B175)/3600</f>
        <v>0.47503616705416674</v>
      </c>
      <c r="S175" s="74">
        <f>(('Node actual demand d=1.0'!P175*(365/2)))*9.8*($C175+$D175-$B175)/3600</f>
        <v>1.8001370541000004</v>
      </c>
      <c r="T175" s="74">
        <f>(('Node actual demand d=1.0'!Q175*(365/2)))*9.8*($C175+$D175-$B175)/3600</f>
        <v>0.82506281646250013</v>
      </c>
      <c r="U175" s="74">
        <f>(('Node actual demand d=1.0'!R175*(365/2)))*9.8*($C175+$D175-$B175)/3600</f>
        <v>0</v>
      </c>
      <c r="V175" s="74">
        <f>(('Node actual demand d=1.0'!S175*(365/2)))*9.8*($C175+$D175-$B175)/3600</f>
        <v>2.5001903529166671E-2</v>
      </c>
      <c r="W175" s="74">
        <f>(('Node actual demand d=1.0'!T175*(365/2)))*9.8*($C175+$D175-$B175)/3600</f>
        <v>2.5001903529166671E-2</v>
      </c>
      <c r="X175" s="74">
        <f>(('Node actual demand d=1.0'!U175*(365/2)))*9.8*($C175+$D175-$B175)/3600</f>
        <v>0</v>
      </c>
      <c r="Y175" s="74">
        <f>(('Node actual demand d=1.0'!V175*(365/2)))*9.8*($C175+$D175-$B175)/3600</f>
        <v>0</v>
      </c>
      <c r="Z175" s="74">
        <f>(('Node actual demand d=1.0'!W175*(365/2)))*9.8*($C175+$D175-$B175)/3600</f>
        <v>0</v>
      </c>
      <c r="AA175" s="74">
        <f>(('Node actual demand d=1.0'!X175*(365/2)))*9.8*($C175+$D175-$B175)/3600</f>
        <v>0</v>
      </c>
      <c r="AB175" s="74">
        <f>(('Node actual demand d=1.0'!Y175*(365/2)))*9.8*($C175+$D175-$B175)/3600</f>
        <v>0</v>
      </c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  <c r="BA175" s="55"/>
      <c r="BB175" s="55"/>
      <c r="BC175" s="55"/>
      <c r="BD175" s="55"/>
      <c r="BE175" s="55"/>
      <c r="BF175" s="55"/>
      <c r="BG175" s="55"/>
      <c r="BH175" s="55"/>
      <c r="BI175" s="55"/>
      <c r="BJ175" s="55"/>
      <c r="BK175" s="55"/>
      <c r="BL175" s="55"/>
      <c r="BM175" s="55"/>
      <c r="BN175" s="55"/>
      <c r="BO175" s="55"/>
      <c r="BP175" s="55"/>
      <c r="BQ175" s="55"/>
      <c r="BR175" s="55"/>
      <c r="BS175" s="55"/>
      <c r="BT175" s="55"/>
      <c r="BU175" s="55"/>
      <c r="BV175" s="55"/>
      <c r="BW175" s="55"/>
      <c r="BX175" s="55"/>
      <c r="BY175" s="55"/>
      <c r="BZ175" s="55"/>
      <c r="CA175" s="55"/>
      <c r="CB175" s="55"/>
      <c r="CC175" s="55"/>
      <c r="CD175" s="55"/>
      <c r="CE175" s="55"/>
      <c r="CF175" s="55"/>
      <c r="CG175" s="55"/>
      <c r="CH175" s="55"/>
      <c r="CI175" s="55"/>
      <c r="CJ175" s="55"/>
      <c r="CK175" s="55"/>
      <c r="CL175" s="55"/>
      <c r="CM175" s="55"/>
      <c r="CN175" s="55"/>
      <c r="CO175" s="55"/>
      <c r="CP175" s="55"/>
      <c r="CQ175" s="55"/>
      <c r="CR175" s="55"/>
      <c r="CS175" s="55"/>
      <c r="CT175" s="55"/>
      <c r="CU175" s="55"/>
      <c r="CV175" s="55"/>
    </row>
    <row r="176" spans="1:100">
      <c r="B176" s="21"/>
      <c r="C176" s="78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55"/>
      <c r="AW176" s="55"/>
      <c r="AX176" s="55"/>
      <c r="AY176" s="55"/>
      <c r="AZ176" s="55"/>
      <c r="BA176" s="55"/>
      <c r="BB176" s="55"/>
      <c r="BC176" s="55"/>
      <c r="BD176" s="55"/>
      <c r="BE176" s="55"/>
      <c r="BF176" s="55"/>
      <c r="BG176" s="55"/>
      <c r="BH176" s="55"/>
      <c r="BI176" s="55"/>
      <c r="BJ176" s="55"/>
      <c r="BK176" s="55"/>
      <c r="BL176" s="55"/>
      <c r="BM176" s="55"/>
      <c r="BN176" s="55"/>
      <c r="BO176" s="55"/>
      <c r="BP176" s="55"/>
      <c r="BQ176" s="55"/>
      <c r="BR176" s="55"/>
      <c r="BS176" s="55"/>
      <c r="BT176" s="55"/>
      <c r="BU176" s="55"/>
      <c r="BV176" s="55"/>
      <c r="BW176" s="55"/>
      <c r="BX176" s="55"/>
      <c r="BY176" s="55"/>
      <c r="BZ176" s="55"/>
      <c r="CA176" s="55"/>
      <c r="CB176" s="55"/>
      <c r="CC176" s="55"/>
      <c r="CD176" s="55"/>
      <c r="CE176" s="55"/>
      <c r="CF176" s="55"/>
      <c r="CG176" s="55"/>
      <c r="CH176" s="55"/>
      <c r="CI176" s="55"/>
      <c r="CJ176" s="55"/>
      <c r="CK176" s="55"/>
      <c r="CL176" s="55"/>
      <c r="CM176" s="55"/>
      <c r="CN176" s="55"/>
      <c r="CO176" s="55"/>
      <c r="CP176" s="55"/>
      <c r="CQ176" s="55"/>
      <c r="CR176" s="55"/>
      <c r="CS176" s="55"/>
      <c r="CT176" s="55"/>
      <c r="CU176" s="55"/>
      <c r="CV176" s="55"/>
    </row>
    <row r="177" spans="2:100">
      <c r="B177" s="21"/>
      <c r="C177" s="78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55"/>
      <c r="AW177" s="55"/>
      <c r="AX177" s="55"/>
      <c r="AY177" s="55"/>
      <c r="AZ177" s="55"/>
      <c r="BA177" s="55"/>
      <c r="BB177" s="55"/>
      <c r="BC177" s="55"/>
      <c r="BD177" s="55"/>
      <c r="BE177" s="55"/>
      <c r="BF177" s="55"/>
      <c r="BG177" s="55"/>
      <c r="BH177" s="55"/>
      <c r="BI177" s="55"/>
      <c r="BJ177" s="55"/>
      <c r="BK177" s="55"/>
      <c r="BL177" s="55"/>
      <c r="BM177" s="55"/>
      <c r="BN177" s="55"/>
      <c r="BO177" s="55"/>
      <c r="BP177" s="55"/>
      <c r="BQ177" s="55"/>
      <c r="BR177" s="55"/>
      <c r="BS177" s="55"/>
      <c r="BT177" s="55"/>
      <c r="BU177" s="55"/>
      <c r="BV177" s="55"/>
      <c r="BW177" s="55"/>
      <c r="BX177" s="55"/>
      <c r="BY177" s="55"/>
      <c r="BZ177" s="55"/>
      <c r="CA177" s="55"/>
      <c r="CB177" s="55"/>
      <c r="CC177" s="55"/>
      <c r="CD177" s="55"/>
      <c r="CE177" s="55"/>
      <c r="CF177" s="55"/>
      <c r="CG177" s="55"/>
      <c r="CH177" s="55"/>
      <c r="CI177" s="55"/>
      <c r="CJ177" s="55"/>
      <c r="CK177" s="55"/>
      <c r="CL177" s="55"/>
      <c r="CM177" s="55"/>
      <c r="CN177" s="55"/>
      <c r="CO177" s="55"/>
      <c r="CP177" s="55"/>
      <c r="CQ177" s="55"/>
      <c r="CR177" s="55"/>
      <c r="CS177" s="55"/>
      <c r="CT177" s="55"/>
      <c r="CU177" s="55"/>
      <c r="CV177" s="55"/>
    </row>
    <row r="178" spans="2:100">
      <c r="B178" s="21"/>
      <c r="C178" s="78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55"/>
      <c r="AW178" s="55"/>
      <c r="AX178" s="55"/>
      <c r="AY178" s="55"/>
      <c r="AZ178" s="55"/>
      <c r="BA178" s="55"/>
      <c r="BB178" s="55"/>
      <c r="BC178" s="55"/>
      <c r="BD178" s="55"/>
      <c r="BE178" s="55"/>
      <c r="BF178" s="55"/>
      <c r="BG178" s="55"/>
      <c r="BH178" s="55"/>
      <c r="BI178" s="55"/>
      <c r="BJ178" s="55"/>
      <c r="BK178" s="55"/>
      <c r="BL178" s="55"/>
      <c r="BM178" s="55"/>
      <c r="BN178" s="55"/>
      <c r="BO178" s="55"/>
      <c r="BP178" s="55"/>
      <c r="BQ178" s="55"/>
      <c r="BR178" s="55"/>
      <c r="BS178" s="55"/>
      <c r="BT178" s="55"/>
      <c r="BU178" s="55"/>
      <c r="BV178" s="55"/>
      <c r="BW178" s="55"/>
      <c r="BX178" s="55"/>
      <c r="BY178" s="55"/>
      <c r="BZ178" s="55"/>
      <c r="CA178" s="55"/>
      <c r="CB178" s="55"/>
      <c r="CC178" s="55"/>
      <c r="CD178" s="55"/>
      <c r="CE178" s="55"/>
      <c r="CF178" s="55"/>
      <c r="CG178" s="55"/>
      <c r="CH178" s="55"/>
      <c r="CI178" s="55"/>
      <c r="CJ178" s="55"/>
      <c r="CK178" s="55"/>
      <c r="CL178" s="55"/>
      <c r="CM178" s="55"/>
      <c r="CN178" s="55"/>
      <c r="CO178" s="55"/>
      <c r="CP178" s="55"/>
      <c r="CQ178" s="55"/>
      <c r="CR178" s="55"/>
      <c r="CS178" s="55"/>
      <c r="CT178" s="55"/>
      <c r="CU178" s="55"/>
      <c r="CV178" s="55"/>
    </row>
    <row r="179" spans="2:100">
      <c r="B179" s="21"/>
      <c r="C179" s="78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  <c r="AW179" s="55"/>
      <c r="AX179" s="55"/>
      <c r="AY179" s="55"/>
      <c r="AZ179" s="55"/>
      <c r="BA179" s="55"/>
      <c r="BB179" s="55"/>
      <c r="BC179" s="55"/>
      <c r="BD179" s="55"/>
      <c r="BE179" s="55"/>
      <c r="BF179" s="55"/>
      <c r="BG179" s="55"/>
      <c r="BH179" s="55"/>
      <c r="BI179" s="55"/>
      <c r="BJ179" s="55"/>
      <c r="BK179" s="55"/>
      <c r="BL179" s="55"/>
      <c r="BM179" s="55"/>
      <c r="BN179" s="55"/>
      <c r="BO179" s="55"/>
      <c r="BP179" s="55"/>
      <c r="BQ179" s="55"/>
      <c r="BR179" s="55"/>
      <c r="BS179" s="55"/>
      <c r="BT179" s="55"/>
      <c r="BU179" s="55"/>
      <c r="BV179" s="55"/>
      <c r="BW179" s="55"/>
      <c r="BX179" s="55"/>
      <c r="BY179" s="55"/>
      <c r="BZ179" s="55"/>
      <c r="CA179" s="55"/>
      <c r="CB179" s="55"/>
      <c r="CC179" s="55"/>
      <c r="CD179" s="55"/>
      <c r="CE179" s="55"/>
      <c r="CF179" s="55"/>
      <c r="CG179" s="55"/>
      <c r="CH179" s="55"/>
      <c r="CI179" s="55"/>
      <c r="CJ179" s="55"/>
      <c r="CK179" s="55"/>
      <c r="CL179" s="55"/>
      <c r="CM179" s="55"/>
      <c r="CN179" s="55"/>
      <c r="CO179" s="55"/>
      <c r="CP179" s="55"/>
      <c r="CQ179" s="55"/>
      <c r="CR179" s="55"/>
      <c r="CS179" s="55"/>
      <c r="CT179" s="55"/>
      <c r="CU179" s="55"/>
      <c r="CV179" s="55"/>
    </row>
    <row r="180" spans="2:100">
      <c r="B180" s="21"/>
      <c r="C180" s="78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/>
      <c r="AZ180" s="55"/>
      <c r="BA180" s="55"/>
      <c r="BB180" s="55"/>
      <c r="BC180" s="55"/>
      <c r="BD180" s="55"/>
      <c r="BE180" s="55"/>
      <c r="BF180" s="55"/>
      <c r="BG180" s="55"/>
      <c r="BH180" s="55"/>
      <c r="BI180" s="55"/>
      <c r="BJ180" s="55"/>
      <c r="BK180" s="55"/>
      <c r="BL180" s="55"/>
      <c r="BM180" s="55"/>
      <c r="BN180" s="55"/>
      <c r="BO180" s="55"/>
      <c r="BP180" s="55"/>
      <c r="BQ180" s="55"/>
      <c r="BR180" s="55"/>
      <c r="BS180" s="55"/>
      <c r="BT180" s="55"/>
      <c r="BU180" s="55"/>
      <c r="BV180" s="55"/>
      <c r="BW180" s="55"/>
      <c r="BX180" s="55"/>
      <c r="BY180" s="55"/>
      <c r="BZ180" s="55"/>
      <c r="CA180" s="55"/>
      <c r="CB180" s="55"/>
      <c r="CC180" s="55"/>
      <c r="CD180" s="55"/>
      <c r="CE180" s="55"/>
      <c r="CF180" s="55"/>
      <c r="CG180" s="55"/>
      <c r="CH180" s="55"/>
      <c r="CI180" s="55"/>
      <c r="CJ180" s="55"/>
      <c r="CK180" s="55"/>
      <c r="CL180" s="55"/>
      <c r="CM180" s="55"/>
      <c r="CN180" s="55"/>
      <c r="CO180" s="55"/>
      <c r="CP180" s="55"/>
      <c r="CQ180" s="55"/>
      <c r="CR180" s="55"/>
      <c r="CS180" s="55"/>
      <c r="CT180" s="55"/>
      <c r="CU180" s="55"/>
      <c r="CV180" s="55"/>
    </row>
    <row r="181" spans="2:100">
      <c r="B181" s="21"/>
      <c r="C181" s="78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  <c r="AW181" s="55"/>
      <c r="AX181" s="55"/>
      <c r="AY181" s="55"/>
      <c r="AZ181" s="55"/>
      <c r="BA181" s="55"/>
      <c r="BB181" s="55"/>
      <c r="BC181" s="55"/>
      <c r="BD181" s="55"/>
      <c r="BE181" s="55"/>
      <c r="BF181" s="55"/>
      <c r="BG181" s="55"/>
      <c r="BH181" s="55"/>
      <c r="BI181" s="55"/>
      <c r="BJ181" s="55"/>
      <c r="BK181" s="55"/>
      <c r="BL181" s="55"/>
      <c r="BM181" s="55"/>
      <c r="BN181" s="55"/>
      <c r="BO181" s="55"/>
      <c r="BP181" s="55"/>
      <c r="BQ181" s="55"/>
      <c r="BR181" s="55"/>
      <c r="BS181" s="55"/>
      <c r="BT181" s="55"/>
      <c r="BU181" s="55"/>
      <c r="BV181" s="55"/>
      <c r="BW181" s="55"/>
      <c r="BX181" s="55"/>
      <c r="BY181" s="55"/>
      <c r="BZ181" s="55"/>
      <c r="CA181" s="55"/>
      <c r="CB181" s="55"/>
      <c r="CC181" s="55"/>
      <c r="CD181" s="55"/>
      <c r="CE181" s="55"/>
      <c r="CF181" s="55"/>
      <c r="CG181" s="55"/>
      <c r="CH181" s="55"/>
      <c r="CI181" s="55"/>
      <c r="CJ181" s="55"/>
      <c r="CK181" s="55"/>
      <c r="CL181" s="55"/>
      <c r="CM181" s="55"/>
      <c r="CN181" s="55"/>
      <c r="CO181" s="55"/>
      <c r="CP181" s="55"/>
      <c r="CQ181" s="55"/>
      <c r="CR181" s="55"/>
      <c r="CS181" s="55"/>
      <c r="CT181" s="55"/>
      <c r="CU181" s="55"/>
      <c r="CV181" s="55"/>
    </row>
    <row r="182" spans="2:100">
      <c r="B182" s="21"/>
      <c r="C182" s="78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/>
      <c r="AZ182" s="55"/>
      <c r="BA182" s="55"/>
      <c r="BB182" s="55"/>
      <c r="BC182" s="55"/>
      <c r="BD182" s="55"/>
      <c r="BE182" s="55"/>
      <c r="BF182" s="55"/>
      <c r="BG182" s="55"/>
      <c r="BH182" s="55"/>
      <c r="BI182" s="55"/>
      <c r="BJ182" s="55"/>
      <c r="BK182" s="55"/>
      <c r="BL182" s="55"/>
      <c r="BM182" s="55"/>
      <c r="BN182" s="55"/>
      <c r="BO182" s="55"/>
      <c r="BP182" s="55"/>
      <c r="BQ182" s="55"/>
      <c r="BR182" s="55"/>
      <c r="BS182" s="55"/>
      <c r="BT182" s="55"/>
      <c r="BU182" s="55"/>
      <c r="BV182" s="55"/>
      <c r="BW182" s="55"/>
      <c r="BX182" s="55"/>
      <c r="BY182" s="55"/>
      <c r="BZ182" s="55"/>
      <c r="CA182" s="55"/>
      <c r="CB182" s="55"/>
      <c r="CC182" s="55"/>
      <c r="CD182" s="55"/>
      <c r="CE182" s="55"/>
      <c r="CF182" s="55"/>
      <c r="CG182" s="55"/>
      <c r="CH182" s="55"/>
      <c r="CI182" s="55"/>
      <c r="CJ182" s="55"/>
      <c r="CK182" s="55"/>
      <c r="CL182" s="55"/>
      <c r="CM182" s="55"/>
      <c r="CN182" s="55"/>
      <c r="CO182" s="55"/>
      <c r="CP182" s="55"/>
      <c r="CQ182" s="55"/>
      <c r="CR182" s="55"/>
      <c r="CS182" s="55"/>
      <c r="CT182" s="55"/>
      <c r="CU182" s="55"/>
      <c r="CV182" s="55"/>
    </row>
    <row r="183" spans="2:100">
      <c r="B183" s="21"/>
      <c r="C183" s="78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55"/>
      <c r="AW183" s="55"/>
      <c r="AX183" s="55"/>
      <c r="AY183" s="55"/>
      <c r="AZ183" s="55"/>
      <c r="BA183" s="55"/>
      <c r="BB183" s="55"/>
      <c r="BC183" s="55"/>
      <c r="BD183" s="55"/>
      <c r="BE183" s="55"/>
      <c r="BF183" s="55"/>
      <c r="BG183" s="55"/>
      <c r="BH183" s="55"/>
      <c r="BI183" s="55"/>
      <c r="BJ183" s="55"/>
      <c r="BK183" s="55"/>
      <c r="BL183" s="55"/>
      <c r="BM183" s="55"/>
      <c r="BN183" s="55"/>
      <c r="BO183" s="55"/>
      <c r="BP183" s="55"/>
      <c r="BQ183" s="55"/>
      <c r="BR183" s="55"/>
      <c r="BS183" s="55"/>
      <c r="BT183" s="55"/>
      <c r="BU183" s="55"/>
      <c r="BV183" s="55"/>
      <c r="BW183" s="55"/>
      <c r="BX183" s="55"/>
      <c r="BY183" s="55"/>
      <c r="BZ183" s="55"/>
      <c r="CA183" s="55"/>
      <c r="CB183" s="55"/>
      <c r="CC183" s="55"/>
      <c r="CD183" s="55"/>
      <c r="CE183" s="55"/>
      <c r="CF183" s="55"/>
      <c r="CG183" s="55"/>
      <c r="CH183" s="55"/>
      <c r="CI183" s="55"/>
      <c r="CJ183" s="55"/>
      <c r="CK183" s="55"/>
      <c r="CL183" s="55"/>
      <c r="CM183" s="55"/>
      <c r="CN183" s="55"/>
      <c r="CO183" s="55"/>
      <c r="CP183" s="55"/>
      <c r="CQ183" s="55"/>
      <c r="CR183" s="55"/>
      <c r="CS183" s="55"/>
      <c r="CT183" s="55"/>
      <c r="CU183" s="55"/>
      <c r="CV183" s="55"/>
    </row>
    <row r="184" spans="2:100">
      <c r="B184" s="21"/>
      <c r="C184" s="78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/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5"/>
      <c r="BL184" s="55"/>
      <c r="BM184" s="55"/>
      <c r="BN184" s="55"/>
      <c r="BO184" s="55"/>
      <c r="BP184" s="55"/>
      <c r="BQ184" s="55"/>
      <c r="BR184" s="55"/>
      <c r="BS184" s="55"/>
      <c r="BT184" s="55"/>
      <c r="BU184" s="55"/>
      <c r="BV184" s="55"/>
      <c r="BW184" s="55"/>
      <c r="BX184" s="55"/>
      <c r="BY184" s="55"/>
      <c r="BZ184" s="55"/>
      <c r="CA184" s="55"/>
      <c r="CB184" s="55"/>
      <c r="CC184" s="55"/>
      <c r="CD184" s="55"/>
      <c r="CE184" s="55"/>
      <c r="CF184" s="55"/>
      <c r="CG184" s="55"/>
      <c r="CH184" s="55"/>
      <c r="CI184" s="55"/>
      <c r="CJ184" s="55"/>
      <c r="CK184" s="55"/>
      <c r="CL184" s="55"/>
      <c r="CM184" s="55"/>
      <c r="CN184" s="55"/>
      <c r="CO184" s="55"/>
      <c r="CP184" s="55"/>
      <c r="CQ184" s="55"/>
      <c r="CR184" s="55"/>
      <c r="CS184" s="55"/>
      <c r="CT184" s="55"/>
      <c r="CU184" s="55"/>
      <c r="CV184" s="55"/>
    </row>
    <row r="185" spans="2:100">
      <c r="B185" s="21"/>
      <c r="C185" s="78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5"/>
      <c r="AW185" s="55"/>
      <c r="AX185" s="55"/>
      <c r="AY185" s="55"/>
      <c r="AZ185" s="55"/>
      <c r="BA185" s="55"/>
      <c r="BB185" s="55"/>
      <c r="BC185" s="55"/>
      <c r="BD185" s="55"/>
      <c r="BE185" s="55"/>
      <c r="BF185" s="55"/>
      <c r="BG185" s="55"/>
      <c r="BH185" s="55"/>
      <c r="BI185" s="55"/>
      <c r="BJ185" s="55"/>
      <c r="BK185" s="55"/>
      <c r="BL185" s="55"/>
      <c r="BM185" s="55"/>
      <c r="BN185" s="55"/>
      <c r="BO185" s="55"/>
      <c r="BP185" s="55"/>
      <c r="BQ185" s="55"/>
      <c r="BR185" s="55"/>
      <c r="BS185" s="55"/>
      <c r="BT185" s="55"/>
      <c r="BU185" s="55"/>
      <c r="BV185" s="55"/>
      <c r="BW185" s="55"/>
      <c r="BX185" s="55"/>
      <c r="BY185" s="55"/>
      <c r="BZ185" s="55"/>
      <c r="CA185" s="55"/>
      <c r="CB185" s="55"/>
      <c r="CC185" s="55"/>
      <c r="CD185" s="55"/>
      <c r="CE185" s="55"/>
      <c r="CF185" s="55"/>
      <c r="CG185" s="55"/>
      <c r="CH185" s="55"/>
      <c r="CI185" s="55"/>
      <c r="CJ185" s="55"/>
      <c r="CK185" s="55"/>
      <c r="CL185" s="55"/>
      <c r="CM185" s="55"/>
      <c r="CN185" s="55"/>
      <c r="CO185" s="55"/>
      <c r="CP185" s="55"/>
      <c r="CQ185" s="55"/>
      <c r="CR185" s="55"/>
      <c r="CS185" s="55"/>
      <c r="CT185" s="55"/>
      <c r="CU185" s="55"/>
      <c r="CV185" s="55"/>
    </row>
    <row r="186" spans="2:100">
      <c r="B186" s="21"/>
      <c r="C186" s="78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55"/>
      <c r="BC186" s="55"/>
      <c r="BD186" s="55"/>
      <c r="BE186" s="55"/>
      <c r="BF186" s="55"/>
      <c r="BG186" s="55"/>
      <c r="BH186" s="55"/>
      <c r="BI186" s="55"/>
      <c r="BJ186" s="55"/>
      <c r="BK186" s="55"/>
      <c r="BL186" s="55"/>
      <c r="BM186" s="55"/>
      <c r="BN186" s="55"/>
      <c r="BO186" s="55"/>
      <c r="BP186" s="55"/>
      <c r="BQ186" s="55"/>
      <c r="BR186" s="55"/>
      <c r="BS186" s="55"/>
      <c r="BT186" s="55"/>
      <c r="BU186" s="55"/>
      <c r="BV186" s="55"/>
      <c r="BW186" s="55"/>
      <c r="BX186" s="55"/>
      <c r="BY186" s="55"/>
      <c r="BZ186" s="55"/>
      <c r="CA186" s="55"/>
      <c r="CB186" s="55"/>
      <c r="CC186" s="55"/>
      <c r="CD186" s="55"/>
      <c r="CE186" s="55"/>
      <c r="CF186" s="55"/>
      <c r="CG186" s="55"/>
      <c r="CH186" s="55"/>
      <c r="CI186" s="55"/>
      <c r="CJ186" s="55"/>
      <c r="CK186" s="55"/>
      <c r="CL186" s="55"/>
      <c r="CM186" s="55"/>
      <c r="CN186" s="55"/>
      <c r="CO186" s="55"/>
      <c r="CP186" s="55"/>
      <c r="CQ186" s="55"/>
      <c r="CR186" s="55"/>
      <c r="CS186" s="55"/>
      <c r="CT186" s="55"/>
      <c r="CU186" s="55"/>
      <c r="CV186" s="55"/>
    </row>
    <row r="187" spans="2:100">
      <c r="B187" s="21"/>
      <c r="C187" s="78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55"/>
      <c r="BC187" s="55"/>
      <c r="BD187" s="55"/>
      <c r="BE187" s="55"/>
      <c r="BF187" s="55"/>
      <c r="BG187" s="55"/>
      <c r="BH187" s="55"/>
      <c r="BI187" s="55"/>
      <c r="BJ187" s="55"/>
      <c r="BK187" s="55"/>
      <c r="BL187" s="55"/>
      <c r="BM187" s="55"/>
      <c r="BN187" s="55"/>
      <c r="BO187" s="55"/>
      <c r="BP187" s="55"/>
      <c r="BQ187" s="55"/>
      <c r="BR187" s="55"/>
      <c r="BS187" s="55"/>
      <c r="BT187" s="55"/>
      <c r="BU187" s="55"/>
      <c r="BV187" s="55"/>
      <c r="BW187" s="55"/>
      <c r="BX187" s="55"/>
      <c r="BY187" s="55"/>
      <c r="BZ187" s="55"/>
      <c r="CA187" s="55"/>
      <c r="CB187" s="55"/>
      <c r="CC187" s="55"/>
      <c r="CD187" s="55"/>
      <c r="CE187" s="55"/>
      <c r="CF187" s="55"/>
      <c r="CG187" s="55"/>
      <c r="CH187" s="55"/>
      <c r="CI187" s="55"/>
      <c r="CJ187" s="55"/>
      <c r="CK187" s="55"/>
      <c r="CL187" s="55"/>
      <c r="CM187" s="55"/>
      <c r="CN187" s="55"/>
      <c r="CO187" s="55"/>
      <c r="CP187" s="55"/>
      <c r="CQ187" s="55"/>
      <c r="CR187" s="55"/>
      <c r="CS187" s="55"/>
      <c r="CT187" s="55"/>
      <c r="CU187" s="55"/>
      <c r="CV187" s="55"/>
    </row>
    <row r="188" spans="2:100">
      <c r="B188" s="21"/>
      <c r="C188" s="78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55"/>
      <c r="BC188" s="55"/>
      <c r="BD188" s="55"/>
      <c r="BE188" s="55"/>
      <c r="BF188" s="55"/>
      <c r="BG188" s="55"/>
      <c r="BH188" s="55"/>
      <c r="BI188" s="55"/>
      <c r="BJ188" s="55"/>
      <c r="BK188" s="55"/>
      <c r="BL188" s="55"/>
      <c r="BM188" s="55"/>
      <c r="BN188" s="55"/>
      <c r="BO188" s="55"/>
      <c r="BP188" s="55"/>
      <c r="BQ188" s="55"/>
      <c r="BR188" s="55"/>
      <c r="BS188" s="55"/>
      <c r="BT188" s="55"/>
      <c r="BU188" s="55"/>
      <c r="BV188" s="55"/>
      <c r="BW188" s="55"/>
      <c r="BX188" s="55"/>
      <c r="BY188" s="55"/>
      <c r="BZ188" s="55"/>
      <c r="CA188" s="55"/>
      <c r="CB188" s="55"/>
      <c r="CC188" s="55"/>
      <c r="CD188" s="55"/>
      <c r="CE188" s="55"/>
      <c r="CF188" s="55"/>
      <c r="CG188" s="55"/>
      <c r="CH188" s="55"/>
      <c r="CI188" s="55"/>
      <c r="CJ188" s="55"/>
      <c r="CK188" s="55"/>
      <c r="CL188" s="55"/>
      <c r="CM188" s="55"/>
      <c r="CN188" s="55"/>
      <c r="CO188" s="55"/>
      <c r="CP188" s="55"/>
      <c r="CQ188" s="55"/>
      <c r="CR188" s="55"/>
      <c r="CS188" s="55"/>
      <c r="CT188" s="55"/>
      <c r="CU188" s="55"/>
      <c r="CV188" s="55"/>
    </row>
    <row r="189" spans="2:100">
      <c r="B189" s="21"/>
      <c r="C189" s="78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  <c r="BA189" s="55"/>
      <c r="BB189" s="55"/>
      <c r="BC189" s="55"/>
      <c r="BD189" s="55"/>
      <c r="BE189" s="55"/>
      <c r="BF189" s="55"/>
      <c r="BG189" s="55"/>
      <c r="BH189" s="55"/>
      <c r="BI189" s="55"/>
      <c r="BJ189" s="55"/>
      <c r="BK189" s="55"/>
      <c r="BL189" s="55"/>
      <c r="BM189" s="55"/>
      <c r="BN189" s="55"/>
      <c r="BO189" s="55"/>
      <c r="BP189" s="55"/>
      <c r="BQ189" s="55"/>
      <c r="BR189" s="55"/>
      <c r="BS189" s="55"/>
      <c r="BT189" s="55"/>
      <c r="BU189" s="55"/>
      <c r="BV189" s="55"/>
      <c r="BW189" s="55"/>
      <c r="BX189" s="55"/>
      <c r="BY189" s="55"/>
      <c r="BZ189" s="55"/>
      <c r="CA189" s="55"/>
      <c r="CB189" s="55"/>
      <c r="CC189" s="55"/>
      <c r="CD189" s="55"/>
      <c r="CE189" s="55"/>
      <c r="CF189" s="55"/>
      <c r="CG189" s="55"/>
      <c r="CH189" s="55"/>
      <c r="CI189" s="55"/>
      <c r="CJ189" s="55"/>
      <c r="CK189" s="55"/>
      <c r="CL189" s="55"/>
      <c r="CM189" s="55"/>
      <c r="CN189" s="55"/>
      <c r="CO189" s="55"/>
      <c r="CP189" s="55"/>
      <c r="CQ189" s="55"/>
      <c r="CR189" s="55"/>
      <c r="CS189" s="55"/>
      <c r="CT189" s="55"/>
      <c r="CU189" s="55"/>
      <c r="CV189" s="55"/>
    </row>
    <row r="190" spans="2:100">
      <c r="B190" s="21"/>
      <c r="C190" s="78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  <c r="AV190" s="55"/>
      <c r="AW190" s="55"/>
      <c r="AX190" s="55"/>
      <c r="AY190" s="55"/>
      <c r="AZ190" s="55"/>
      <c r="BA190" s="55"/>
      <c r="BB190" s="55"/>
      <c r="BC190" s="55"/>
      <c r="BD190" s="55"/>
      <c r="BE190" s="55"/>
      <c r="BF190" s="55"/>
      <c r="BG190" s="55"/>
      <c r="BH190" s="55"/>
      <c r="BI190" s="55"/>
      <c r="BJ190" s="55"/>
      <c r="BK190" s="55"/>
      <c r="BL190" s="55"/>
      <c r="BM190" s="55"/>
      <c r="BN190" s="55"/>
      <c r="BO190" s="55"/>
      <c r="BP190" s="55"/>
      <c r="BQ190" s="55"/>
      <c r="BR190" s="55"/>
      <c r="BS190" s="55"/>
      <c r="BT190" s="55"/>
      <c r="BU190" s="55"/>
      <c r="BV190" s="55"/>
      <c r="BW190" s="55"/>
      <c r="BX190" s="55"/>
      <c r="BY190" s="55"/>
      <c r="BZ190" s="55"/>
      <c r="CA190" s="55"/>
      <c r="CB190" s="55"/>
      <c r="CC190" s="55"/>
      <c r="CD190" s="55"/>
      <c r="CE190" s="55"/>
      <c r="CF190" s="55"/>
      <c r="CG190" s="55"/>
      <c r="CH190" s="55"/>
      <c r="CI190" s="55"/>
      <c r="CJ190" s="55"/>
      <c r="CK190" s="55"/>
      <c r="CL190" s="55"/>
      <c r="CM190" s="55"/>
      <c r="CN190" s="55"/>
      <c r="CO190" s="55"/>
      <c r="CP190" s="55"/>
      <c r="CQ190" s="55"/>
      <c r="CR190" s="55"/>
      <c r="CS190" s="55"/>
      <c r="CT190" s="55"/>
      <c r="CU190" s="55"/>
      <c r="CV190" s="55"/>
    </row>
    <row r="191" spans="2:100">
      <c r="B191" s="21"/>
      <c r="C191" s="78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V191" s="55"/>
      <c r="AW191" s="55"/>
      <c r="AX191" s="55"/>
      <c r="AY191" s="55"/>
      <c r="AZ191" s="55"/>
      <c r="BA191" s="55"/>
      <c r="BB191" s="55"/>
      <c r="BC191" s="55"/>
      <c r="BD191" s="55"/>
      <c r="BE191" s="55"/>
      <c r="BF191" s="55"/>
      <c r="BG191" s="55"/>
      <c r="BH191" s="55"/>
      <c r="BI191" s="55"/>
      <c r="BJ191" s="55"/>
      <c r="BK191" s="55"/>
      <c r="BL191" s="55"/>
      <c r="BM191" s="55"/>
      <c r="BN191" s="55"/>
      <c r="BO191" s="55"/>
      <c r="BP191" s="55"/>
      <c r="BQ191" s="55"/>
      <c r="BR191" s="55"/>
      <c r="BS191" s="55"/>
      <c r="BT191" s="55"/>
      <c r="BU191" s="55"/>
      <c r="BV191" s="55"/>
      <c r="BW191" s="55"/>
      <c r="BX191" s="55"/>
      <c r="BY191" s="55"/>
      <c r="BZ191" s="55"/>
      <c r="CA191" s="55"/>
      <c r="CB191" s="55"/>
      <c r="CC191" s="55"/>
      <c r="CD191" s="55"/>
      <c r="CE191" s="55"/>
      <c r="CF191" s="55"/>
      <c r="CG191" s="55"/>
      <c r="CH191" s="55"/>
      <c r="CI191" s="55"/>
      <c r="CJ191" s="55"/>
      <c r="CK191" s="55"/>
      <c r="CL191" s="55"/>
      <c r="CM191" s="55"/>
      <c r="CN191" s="55"/>
      <c r="CO191" s="55"/>
      <c r="CP191" s="55"/>
      <c r="CQ191" s="55"/>
      <c r="CR191" s="55"/>
      <c r="CS191" s="55"/>
      <c r="CT191" s="55"/>
      <c r="CU191" s="55"/>
      <c r="CV191" s="55"/>
    </row>
    <row r="192" spans="2:100">
      <c r="B192" s="21"/>
      <c r="C192" s="78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  <c r="AV192" s="55"/>
      <c r="AW192" s="55"/>
      <c r="AX192" s="55"/>
      <c r="AY192" s="55"/>
      <c r="AZ192" s="55"/>
      <c r="BA192" s="55"/>
      <c r="BB192" s="55"/>
      <c r="BC192" s="55"/>
      <c r="BD192" s="55"/>
      <c r="BE192" s="55"/>
      <c r="BF192" s="55"/>
      <c r="BG192" s="55"/>
      <c r="BH192" s="55"/>
      <c r="BI192" s="55"/>
      <c r="BJ192" s="55"/>
      <c r="BK192" s="55"/>
      <c r="BL192" s="55"/>
      <c r="BM192" s="55"/>
      <c r="BN192" s="55"/>
      <c r="BO192" s="55"/>
      <c r="BP192" s="55"/>
      <c r="BQ192" s="55"/>
      <c r="BR192" s="55"/>
      <c r="BS192" s="55"/>
      <c r="BT192" s="55"/>
      <c r="BU192" s="55"/>
      <c r="BV192" s="55"/>
      <c r="BW192" s="55"/>
      <c r="BX192" s="55"/>
      <c r="BY192" s="55"/>
      <c r="BZ192" s="55"/>
      <c r="CA192" s="55"/>
      <c r="CB192" s="55"/>
      <c r="CC192" s="55"/>
      <c r="CD192" s="55"/>
      <c r="CE192" s="55"/>
      <c r="CF192" s="55"/>
      <c r="CG192" s="55"/>
      <c r="CH192" s="55"/>
      <c r="CI192" s="55"/>
      <c r="CJ192" s="55"/>
      <c r="CK192" s="55"/>
      <c r="CL192" s="55"/>
      <c r="CM192" s="55"/>
      <c r="CN192" s="55"/>
      <c r="CO192" s="55"/>
      <c r="CP192" s="55"/>
      <c r="CQ192" s="55"/>
      <c r="CR192" s="55"/>
      <c r="CS192" s="55"/>
      <c r="CT192" s="55"/>
      <c r="CU192" s="55"/>
      <c r="CV192" s="55"/>
    </row>
    <row r="193" spans="2:100">
      <c r="B193" s="21"/>
      <c r="C193" s="78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  <c r="AV193" s="55"/>
      <c r="AW193" s="55"/>
      <c r="AX193" s="55"/>
      <c r="AY193" s="55"/>
      <c r="AZ193" s="55"/>
      <c r="BA193" s="55"/>
      <c r="BB193" s="55"/>
      <c r="BC193" s="55"/>
      <c r="BD193" s="55"/>
      <c r="BE193" s="55"/>
      <c r="BF193" s="55"/>
      <c r="BG193" s="55"/>
      <c r="BH193" s="55"/>
      <c r="BI193" s="55"/>
      <c r="BJ193" s="55"/>
      <c r="BK193" s="55"/>
      <c r="BL193" s="55"/>
      <c r="BM193" s="55"/>
      <c r="BN193" s="55"/>
      <c r="BO193" s="55"/>
      <c r="BP193" s="55"/>
      <c r="BQ193" s="55"/>
      <c r="BR193" s="55"/>
      <c r="BS193" s="55"/>
      <c r="BT193" s="55"/>
      <c r="BU193" s="55"/>
      <c r="BV193" s="55"/>
      <c r="BW193" s="55"/>
      <c r="BX193" s="55"/>
      <c r="BY193" s="55"/>
      <c r="BZ193" s="55"/>
      <c r="CA193" s="55"/>
      <c r="CB193" s="55"/>
      <c r="CC193" s="55"/>
      <c r="CD193" s="55"/>
      <c r="CE193" s="55"/>
      <c r="CF193" s="55"/>
      <c r="CG193" s="55"/>
      <c r="CH193" s="55"/>
      <c r="CI193" s="55"/>
      <c r="CJ193" s="55"/>
      <c r="CK193" s="55"/>
      <c r="CL193" s="55"/>
      <c r="CM193" s="55"/>
      <c r="CN193" s="55"/>
      <c r="CO193" s="55"/>
      <c r="CP193" s="55"/>
      <c r="CQ193" s="55"/>
      <c r="CR193" s="55"/>
      <c r="CS193" s="55"/>
      <c r="CT193" s="55"/>
      <c r="CU193" s="55"/>
      <c r="CV193" s="55"/>
    </row>
    <row r="194" spans="2:100">
      <c r="B194" s="21"/>
      <c r="C194" s="78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V194" s="55"/>
      <c r="AW194" s="55"/>
      <c r="AX194" s="55"/>
      <c r="AY194" s="55"/>
      <c r="AZ194" s="55"/>
      <c r="BA194" s="55"/>
      <c r="BB194" s="55"/>
      <c r="BC194" s="55"/>
      <c r="BD194" s="55"/>
      <c r="BE194" s="55"/>
      <c r="BF194" s="55"/>
      <c r="BG194" s="55"/>
      <c r="BH194" s="55"/>
      <c r="BI194" s="55"/>
      <c r="BJ194" s="55"/>
      <c r="BK194" s="55"/>
      <c r="BL194" s="55"/>
      <c r="BM194" s="55"/>
      <c r="BN194" s="55"/>
      <c r="BO194" s="55"/>
      <c r="BP194" s="55"/>
      <c r="BQ194" s="55"/>
      <c r="BR194" s="55"/>
      <c r="BS194" s="55"/>
      <c r="BT194" s="55"/>
      <c r="BU194" s="55"/>
      <c r="BV194" s="55"/>
      <c r="BW194" s="55"/>
      <c r="BX194" s="55"/>
      <c r="BY194" s="55"/>
      <c r="BZ194" s="55"/>
      <c r="CA194" s="55"/>
      <c r="CB194" s="55"/>
      <c r="CC194" s="55"/>
      <c r="CD194" s="55"/>
      <c r="CE194" s="55"/>
      <c r="CF194" s="55"/>
      <c r="CG194" s="55"/>
      <c r="CH194" s="55"/>
      <c r="CI194" s="55"/>
      <c r="CJ194" s="55"/>
      <c r="CK194" s="55"/>
      <c r="CL194" s="55"/>
      <c r="CM194" s="55"/>
      <c r="CN194" s="55"/>
      <c r="CO194" s="55"/>
      <c r="CP194" s="55"/>
      <c r="CQ194" s="55"/>
      <c r="CR194" s="55"/>
      <c r="CS194" s="55"/>
      <c r="CT194" s="55"/>
      <c r="CU194" s="55"/>
      <c r="CV194" s="55"/>
    </row>
    <row r="195" spans="2:100">
      <c r="B195" s="21"/>
      <c r="C195" s="78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/>
      <c r="AZ195" s="55"/>
      <c r="BA195" s="55"/>
      <c r="BB195" s="55"/>
      <c r="BC195" s="55"/>
      <c r="BD195" s="55"/>
      <c r="BE195" s="55"/>
      <c r="BF195" s="55"/>
      <c r="BG195" s="55"/>
      <c r="BH195" s="55"/>
      <c r="BI195" s="55"/>
      <c r="BJ195" s="55"/>
      <c r="BK195" s="55"/>
      <c r="BL195" s="55"/>
      <c r="BM195" s="55"/>
      <c r="BN195" s="55"/>
      <c r="BO195" s="55"/>
      <c r="BP195" s="55"/>
      <c r="BQ195" s="55"/>
      <c r="BR195" s="55"/>
      <c r="BS195" s="55"/>
      <c r="BT195" s="55"/>
      <c r="BU195" s="55"/>
      <c r="BV195" s="55"/>
      <c r="BW195" s="55"/>
      <c r="BX195" s="55"/>
      <c r="BY195" s="55"/>
      <c r="BZ195" s="55"/>
      <c r="CA195" s="55"/>
      <c r="CB195" s="55"/>
      <c r="CC195" s="55"/>
      <c r="CD195" s="55"/>
      <c r="CE195" s="55"/>
      <c r="CF195" s="55"/>
      <c r="CG195" s="55"/>
      <c r="CH195" s="55"/>
      <c r="CI195" s="55"/>
      <c r="CJ195" s="55"/>
      <c r="CK195" s="55"/>
      <c r="CL195" s="55"/>
      <c r="CM195" s="55"/>
      <c r="CN195" s="55"/>
      <c r="CO195" s="55"/>
      <c r="CP195" s="55"/>
      <c r="CQ195" s="55"/>
      <c r="CR195" s="55"/>
      <c r="CS195" s="55"/>
      <c r="CT195" s="55"/>
      <c r="CU195" s="55"/>
      <c r="CV195" s="55"/>
    </row>
    <row r="196" spans="2:100">
      <c r="B196" s="21"/>
      <c r="C196" s="78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55"/>
      <c r="BC196" s="55"/>
      <c r="BD196" s="55"/>
      <c r="BE196" s="55"/>
      <c r="BF196" s="55"/>
      <c r="BG196" s="55"/>
      <c r="BH196" s="55"/>
      <c r="BI196" s="55"/>
      <c r="BJ196" s="55"/>
      <c r="BK196" s="55"/>
      <c r="BL196" s="55"/>
      <c r="BM196" s="55"/>
      <c r="BN196" s="55"/>
      <c r="BO196" s="55"/>
      <c r="BP196" s="55"/>
      <c r="BQ196" s="55"/>
      <c r="BR196" s="55"/>
      <c r="BS196" s="55"/>
      <c r="BT196" s="55"/>
      <c r="BU196" s="55"/>
      <c r="BV196" s="55"/>
      <c r="BW196" s="55"/>
      <c r="BX196" s="55"/>
      <c r="BY196" s="55"/>
      <c r="BZ196" s="55"/>
      <c r="CA196" s="55"/>
      <c r="CB196" s="55"/>
      <c r="CC196" s="55"/>
      <c r="CD196" s="55"/>
      <c r="CE196" s="55"/>
      <c r="CF196" s="55"/>
      <c r="CG196" s="55"/>
      <c r="CH196" s="55"/>
      <c r="CI196" s="55"/>
      <c r="CJ196" s="55"/>
      <c r="CK196" s="55"/>
      <c r="CL196" s="55"/>
      <c r="CM196" s="55"/>
      <c r="CN196" s="55"/>
      <c r="CO196" s="55"/>
      <c r="CP196" s="55"/>
      <c r="CQ196" s="55"/>
      <c r="CR196" s="55"/>
      <c r="CS196" s="55"/>
      <c r="CT196" s="55"/>
      <c r="CU196" s="55"/>
      <c r="CV196" s="55"/>
    </row>
    <row r="197" spans="2:100">
      <c r="B197" s="21"/>
      <c r="C197" s="78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V197" s="55"/>
      <c r="AW197" s="55"/>
      <c r="AX197" s="55"/>
      <c r="AY197" s="55"/>
      <c r="AZ197" s="55"/>
      <c r="BA197" s="55"/>
      <c r="BB197" s="55"/>
      <c r="BC197" s="55"/>
      <c r="BD197" s="55"/>
      <c r="BE197" s="55"/>
      <c r="BF197" s="55"/>
      <c r="BG197" s="55"/>
      <c r="BH197" s="55"/>
      <c r="BI197" s="55"/>
      <c r="BJ197" s="55"/>
      <c r="BK197" s="55"/>
      <c r="BL197" s="55"/>
      <c r="BM197" s="55"/>
      <c r="BN197" s="55"/>
      <c r="BO197" s="55"/>
      <c r="BP197" s="55"/>
      <c r="BQ197" s="55"/>
      <c r="BR197" s="55"/>
      <c r="BS197" s="55"/>
      <c r="BT197" s="55"/>
      <c r="BU197" s="55"/>
      <c r="BV197" s="55"/>
      <c r="BW197" s="55"/>
      <c r="BX197" s="55"/>
      <c r="BY197" s="55"/>
      <c r="BZ197" s="55"/>
      <c r="CA197" s="55"/>
      <c r="CB197" s="55"/>
      <c r="CC197" s="55"/>
      <c r="CD197" s="55"/>
      <c r="CE197" s="55"/>
      <c r="CF197" s="55"/>
      <c r="CG197" s="55"/>
      <c r="CH197" s="55"/>
      <c r="CI197" s="55"/>
      <c r="CJ197" s="55"/>
      <c r="CK197" s="55"/>
      <c r="CL197" s="55"/>
      <c r="CM197" s="55"/>
      <c r="CN197" s="55"/>
      <c r="CO197" s="55"/>
      <c r="CP197" s="55"/>
      <c r="CQ197" s="55"/>
      <c r="CR197" s="55"/>
      <c r="CS197" s="55"/>
      <c r="CT197" s="55"/>
      <c r="CU197" s="55"/>
      <c r="CV197" s="55"/>
    </row>
    <row r="198" spans="2:100">
      <c r="B198" s="21"/>
      <c r="C198" s="78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  <c r="AV198" s="55"/>
      <c r="AW198" s="55"/>
      <c r="AX198" s="55"/>
      <c r="AY198" s="55"/>
      <c r="AZ198" s="55"/>
      <c r="BA198" s="55"/>
      <c r="BB198" s="55"/>
      <c r="BC198" s="55"/>
      <c r="BD198" s="55"/>
      <c r="BE198" s="55"/>
      <c r="BF198" s="55"/>
      <c r="BG198" s="55"/>
      <c r="BH198" s="55"/>
      <c r="BI198" s="55"/>
      <c r="BJ198" s="55"/>
      <c r="BK198" s="55"/>
      <c r="BL198" s="55"/>
      <c r="BM198" s="55"/>
      <c r="BN198" s="55"/>
      <c r="BO198" s="55"/>
      <c r="BP198" s="55"/>
      <c r="BQ198" s="55"/>
      <c r="BR198" s="55"/>
      <c r="BS198" s="55"/>
      <c r="BT198" s="55"/>
      <c r="BU198" s="55"/>
      <c r="BV198" s="55"/>
      <c r="BW198" s="55"/>
      <c r="BX198" s="55"/>
      <c r="BY198" s="55"/>
      <c r="BZ198" s="55"/>
      <c r="CA198" s="55"/>
      <c r="CB198" s="55"/>
      <c r="CC198" s="55"/>
      <c r="CD198" s="55"/>
      <c r="CE198" s="55"/>
      <c r="CF198" s="55"/>
      <c r="CG198" s="55"/>
      <c r="CH198" s="55"/>
      <c r="CI198" s="55"/>
      <c r="CJ198" s="55"/>
      <c r="CK198" s="55"/>
      <c r="CL198" s="55"/>
      <c r="CM198" s="55"/>
      <c r="CN198" s="55"/>
      <c r="CO198" s="55"/>
      <c r="CP198" s="55"/>
      <c r="CQ198" s="55"/>
      <c r="CR198" s="55"/>
      <c r="CS198" s="55"/>
      <c r="CT198" s="55"/>
      <c r="CU198" s="55"/>
      <c r="CV198" s="55"/>
    </row>
    <row r="199" spans="2:100">
      <c r="B199" s="21"/>
      <c r="C199" s="78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V199" s="55"/>
      <c r="AW199" s="55"/>
      <c r="AX199" s="55"/>
      <c r="AY199" s="55"/>
      <c r="AZ199" s="55"/>
      <c r="BA199" s="55"/>
      <c r="BB199" s="55"/>
      <c r="BC199" s="55"/>
      <c r="BD199" s="55"/>
      <c r="BE199" s="55"/>
      <c r="BF199" s="55"/>
      <c r="BG199" s="55"/>
      <c r="BH199" s="55"/>
      <c r="BI199" s="55"/>
      <c r="BJ199" s="55"/>
      <c r="BK199" s="55"/>
      <c r="BL199" s="55"/>
      <c r="BM199" s="55"/>
      <c r="BN199" s="55"/>
      <c r="BO199" s="55"/>
      <c r="BP199" s="55"/>
      <c r="BQ199" s="55"/>
      <c r="BR199" s="55"/>
      <c r="BS199" s="55"/>
      <c r="BT199" s="55"/>
      <c r="BU199" s="55"/>
      <c r="BV199" s="55"/>
      <c r="BW199" s="55"/>
      <c r="BX199" s="55"/>
      <c r="BY199" s="55"/>
      <c r="BZ199" s="55"/>
      <c r="CA199" s="55"/>
      <c r="CB199" s="55"/>
      <c r="CC199" s="55"/>
      <c r="CD199" s="55"/>
      <c r="CE199" s="55"/>
      <c r="CF199" s="55"/>
      <c r="CG199" s="55"/>
      <c r="CH199" s="55"/>
      <c r="CI199" s="55"/>
      <c r="CJ199" s="55"/>
      <c r="CK199" s="55"/>
      <c r="CL199" s="55"/>
      <c r="CM199" s="55"/>
      <c r="CN199" s="55"/>
      <c r="CO199" s="55"/>
      <c r="CP199" s="55"/>
      <c r="CQ199" s="55"/>
      <c r="CR199" s="55"/>
      <c r="CS199" s="55"/>
      <c r="CT199" s="55"/>
      <c r="CU199" s="55"/>
      <c r="CV199" s="55"/>
    </row>
    <row r="200" spans="2:100">
      <c r="B200" s="21"/>
      <c r="C200" s="78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  <c r="AV200" s="55"/>
      <c r="AW200" s="55"/>
      <c r="AX200" s="55"/>
      <c r="AY200" s="55"/>
      <c r="AZ200" s="55"/>
      <c r="BA200" s="55"/>
      <c r="BB200" s="55"/>
      <c r="BC200" s="55"/>
      <c r="BD200" s="55"/>
      <c r="BE200" s="55"/>
      <c r="BF200" s="55"/>
      <c r="BG200" s="55"/>
      <c r="BH200" s="55"/>
      <c r="BI200" s="55"/>
      <c r="BJ200" s="55"/>
      <c r="BK200" s="55"/>
      <c r="BL200" s="55"/>
      <c r="BM200" s="55"/>
      <c r="BN200" s="55"/>
      <c r="BO200" s="55"/>
      <c r="BP200" s="55"/>
      <c r="BQ200" s="55"/>
      <c r="BR200" s="55"/>
      <c r="BS200" s="55"/>
      <c r="BT200" s="55"/>
      <c r="BU200" s="55"/>
      <c r="BV200" s="55"/>
      <c r="BW200" s="55"/>
      <c r="BX200" s="55"/>
      <c r="BY200" s="55"/>
      <c r="BZ200" s="55"/>
      <c r="CA200" s="55"/>
      <c r="CB200" s="55"/>
      <c r="CC200" s="55"/>
      <c r="CD200" s="55"/>
      <c r="CE200" s="55"/>
      <c r="CF200" s="55"/>
      <c r="CG200" s="55"/>
      <c r="CH200" s="55"/>
      <c r="CI200" s="55"/>
      <c r="CJ200" s="55"/>
      <c r="CK200" s="55"/>
      <c r="CL200" s="55"/>
      <c r="CM200" s="55"/>
      <c r="CN200" s="55"/>
      <c r="CO200" s="55"/>
      <c r="CP200" s="55"/>
      <c r="CQ200" s="55"/>
      <c r="CR200" s="55"/>
      <c r="CS200" s="55"/>
      <c r="CT200" s="55"/>
      <c r="CU200" s="55"/>
      <c r="CV200" s="55"/>
    </row>
    <row r="201" spans="2:100">
      <c r="B201" s="21"/>
      <c r="C201" s="78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V201" s="55"/>
      <c r="AW201" s="55"/>
      <c r="AX201" s="55"/>
      <c r="AY201" s="55"/>
      <c r="AZ201" s="55"/>
      <c r="BA201" s="55"/>
      <c r="BB201" s="55"/>
      <c r="BC201" s="55"/>
      <c r="BD201" s="55"/>
      <c r="BE201" s="55"/>
      <c r="BF201" s="55"/>
      <c r="BG201" s="55"/>
      <c r="BH201" s="55"/>
      <c r="BI201" s="55"/>
      <c r="BJ201" s="55"/>
      <c r="BK201" s="55"/>
      <c r="BL201" s="55"/>
      <c r="BM201" s="55"/>
      <c r="BN201" s="55"/>
      <c r="BO201" s="55"/>
      <c r="BP201" s="55"/>
      <c r="BQ201" s="55"/>
      <c r="BR201" s="55"/>
      <c r="BS201" s="55"/>
      <c r="BT201" s="55"/>
      <c r="BU201" s="55"/>
      <c r="BV201" s="55"/>
      <c r="BW201" s="55"/>
      <c r="BX201" s="55"/>
      <c r="BY201" s="55"/>
      <c r="BZ201" s="55"/>
      <c r="CA201" s="55"/>
      <c r="CB201" s="55"/>
      <c r="CC201" s="55"/>
      <c r="CD201" s="55"/>
      <c r="CE201" s="55"/>
      <c r="CF201" s="55"/>
      <c r="CG201" s="55"/>
      <c r="CH201" s="55"/>
      <c r="CI201" s="55"/>
      <c r="CJ201" s="55"/>
      <c r="CK201" s="55"/>
      <c r="CL201" s="55"/>
      <c r="CM201" s="55"/>
      <c r="CN201" s="55"/>
      <c r="CO201" s="55"/>
      <c r="CP201" s="55"/>
      <c r="CQ201" s="55"/>
      <c r="CR201" s="55"/>
      <c r="CS201" s="55"/>
      <c r="CT201" s="55"/>
      <c r="CU201" s="55"/>
      <c r="CV201" s="55"/>
    </row>
    <row r="202" spans="2:100">
      <c r="B202" s="21"/>
      <c r="C202" s="78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V202" s="55"/>
      <c r="AW202" s="55"/>
      <c r="AX202" s="55"/>
      <c r="AY202" s="55"/>
      <c r="AZ202" s="55"/>
      <c r="BA202" s="55"/>
      <c r="BB202" s="55"/>
      <c r="BC202" s="55"/>
      <c r="BD202" s="55"/>
      <c r="BE202" s="55"/>
      <c r="BF202" s="55"/>
      <c r="BG202" s="55"/>
      <c r="BH202" s="55"/>
      <c r="BI202" s="55"/>
      <c r="BJ202" s="55"/>
      <c r="BK202" s="55"/>
      <c r="BL202" s="55"/>
      <c r="BM202" s="55"/>
      <c r="BN202" s="55"/>
      <c r="BO202" s="55"/>
      <c r="BP202" s="55"/>
      <c r="BQ202" s="55"/>
      <c r="BR202" s="55"/>
      <c r="BS202" s="55"/>
      <c r="BT202" s="55"/>
      <c r="BU202" s="55"/>
      <c r="BV202" s="55"/>
      <c r="BW202" s="55"/>
      <c r="BX202" s="55"/>
      <c r="BY202" s="55"/>
      <c r="BZ202" s="55"/>
      <c r="CA202" s="55"/>
      <c r="CB202" s="55"/>
      <c r="CC202" s="55"/>
      <c r="CD202" s="55"/>
      <c r="CE202" s="55"/>
      <c r="CF202" s="55"/>
      <c r="CG202" s="55"/>
      <c r="CH202" s="55"/>
      <c r="CI202" s="55"/>
      <c r="CJ202" s="55"/>
      <c r="CK202" s="55"/>
      <c r="CL202" s="55"/>
      <c r="CM202" s="55"/>
      <c r="CN202" s="55"/>
      <c r="CO202" s="55"/>
      <c r="CP202" s="55"/>
      <c r="CQ202" s="55"/>
      <c r="CR202" s="55"/>
      <c r="CS202" s="55"/>
      <c r="CT202" s="55"/>
      <c r="CU202" s="55"/>
      <c r="CV202" s="55"/>
    </row>
    <row r="203" spans="2:100">
      <c r="B203" s="21"/>
      <c r="C203" s="78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  <c r="AV203" s="55"/>
      <c r="AW203" s="55"/>
      <c r="AX203" s="55"/>
      <c r="AY203" s="55"/>
      <c r="AZ203" s="55"/>
      <c r="BA203" s="55"/>
      <c r="BB203" s="55"/>
      <c r="BC203" s="55"/>
      <c r="BD203" s="55"/>
      <c r="BE203" s="55"/>
      <c r="BF203" s="55"/>
      <c r="BG203" s="55"/>
      <c r="BH203" s="55"/>
      <c r="BI203" s="55"/>
      <c r="BJ203" s="55"/>
      <c r="BK203" s="55"/>
      <c r="BL203" s="55"/>
      <c r="BM203" s="55"/>
      <c r="BN203" s="55"/>
      <c r="BO203" s="55"/>
      <c r="BP203" s="55"/>
      <c r="BQ203" s="55"/>
      <c r="BR203" s="55"/>
      <c r="BS203" s="55"/>
      <c r="BT203" s="55"/>
      <c r="BU203" s="55"/>
      <c r="BV203" s="55"/>
      <c r="BW203" s="55"/>
      <c r="BX203" s="55"/>
      <c r="BY203" s="55"/>
      <c r="BZ203" s="55"/>
      <c r="CA203" s="55"/>
      <c r="CB203" s="55"/>
      <c r="CC203" s="55"/>
      <c r="CD203" s="55"/>
      <c r="CE203" s="55"/>
      <c r="CF203" s="55"/>
      <c r="CG203" s="55"/>
      <c r="CH203" s="55"/>
      <c r="CI203" s="55"/>
      <c r="CJ203" s="55"/>
      <c r="CK203" s="55"/>
      <c r="CL203" s="55"/>
      <c r="CM203" s="55"/>
      <c r="CN203" s="55"/>
      <c r="CO203" s="55"/>
      <c r="CP203" s="55"/>
      <c r="CQ203" s="55"/>
      <c r="CR203" s="55"/>
      <c r="CS203" s="55"/>
      <c r="CT203" s="55"/>
      <c r="CU203" s="55"/>
      <c r="CV203" s="55"/>
    </row>
    <row r="204" spans="2:100">
      <c r="B204" s="21"/>
      <c r="C204" s="78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  <c r="AV204" s="55"/>
      <c r="AW204" s="55"/>
      <c r="AX204" s="55"/>
      <c r="AY204" s="55"/>
      <c r="AZ204" s="55"/>
      <c r="BA204" s="55"/>
      <c r="BB204" s="55"/>
      <c r="BC204" s="55"/>
      <c r="BD204" s="55"/>
      <c r="BE204" s="55"/>
      <c r="BF204" s="55"/>
      <c r="BG204" s="55"/>
      <c r="BH204" s="55"/>
      <c r="BI204" s="55"/>
      <c r="BJ204" s="55"/>
      <c r="BK204" s="55"/>
      <c r="BL204" s="55"/>
      <c r="BM204" s="55"/>
      <c r="BN204" s="55"/>
      <c r="BO204" s="55"/>
      <c r="BP204" s="55"/>
      <c r="BQ204" s="55"/>
      <c r="BR204" s="55"/>
      <c r="BS204" s="55"/>
      <c r="BT204" s="55"/>
      <c r="BU204" s="55"/>
      <c r="BV204" s="55"/>
      <c r="BW204" s="55"/>
      <c r="BX204" s="55"/>
      <c r="BY204" s="55"/>
      <c r="BZ204" s="55"/>
      <c r="CA204" s="55"/>
      <c r="CB204" s="55"/>
      <c r="CC204" s="55"/>
      <c r="CD204" s="55"/>
      <c r="CE204" s="55"/>
      <c r="CF204" s="55"/>
      <c r="CG204" s="55"/>
      <c r="CH204" s="55"/>
      <c r="CI204" s="55"/>
      <c r="CJ204" s="55"/>
      <c r="CK204" s="55"/>
      <c r="CL204" s="55"/>
      <c r="CM204" s="55"/>
      <c r="CN204" s="55"/>
      <c r="CO204" s="55"/>
      <c r="CP204" s="55"/>
      <c r="CQ204" s="55"/>
      <c r="CR204" s="55"/>
      <c r="CS204" s="55"/>
      <c r="CT204" s="55"/>
      <c r="CU204" s="55"/>
      <c r="CV204" s="55"/>
    </row>
    <row r="205" spans="2:100">
      <c r="B205" s="21"/>
      <c r="C205" s="78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  <c r="CP205" s="55"/>
      <c r="CQ205" s="55"/>
      <c r="CR205" s="55"/>
      <c r="CS205" s="55"/>
      <c r="CT205" s="55"/>
      <c r="CU205" s="55"/>
      <c r="CV205" s="55"/>
    </row>
    <row r="206" spans="2:100">
      <c r="B206" s="21"/>
      <c r="C206" s="78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  <c r="AV206" s="55"/>
      <c r="AW206" s="55"/>
      <c r="AX206" s="55"/>
      <c r="AY206" s="55"/>
      <c r="AZ206" s="55"/>
      <c r="BA206" s="55"/>
      <c r="BB206" s="55"/>
      <c r="BC206" s="55"/>
      <c r="BD206" s="55"/>
      <c r="BE206" s="55"/>
      <c r="BF206" s="55"/>
      <c r="BG206" s="55"/>
      <c r="BH206" s="55"/>
      <c r="BI206" s="55"/>
      <c r="BJ206" s="55"/>
      <c r="BK206" s="55"/>
      <c r="BL206" s="55"/>
      <c r="BM206" s="55"/>
      <c r="BN206" s="55"/>
      <c r="BO206" s="55"/>
      <c r="BP206" s="55"/>
      <c r="BQ206" s="55"/>
      <c r="BR206" s="55"/>
      <c r="BS206" s="55"/>
      <c r="BT206" s="55"/>
      <c r="BU206" s="55"/>
      <c r="BV206" s="55"/>
      <c r="BW206" s="55"/>
      <c r="BX206" s="55"/>
      <c r="BY206" s="55"/>
      <c r="BZ206" s="55"/>
      <c r="CA206" s="55"/>
      <c r="CB206" s="55"/>
      <c r="CC206" s="55"/>
      <c r="CD206" s="55"/>
      <c r="CE206" s="55"/>
      <c r="CF206" s="55"/>
      <c r="CG206" s="55"/>
      <c r="CH206" s="55"/>
      <c r="CI206" s="55"/>
      <c r="CJ206" s="55"/>
      <c r="CK206" s="55"/>
      <c r="CL206" s="55"/>
      <c r="CM206" s="55"/>
      <c r="CN206" s="55"/>
      <c r="CO206" s="55"/>
      <c r="CP206" s="55"/>
      <c r="CQ206" s="55"/>
      <c r="CR206" s="55"/>
      <c r="CS206" s="55"/>
      <c r="CT206" s="55"/>
      <c r="CU206" s="55"/>
      <c r="CV206" s="55"/>
    </row>
    <row r="207" spans="2:100">
      <c r="B207" s="21"/>
      <c r="C207" s="78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  <c r="AW207" s="55"/>
      <c r="AX207" s="55"/>
      <c r="AY207" s="55"/>
      <c r="AZ207" s="55"/>
      <c r="BA207" s="55"/>
      <c r="BB207" s="55"/>
      <c r="BC207" s="55"/>
      <c r="BD207" s="55"/>
      <c r="BE207" s="55"/>
      <c r="BF207" s="55"/>
      <c r="BG207" s="55"/>
      <c r="BH207" s="55"/>
      <c r="BI207" s="55"/>
      <c r="BJ207" s="55"/>
      <c r="BK207" s="55"/>
      <c r="BL207" s="55"/>
      <c r="BM207" s="55"/>
      <c r="BN207" s="55"/>
      <c r="BO207" s="55"/>
      <c r="BP207" s="55"/>
      <c r="BQ207" s="55"/>
      <c r="BR207" s="55"/>
      <c r="BS207" s="55"/>
      <c r="BT207" s="55"/>
      <c r="BU207" s="55"/>
      <c r="BV207" s="55"/>
      <c r="BW207" s="55"/>
      <c r="BX207" s="55"/>
      <c r="BY207" s="55"/>
      <c r="BZ207" s="55"/>
      <c r="CA207" s="55"/>
      <c r="CB207" s="55"/>
      <c r="CC207" s="55"/>
      <c r="CD207" s="55"/>
      <c r="CE207" s="55"/>
      <c r="CF207" s="55"/>
      <c r="CG207" s="55"/>
      <c r="CH207" s="55"/>
      <c r="CI207" s="55"/>
      <c r="CJ207" s="55"/>
      <c r="CK207" s="55"/>
      <c r="CL207" s="55"/>
      <c r="CM207" s="55"/>
      <c r="CN207" s="55"/>
      <c r="CO207" s="55"/>
      <c r="CP207" s="55"/>
      <c r="CQ207" s="55"/>
      <c r="CR207" s="55"/>
      <c r="CS207" s="55"/>
      <c r="CT207" s="55"/>
      <c r="CU207" s="55"/>
      <c r="CV207" s="55"/>
    </row>
    <row r="208" spans="2:100">
      <c r="B208" s="21"/>
      <c r="C208" s="78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  <c r="AV208" s="55"/>
      <c r="AW208" s="55"/>
      <c r="AX208" s="55"/>
      <c r="AY208" s="55"/>
      <c r="AZ208" s="55"/>
      <c r="BA208" s="55"/>
      <c r="BB208" s="55"/>
      <c r="BC208" s="55"/>
      <c r="BD208" s="55"/>
      <c r="BE208" s="55"/>
      <c r="BF208" s="55"/>
      <c r="BG208" s="55"/>
      <c r="BH208" s="55"/>
      <c r="BI208" s="55"/>
      <c r="BJ208" s="55"/>
      <c r="BK208" s="55"/>
      <c r="BL208" s="55"/>
      <c r="BM208" s="55"/>
      <c r="BN208" s="55"/>
      <c r="BO208" s="55"/>
      <c r="BP208" s="55"/>
      <c r="BQ208" s="55"/>
      <c r="BR208" s="55"/>
      <c r="BS208" s="55"/>
      <c r="BT208" s="55"/>
      <c r="BU208" s="55"/>
      <c r="BV208" s="55"/>
      <c r="BW208" s="55"/>
      <c r="BX208" s="55"/>
      <c r="BY208" s="55"/>
      <c r="BZ208" s="55"/>
      <c r="CA208" s="55"/>
      <c r="CB208" s="55"/>
      <c r="CC208" s="55"/>
      <c r="CD208" s="55"/>
      <c r="CE208" s="55"/>
      <c r="CF208" s="55"/>
      <c r="CG208" s="55"/>
      <c r="CH208" s="55"/>
      <c r="CI208" s="55"/>
      <c r="CJ208" s="55"/>
      <c r="CK208" s="55"/>
      <c r="CL208" s="55"/>
      <c r="CM208" s="55"/>
      <c r="CN208" s="55"/>
      <c r="CO208" s="55"/>
      <c r="CP208" s="55"/>
      <c r="CQ208" s="55"/>
      <c r="CR208" s="55"/>
      <c r="CS208" s="55"/>
      <c r="CT208" s="55"/>
      <c r="CU208" s="55"/>
      <c r="CV208" s="55"/>
    </row>
    <row r="209" spans="2:100">
      <c r="B209" s="21"/>
      <c r="C209" s="78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  <c r="AV209" s="55"/>
      <c r="AW209" s="55"/>
      <c r="AX209" s="55"/>
      <c r="AY209" s="55"/>
      <c r="AZ209" s="55"/>
      <c r="BA209" s="55"/>
      <c r="BB209" s="55"/>
      <c r="BC209" s="55"/>
      <c r="BD209" s="55"/>
      <c r="BE209" s="55"/>
      <c r="BF209" s="55"/>
      <c r="BG209" s="55"/>
      <c r="BH209" s="55"/>
      <c r="BI209" s="55"/>
      <c r="BJ209" s="55"/>
      <c r="BK209" s="55"/>
      <c r="BL209" s="55"/>
      <c r="BM209" s="55"/>
      <c r="BN209" s="55"/>
      <c r="BO209" s="55"/>
      <c r="BP209" s="55"/>
      <c r="BQ209" s="55"/>
      <c r="BR209" s="55"/>
      <c r="BS209" s="55"/>
      <c r="BT209" s="55"/>
      <c r="BU209" s="55"/>
      <c r="BV209" s="55"/>
      <c r="BW209" s="55"/>
      <c r="BX209" s="55"/>
      <c r="BY209" s="55"/>
      <c r="BZ209" s="55"/>
      <c r="CA209" s="55"/>
      <c r="CB209" s="55"/>
      <c r="CC209" s="55"/>
      <c r="CD209" s="55"/>
      <c r="CE209" s="55"/>
      <c r="CF209" s="55"/>
      <c r="CG209" s="55"/>
      <c r="CH209" s="55"/>
      <c r="CI209" s="55"/>
      <c r="CJ209" s="55"/>
      <c r="CK209" s="55"/>
      <c r="CL209" s="55"/>
      <c r="CM209" s="55"/>
      <c r="CN209" s="55"/>
      <c r="CO209" s="55"/>
      <c r="CP209" s="55"/>
      <c r="CQ209" s="55"/>
      <c r="CR209" s="55"/>
      <c r="CS209" s="55"/>
      <c r="CT209" s="55"/>
      <c r="CU209" s="55"/>
      <c r="CV209" s="55"/>
    </row>
    <row r="210" spans="2:100">
      <c r="B210" s="21"/>
      <c r="C210" s="78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V210" s="55"/>
      <c r="AW210" s="55"/>
      <c r="AX210" s="55"/>
      <c r="AY210" s="55"/>
      <c r="AZ210" s="55"/>
      <c r="BA210" s="55"/>
      <c r="BB210" s="55"/>
      <c r="BC210" s="55"/>
      <c r="BD210" s="55"/>
      <c r="BE210" s="55"/>
      <c r="BF210" s="55"/>
      <c r="BG210" s="55"/>
      <c r="BH210" s="55"/>
      <c r="BI210" s="55"/>
      <c r="BJ210" s="55"/>
      <c r="BK210" s="55"/>
      <c r="BL210" s="55"/>
      <c r="BM210" s="55"/>
      <c r="BN210" s="55"/>
      <c r="BO210" s="55"/>
      <c r="BP210" s="55"/>
      <c r="BQ210" s="55"/>
      <c r="BR210" s="55"/>
      <c r="BS210" s="55"/>
      <c r="BT210" s="55"/>
      <c r="BU210" s="55"/>
      <c r="BV210" s="55"/>
      <c r="BW210" s="55"/>
      <c r="BX210" s="55"/>
      <c r="BY210" s="55"/>
      <c r="BZ210" s="55"/>
      <c r="CA210" s="55"/>
      <c r="CB210" s="55"/>
      <c r="CC210" s="55"/>
      <c r="CD210" s="55"/>
      <c r="CE210" s="55"/>
      <c r="CF210" s="55"/>
      <c r="CG210" s="55"/>
      <c r="CH210" s="55"/>
      <c r="CI210" s="55"/>
      <c r="CJ210" s="55"/>
      <c r="CK210" s="55"/>
      <c r="CL210" s="55"/>
      <c r="CM210" s="55"/>
      <c r="CN210" s="55"/>
      <c r="CO210" s="55"/>
      <c r="CP210" s="55"/>
      <c r="CQ210" s="55"/>
      <c r="CR210" s="55"/>
      <c r="CS210" s="55"/>
      <c r="CT210" s="55"/>
      <c r="CU210" s="55"/>
      <c r="CV210" s="55"/>
    </row>
    <row r="211" spans="2:100">
      <c r="B211" s="21"/>
      <c r="C211" s="78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  <c r="AV211" s="55"/>
      <c r="AW211" s="55"/>
      <c r="AX211" s="55"/>
      <c r="AY211" s="55"/>
      <c r="AZ211" s="55"/>
      <c r="BA211" s="55"/>
      <c r="BB211" s="55"/>
      <c r="BC211" s="55"/>
      <c r="BD211" s="55"/>
      <c r="BE211" s="55"/>
      <c r="BF211" s="55"/>
      <c r="BG211" s="55"/>
      <c r="BH211" s="55"/>
      <c r="BI211" s="55"/>
      <c r="BJ211" s="55"/>
      <c r="BK211" s="55"/>
      <c r="BL211" s="55"/>
      <c r="BM211" s="55"/>
      <c r="BN211" s="55"/>
      <c r="BO211" s="55"/>
      <c r="BP211" s="55"/>
      <c r="BQ211" s="55"/>
      <c r="BR211" s="55"/>
      <c r="BS211" s="55"/>
      <c r="BT211" s="55"/>
      <c r="BU211" s="55"/>
      <c r="BV211" s="55"/>
      <c r="BW211" s="55"/>
      <c r="BX211" s="55"/>
      <c r="BY211" s="55"/>
      <c r="BZ211" s="55"/>
      <c r="CA211" s="55"/>
      <c r="CB211" s="55"/>
      <c r="CC211" s="55"/>
      <c r="CD211" s="55"/>
      <c r="CE211" s="55"/>
      <c r="CF211" s="55"/>
      <c r="CG211" s="55"/>
      <c r="CH211" s="55"/>
      <c r="CI211" s="55"/>
      <c r="CJ211" s="55"/>
      <c r="CK211" s="55"/>
      <c r="CL211" s="55"/>
      <c r="CM211" s="55"/>
      <c r="CN211" s="55"/>
      <c r="CO211" s="55"/>
      <c r="CP211" s="55"/>
      <c r="CQ211" s="55"/>
      <c r="CR211" s="55"/>
      <c r="CS211" s="55"/>
      <c r="CT211" s="55"/>
      <c r="CU211" s="55"/>
      <c r="CV211" s="55"/>
    </row>
    <row r="212" spans="2:100">
      <c r="B212" s="21"/>
      <c r="C212" s="78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  <c r="AV212" s="55"/>
      <c r="AW212" s="55"/>
      <c r="AX212" s="55"/>
      <c r="AY212" s="55"/>
      <c r="AZ212" s="55"/>
      <c r="BA212" s="55"/>
      <c r="BB212" s="55"/>
      <c r="BC212" s="55"/>
      <c r="BD212" s="55"/>
      <c r="BE212" s="55"/>
      <c r="BF212" s="55"/>
      <c r="BG212" s="55"/>
      <c r="BH212" s="55"/>
      <c r="BI212" s="55"/>
      <c r="BJ212" s="55"/>
      <c r="BK212" s="55"/>
      <c r="BL212" s="55"/>
      <c r="BM212" s="55"/>
      <c r="BN212" s="55"/>
      <c r="BO212" s="55"/>
      <c r="BP212" s="55"/>
      <c r="BQ212" s="55"/>
      <c r="BR212" s="55"/>
      <c r="BS212" s="55"/>
      <c r="BT212" s="55"/>
      <c r="BU212" s="55"/>
      <c r="BV212" s="55"/>
      <c r="BW212" s="55"/>
      <c r="BX212" s="55"/>
      <c r="BY212" s="55"/>
      <c r="BZ212" s="55"/>
      <c r="CA212" s="55"/>
      <c r="CB212" s="55"/>
      <c r="CC212" s="55"/>
      <c r="CD212" s="55"/>
      <c r="CE212" s="55"/>
      <c r="CF212" s="55"/>
      <c r="CG212" s="55"/>
      <c r="CH212" s="55"/>
      <c r="CI212" s="55"/>
      <c r="CJ212" s="55"/>
      <c r="CK212" s="55"/>
      <c r="CL212" s="55"/>
      <c r="CM212" s="55"/>
      <c r="CN212" s="55"/>
      <c r="CO212" s="55"/>
      <c r="CP212" s="55"/>
      <c r="CQ212" s="55"/>
      <c r="CR212" s="55"/>
      <c r="CS212" s="55"/>
      <c r="CT212" s="55"/>
      <c r="CU212" s="55"/>
      <c r="CV212" s="55"/>
    </row>
    <row r="213" spans="2:100">
      <c r="B213" s="21"/>
      <c r="C213" s="78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  <c r="AV213" s="55"/>
      <c r="AW213" s="55"/>
      <c r="AX213" s="55"/>
      <c r="AY213" s="55"/>
      <c r="AZ213" s="55"/>
      <c r="BA213" s="55"/>
      <c r="BB213" s="55"/>
      <c r="BC213" s="55"/>
      <c r="BD213" s="55"/>
      <c r="BE213" s="55"/>
      <c r="BF213" s="55"/>
      <c r="BG213" s="55"/>
      <c r="BH213" s="55"/>
      <c r="BI213" s="55"/>
      <c r="BJ213" s="55"/>
      <c r="BK213" s="55"/>
      <c r="BL213" s="55"/>
      <c r="BM213" s="55"/>
      <c r="BN213" s="55"/>
      <c r="BO213" s="55"/>
      <c r="BP213" s="55"/>
      <c r="BQ213" s="55"/>
      <c r="BR213" s="55"/>
      <c r="BS213" s="55"/>
      <c r="BT213" s="55"/>
      <c r="BU213" s="55"/>
      <c r="BV213" s="55"/>
      <c r="BW213" s="55"/>
      <c r="BX213" s="55"/>
      <c r="BY213" s="55"/>
      <c r="BZ213" s="55"/>
      <c r="CA213" s="55"/>
      <c r="CB213" s="55"/>
      <c r="CC213" s="55"/>
      <c r="CD213" s="55"/>
      <c r="CE213" s="55"/>
      <c r="CF213" s="55"/>
      <c r="CG213" s="55"/>
      <c r="CH213" s="55"/>
      <c r="CI213" s="55"/>
      <c r="CJ213" s="55"/>
      <c r="CK213" s="55"/>
      <c r="CL213" s="55"/>
      <c r="CM213" s="55"/>
      <c r="CN213" s="55"/>
      <c r="CO213" s="55"/>
      <c r="CP213" s="55"/>
      <c r="CQ213" s="55"/>
      <c r="CR213" s="55"/>
      <c r="CS213" s="55"/>
      <c r="CT213" s="55"/>
      <c r="CU213" s="55"/>
      <c r="CV213" s="55"/>
    </row>
    <row r="214" spans="2:100">
      <c r="B214" s="21"/>
      <c r="C214" s="78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  <c r="AV214" s="55"/>
      <c r="AW214" s="55"/>
      <c r="AX214" s="55"/>
      <c r="AY214" s="55"/>
      <c r="AZ214" s="55"/>
      <c r="BA214" s="55"/>
      <c r="BB214" s="55"/>
      <c r="BC214" s="55"/>
      <c r="BD214" s="55"/>
      <c r="BE214" s="55"/>
      <c r="BF214" s="55"/>
      <c r="BG214" s="55"/>
      <c r="BH214" s="55"/>
      <c r="BI214" s="55"/>
      <c r="BJ214" s="55"/>
      <c r="BK214" s="55"/>
      <c r="BL214" s="55"/>
      <c r="BM214" s="55"/>
      <c r="BN214" s="55"/>
      <c r="BO214" s="55"/>
      <c r="BP214" s="55"/>
      <c r="BQ214" s="55"/>
      <c r="BR214" s="55"/>
      <c r="BS214" s="55"/>
      <c r="BT214" s="55"/>
      <c r="BU214" s="55"/>
      <c r="BV214" s="55"/>
      <c r="BW214" s="55"/>
      <c r="BX214" s="55"/>
      <c r="BY214" s="55"/>
      <c r="BZ214" s="55"/>
      <c r="CA214" s="55"/>
      <c r="CB214" s="55"/>
      <c r="CC214" s="55"/>
      <c r="CD214" s="55"/>
      <c r="CE214" s="55"/>
      <c r="CF214" s="55"/>
      <c r="CG214" s="55"/>
      <c r="CH214" s="55"/>
      <c r="CI214" s="55"/>
      <c r="CJ214" s="55"/>
      <c r="CK214" s="55"/>
      <c r="CL214" s="55"/>
      <c r="CM214" s="55"/>
      <c r="CN214" s="55"/>
      <c r="CO214" s="55"/>
      <c r="CP214" s="55"/>
      <c r="CQ214" s="55"/>
      <c r="CR214" s="55"/>
      <c r="CS214" s="55"/>
      <c r="CT214" s="55"/>
      <c r="CU214" s="55"/>
      <c r="CV214" s="55"/>
    </row>
    <row r="215" spans="2:100">
      <c r="B215" s="21"/>
      <c r="C215" s="78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  <c r="AV215" s="55"/>
      <c r="AW215" s="55"/>
      <c r="AX215" s="55"/>
      <c r="AY215" s="55"/>
      <c r="AZ215" s="55"/>
      <c r="BA215" s="55"/>
      <c r="BB215" s="55"/>
      <c r="BC215" s="55"/>
      <c r="BD215" s="55"/>
      <c r="BE215" s="55"/>
      <c r="BF215" s="55"/>
      <c r="BG215" s="55"/>
      <c r="BH215" s="55"/>
      <c r="BI215" s="55"/>
      <c r="BJ215" s="55"/>
      <c r="BK215" s="55"/>
      <c r="BL215" s="55"/>
      <c r="BM215" s="55"/>
      <c r="BN215" s="55"/>
      <c r="BO215" s="55"/>
      <c r="BP215" s="55"/>
      <c r="BQ215" s="55"/>
      <c r="BR215" s="55"/>
      <c r="BS215" s="55"/>
      <c r="BT215" s="55"/>
      <c r="BU215" s="55"/>
      <c r="BV215" s="55"/>
      <c r="BW215" s="55"/>
      <c r="BX215" s="55"/>
      <c r="BY215" s="55"/>
      <c r="BZ215" s="55"/>
      <c r="CA215" s="55"/>
      <c r="CB215" s="55"/>
      <c r="CC215" s="55"/>
      <c r="CD215" s="55"/>
      <c r="CE215" s="55"/>
      <c r="CF215" s="55"/>
      <c r="CG215" s="55"/>
      <c r="CH215" s="55"/>
      <c r="CI215" s="55"/>
      <c r="CJ215" s="55"/>
      <c r="CK215" s="55"/>
      <c r="CL215" s="55"/>
      <c r="CM215" s="55"/>
      <c r="CN215" s="55"/>
      <c r="CO215" s="55"/>
      <c r="CP215" s="55"/>
      <c r="CQ215" s="55"/>
      <c r="CR215" s="55"/>
      <c r="CS215" s="55"/>
      <c r="CT215" s="55"/>
      <c r="CU215" s="55"/>
      <c r="CV215" s="55"/>
    </row>
    <row r="216" spans="2:100">
      <c r="B216" s="21"/>
      <c r="C216" s="78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  <c r="AV216" s="55"/>
      <c r="AW216" s="55"/>
      <c r="AX216" s="55"/>
      <c r="AY216" s="55"/>
      <c r="AZ216" s="55"/>
      <c r="BA216" s="55"/>
      <c r="BB216" s="55"/>
      <c r="BC216" s="55"/>
      <c r="BD216" s="55"/>
      <c r="BE216" s="55"/>
      <c r="BF216" s="55"/>
      <c r="BG216" s="55"/>
      <c r="BH216" s="55"/>
      <c r="BI216" s="55"/>
      <c r="BJ216" s="55"/>
      <c r="BK216" s="55"/>
      <c r="BL216" s="55"/>
      <c r="BM216" s="55"/>
      <c r="BN216" s="55"/>
      <c r="BO216" s="55"/>
      <c r="BP216" s="55"/>
      <c r="BQ216" s="55"/>
      <c r="BR216" s="55"/>
      <c r="BS216" s="55"/>
      <c r="BT216" s="55"/>
      <c r="BU216" s="55"/>
      <c r="BV216" s="55"/>
      <c r="BW216" s="55"/>
      <c r="BX216" s="55"/>
      <c r="BY216" s="55"/>
      <c r="BZ216" s="55"/>
      <c r="CA216" s="55"/>
      <c r="CB216" s="55"/>
      <c r="CC216" s="55"/>
      <c r="CD216" s="55"/>
      <c r="CE216" s="55"/>
      <c r="CF216" s="55"/>
      <c r="CG216" s="55"/>
      <c r="CH216" s="55"/>
      <c r="CI216" s="55"/>
      <c r="CJ216" s="55"/>
      <c r="CK216" s="55"/>
      <c r="CL216" s="55"/>
      <c r="CM216" s="55"/>
      <c r="CN216" s="55"/>
      <c r="CO216" s="55"/>
      <c r="CP216" s="55"/>
      <c r="CQ216" s="55"/>
      <c r="CR216" s="55"/>
      <c r="CS216" s="55"/>
      <c r="CT216" s="55"/>
      <c r="CU216" s="55"/>
      <c r="CV216" s="55"/>
    </row>
    <row r="217" spans="2:100">
      <c r="B217" s="21"/>
      <c r="C217" s="78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  <c r="AV217" s="55"/>
      <c r="AW217" s="55"/>
      <c r="AX217" s="55"/>
      <c r="AY217" s="55"/>
      <c r="AZ217" s="55"/>
      <c r="BA217" s="55"/>
      <c r="BB217" s="55"/>
      <c r="BC217" s="55"/>
      <c r="BD217" s="55"/>
      <c r="BE217" s="55"/>
      <c r="BF217" s="55"/>
      <c r="BG217" s="55"/>
      <c r="BH217" s="55"/>
      <c r="BI217" s="55"/>
      <c r="BJ217" s="55"/>
      <c r="BK217" s="55"/>
      <c r="BL217" s="55"/>
      <c r="BM217" s="55"/>
      <c r="BN217" s="55"/>
      <c r="BO217" s="55"/>
      <c r="BP217" s="55"/>
      <c r="BQ217" s="55"/>
      <c r="BR217" s="55"/>
      <c r="BS217" s="55"/>
      <c r="BT217" s="55"/>
      <c r="BU217" s="55"/>
      <c r="BV217" s="55"/>
      <c r="BW217" s="55"/>
      <c r="BX217" s="55"/>
      <c r="BY217" s="55"/>
      <c r="BZ217" s="55"/>
      <c r="CA217" s="55"/>
      <c r="CB217" s="55"/>
      <c r="CC217" s="55"/>
      <c r="CD217" s="55"/>
      <c r="CE217" s="55"/>
      <c r="CF217" s="55"/>
      <c r="CG217" s="55"/>
      <c r="CH217" s="55"/>
      <c r="CI217" s="55"/>
      <c r="CJ217" s="55"/>
      <c r="CK217" s="55"/>
      <c r="CL217" s="55"/>
      <c r="CM217" s="55"/>
      <c r="CN217" s="55"/>
      <c r="CO217" s="55"/>
      <c r="CP217" s="55"/>
      <c r="CQ217" s="55"/>
      <c r="CR217" s="55"/>
      <c r="CS217" s="55"/>
      <c r="CT217" s="55"/>
      <c r="CU217" s="55"/>
      <c r="CV217" s="55"/>
    </row>
    <row r="218" spans="2:100">
      <c r="B218" s="21"/>
      <c r="C218" s="78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55"/>
      <c r="BC218" s="55"/>
      <c r="BD218" s="55"/>
      <c r="BE218" s="55"/>
      <c r="BF218" s="55"/>
      <c r="BG218" s="55"/>
      <c r="BH218" s="55"/>
      <c r="BI218" s="55"/>
      <c r="BJ218" s="55"/>
      <c r="BK218" s="55"/>
      <c r="BL218" s="55"/>
      <c r="BM218" s="55"/>
      <c r="BN218" s="55"/>
      <c r="BO218" s="55"/>
      <c r="BP218" s="55"/>
      <c r="BQ218" s="55"/>
      <c r="BR218" s="55"/>
      <c r="BS218" s="55"/>
      <c r="BT218" s="55"/>
      <c r="BU218" s="55"/>
      <c r="BV218" s="55"/>
      <c r="BW218" s="55"/>
      <c r="BX218" s="55"/>
      <c r="BY218" s="55"/>
      <c r="BZ218" s="55"/>
      <c r="CA218" s="55"/>
      <c r="CB218" s="55"/>
      <c r="CC218" s="55"/>
      <c r="CD218" s="55"/>
      <c r="CE218" s="55"/>
      <c r="CF218" s="55"/>
      <c r="CG218" s="55"/>
      <c r="CH218" s="55"/>
      <c r="CI218" s="55"/>
      <c r="CJ218" s="55"/>
      <c r="CK218" s="55"/>
      <c r="CL218" s="55"/>
      <c r="CM218" s="55"/>
      <c r="CN218" s="55"/>
      <c r="CO218" s="55"/>
      <c r="CP218" s="55"/>
      <c r="CQ218" s="55"/>
      <c r="CR218" s="55"/>
      <c r="CS218" s="55"/>
      <c r="CT218" s="55"/>
      <c r="CU218" s="55"/>
      <c r="CV218" s="55"/>
    </row>
    <row r="219" spans="2:100">
      <c r="B219" s="21"/>
      <c r="C219" s="78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  <c r="AV219" s="55"/>
      <c r="AW219" s="55"/>
      <c r="AX219" s="55"/>
      <c r="AY219" s="55"/>
      <c r="AZ219" s="55"/>
      <c r="BA219" s="55"/>
      <c r="BB219" s="55"/>
      <c r="BC219" s="55"/>
      <c r="BD219" s="55"/>
      <c r="BE219" s="55"/>
      <c r="BF219" s="55"/>
      <c r="BG219" s="55"/>
      <c r="BH219" s="55"/>
      <c r="BI219" s="55"/>
      <c r="BJ219" s="55"/>
      <c r="BK219" s="55"/>
      <c r="BL219" s="55"/>
      <c r="BM219" s="55"/>
      <c r="BN219" s="55"/>
      <c r="BO219" s="55"/>
      <c r="BP219" s="55"/>
      <c r="BQ219" s="55"/>
      <c r="BR219" s="55"/>
      <c r="BS219" s="55"/>
      <c r="BT219" s="55"/>
      <c r="BU219" s="55"/>
      <c r="BV219" s="55"/>
      <c r="BW219" s="55"/>
      <c r="BX219" s="55"/>
      <c r="BY219" s="55"/>
      <c r="BZ219" s="55"/>
      <c r="CA219" s="55"/>
      <c r="CB219" s="55"/>
      <c r="CC219" s="55"/>
      <c r="CD219" s="55"/>
      <c r="CE219" s="55"/>
      <c r="CF219" s="55"/>
      <c r="CG219" s="55"/>
      <c r="CH219" s="55"/>
      <c r="CI219" s="55"/>
      <c r="CJ219" s="55"/>
      <c r="CK219" s="55"/>
      <c r="CL219" s="55"/>
      <c r="CM219" s="55"/>
      <c r="CN219" s="55"/>
      <c r="CO219" s="55"/>
      <c r="CP219" s="55"/>
      <c r="CQ219" s="55"/>
      <c r="CR219" s="55"/>
      <c r="CS219" s="55"/>
      <c r="CT219" s="55"/>
      <c r="CU219" s="55"/>
      <c r="CV219" s="55"/>
    </row>
    <row r="220" spans="2:100">
      <c r="B220" s="21"/>
      <c r="C220" s="78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  <c r="AV220" s="55"/>
      <c r="AW220" s="55"/>
      <c r="AX220" s="55"/>
      <c r="AY220" s="55"/>
      <c r="AZ220" s="55"/>
      <c r="BA220" s="55"/>
      <c r="BB220" s="55"/>
      <c r="BC220" s="55"/>
      <c r="BD220" s="55"/>
      <c r="BE220" s="55"/>
      <c r="BF220" s="55"/>
      <c r="BG220" s="55"/>
      <c r="BH220" s="55"/>
      <c r="BI220" s="55"/>
      <c r="BJ220" s="55"/>
      <c r="BK220" s="55"/>
      <c r="BL220" s="55"/>
      <c r="BM220" s="55"/>
      <c r="BN220" s="55"/>
      <c r="BO220" s="55"/>
      <c r="BP220" s="55"/>
      <c r="BQ220" s="55"/>
      <c r="BR220" s="55"/>
      <c r="BS220" s="55"/>
      <c r="BT220" s="55"/>
      <c r="BU220" s="55"/>
      <c r="BV220" s="55"/>
      <c r="BW220" s="55"/>
      <c r="BX220" s="55"/>
      <c r="BY220" s="55"/>
      <c r="BZ220" s="55"/>
      <c r="CA220" s="55"/>
      <c r="CB220" s="55"/>
      <c r="CC220" s="55"/>
      <c r="CD220" s="55"/>
      <c r="CE220" s="55"/>
      <c r="CF220" s="55"/>
      <c r="CG220" s="55"/>
      <c r="CH220" s="55"/>
      <c r="CI220" s="55"/>
      <c r="CJ220" s="55"/>
      <c r="CK220" s="55"/>
      <c r="CL220" s="55"/>
      <c r="CM220" s="55"/>
      <c r="CN220" s="55"/>
      <c r="CO220" s="55"/>
      <c r="CP220" s="55"/>
      <c r="CQ220" s="55"/>
      <c r="CR220" s="55"/>
      <c r="CS220" s="55"/>
      <c r="CT220" s="55"/>
      <c r="CU220" s="55"/>
      <c r="CV220" s="55"/>
    </row>
    <row r="221" spans="2:100">
      <c r="B221" s="21"/>
      <c r="C221" s="78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  <c r="AV221" s="55"/>
      <c r="AW221" s="55"/>
      <c r="AX221" s="55"/>
      <c r="AY221" s="55"/>
      <c r="AZ221" s="55"/>
      <c r="BA221" s="55"/>
      <c r="BB221" s="55"/>
      <c r="BC221" s="55"/>
      <c r="BD221" s="55"/>
      <c r="BE221" s="55"/>
      <c r="BF221" s="55"/>
      <c r="BG221" s="55"/>
      <c r="BH221" s="55"/>
      <c r="BI221" s="55"/>
      <c r="BJ221" s="55"/>
      <c r="BK221" s="55"/>
      <c r="BL221" s="55"/>
      <c r="BM221" s="55"/>
      <c r="BN221" s="55"/>
      <c r="BO221" s="55"/>
      <c r="BP221" s="55"/>
      <c r="BQ221" s="55"/>
      <c r="BR221" s="55"/>
      <c r="BS221" s="55"/>
      <c r="BT221" s="55"/>
      <c r="BU221" s="55"/>
      <c r="BV221" s="55"/>
      <c r="BW221" s="55"/>
      <c r="BX221" s="55"/>
      <c r="BY221" s="55"/>
      <c r="BZ221" s="55"/>
      <c r="CA221" s="55"/>
      <c r="CB221" s="55"/>
      <c r="CC221" s="55"/>
      <c r="CD221" s="55"/>
      <c r="CE221" s="55"/>
      <c r="CF221" s="55"/>
      <c r="CG221" s="55"/>
      <c r="CH221" s="55"/>
      <c r="CI221" s="55"/>
      <c r="CJ221" s="55"/>
      <c r="CK221" s="55"/>
      <c r="CL221" s="55"/>
      <c r="CM221" s="55"/>
      <c r="CN221" s="55"/>
      <c r="CO221" s="55"/>
      <c r="CP221" s="55"/>
      <c r="CQ221" s="55"/>
      <c r="CR221" s="55"/>
      <c r="CS221" s="55"/>
      <c r="CT221" s="55"/>
      <c r="CU221" s="55"/>
      <c r="CV221" s="55"/>
    </row>
    <row r="222" spans="2:100">
      <c r="B222" s="21"/>
      <c r="C222" s="78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  <c r="AV222" s="55"/>
      <c r="AW222" s="55"/>
      <c r="AX222" s="55"/>
      <c r="AY222" s="55"/>
      <c r="AZ222" s="55"/>
      <c r="BA222" s="55"/>
      <c r="BB222" s="55"/>
      <c r="BC222" s="55"/>
      <c r="BD222" s="55"/>
      <c r="BE222" s="55"/>
      <c r="BF222" s="55"/>
      <c r="BG222" s="55"/>
      <c r="BH222" s="55"/>
      <c r="BI222" s="55"/>
      <c r="BJ222" s="55"/>
      <c r="BK222" s="55"/>
      <c r="BL222" s="55"/>
      <c r="BM222" s="55"/>
      <c r="BN222" s="55"/>
      <c r="BO222" s="55"/>
      <c r="BP222" s="55"/>
      <c r="BQ222" s="55"/>
      <c r="BR222" s="55"/>
      <c r="BS222" s="55"/>
      <c r="BT222" s="55"/>
      <c r="BU222" s="55"/>
      <c r="BV222" s="55"/>
      <c r="BW222" s="55"/>
      <c r="BX222" s="55"/>
      <c r="BY222" s="55"/>
      <c r="BZ222" s="55"/>
      <c r="CA222" s="55"/>
      <c r="CB222" s="55"/>
      <c r="CC222" s="55"/>
      <c r="CD222" s="55"/>
      <c r="CE222" s="55"/>
      <c r="CF222" s="55"/>
      <c r="CG222" s="55"/>
      <c r="CH222" s="55"/>
      <c r="CI222" s="55"/>
      <c r="CJ222" s="55"/>
      <c r="CK222" s="55"/>
      <c r="CL222" s="55"/>
      <c r="CM222" s="55"/>
      <c r="CN222" s="55"/>
      <c r="CO222" s="55"/>
      <c r="CP222" s="55"/>
      <c r="CQ222" s="55"/>
      <c r="CR222" s="55"/>
      <c r="CS222" s="55"/>
      <c r="CT222" s="55"/>
      <c r="CU222" s="55"/>
      <c r="CV222" s="55"/>
    </row>
    <row r="223" spans="2:100">
      <c r="B223" s="21"/>
      <c r="C223" s="78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  <c r="AV223" s="55"/>
      <c r="AW223" s="55"/>
      <c r="AX223" s="55"/>
      <c r="AY223" s="55"/>
      <c r="AZ223" s="55"/>
      <c r="BA223" s="55"/>
      <c r="BB223" s="55"/>
      <c r="BC223" s="55"/>
      <c r="BD223" s="55"/>
      <c r="BE223" s="55"/>
      <c r="BF223" s="55"/>
      <c r="BG223" s="55"/>
      <c r="BH223" s="55"/>
      <c r="BI223" s="55"/>
      <c r="BJ223" s="55"/>
      <c r="BK223" s="55"/>
      <c r="BL223" s="55"/>
      <c r="BM223" s="55"/>
      <c r="BN223" s="55"/>
      <c r="BO223" s="55"/>
      <c r="BP223" s="55"/>
      <c r="BQ223" s="55"/>
      <c r="BR223" s="55"/>
      <c r="BS223" s="55"/>
      <c r="BT223" s="55"/>
      <c r="BU223" s="55"/>
      <c r="BV223" s="55"/>
      <c r="BW223" s="55"/>
      <c r="BX223" s="55"/>
      <c r="BY223" s="55"/>
      <c r="BZ223" s="55"/>
      <c r="CA223" s="55"/>
      <c r="CB223" s="55"/>
      <c r="CC223" s="55"/>
      <c r="CD223" s="55"/>
      <c r="CE223" s="55"/>
      <c r="CF223" s="55"/>
      <c r="CG223" s="55"/>
      <c r="CH223" s="55"/>
      <c r="CI223" s="55"/>
      <c r="CJ223" s="55"/>
      <c r="CK223" s="55"/>
      <c r="CL223" s="55"/>
      <c r="CM223" s="55"/>
      <c r="CN223" s="55"/>
      <c r="CO223" s="55"/>
      <c r="CP223" s="55"/>
      <c r="CQ223" s="55"/>
      <c r="CR223" s="55"/>
      <c r="CS223" s="55"/>
      <c r="CT223" s="55"/>
      <c r="CU223" s="55"/>
      <c r="CV223" s="55"/>
    </row>
    <row r="224" spans="2:100">
      <c r="B224" s="21"/>
      <c r="C224" s="78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  <c r="AV224" s="55"/>
      <c r="AW224" s="55"/>
      <c r="AX224" s="55"/>
      <c r="AY224" s="55"/>
      <c r="AZ224" s="55"/>
      <c r="BA224" s="55"/>
      <c r="BB224" s="55"/>
      <c r="BC224" s="55"/>
      <c r="BD224" s="55"/>
      <c r="BE224" s="55"/>
      <c r="BF224" s="55"/>
      <c r="BG224" s="55"/>
      <c r="BH224" s="55"/>
      <c r="BI224" s="55"/>
      <c r="BJ224" s="55"/>
      <c r="BK224" s="55"/>
      <c r="BL224" s="55"/>
      <c r="BM224" s="55"/>
      <c r="BN224" s="55"/>
      <c r="BO224" s="55"/>
      <c r="BP224" s="55"/>
      <c r="BQ224" s="55"/>
      <c r="BR224" s="55"/>
      <c r="BS224" s="55"/>
      <c r="BT224" s="55"/>
      <c r="BU224" s="55"/>
      <c r="BV224" s="55"/>
      <c r="BW224" s="55"/>
      <c r="BX224" s="55"/>
      <c r="BY224" s="55"/>
      <c r="BZ224" s="55"/>
      <c r="CA224" s="55"/>
      <c r="CB224" s="55"/>
      <c r="CC224" s="55"/>
      <c r="CD224" s="55"/>
      <c r="CE224" s="55"/>
      <c r="CF224" s="55"/>
      <c r="CG224" s="55"/>
      <c r="CH224" s="55"/>
      <c r="CI224" s="55"/>
      <c r="CJ224" s="55"/>
      <c r="CK224" s="55"/>
      <c r="CL224" s="55"/>
      <c r="CM224" s="55"/>
      <c r="CN224" s="55"/>
      <c r="CO224" s="55"/>
      <c r="CP224" s="55"/>
      <c r="CQ224" s="55"/>
      <c r="CR224" s="55"/>
      <c r="CS224" s="55"/>
      <c r="CT224" s="55"/>
      <c r="CU224" s="55"/>
      <c r="CV224" s="55"/>
    </row>
    <row r="225" spans="2:100">
      <c r="B225" s="21"/>
      <c r="C225" s="78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  <c r="AV225" s="55"/>
      <c r="AW225" s="55"/>
      <c r="AX225" s="55"/>
      <c r="AY225" s="55"/>
      <c r="AZ225" s="55"/>
      <c r="BA225" s="55"/>
      <c r="BB225" s="55"/>
      <c r="BC225" s="55"/>
      <c r="BD225" s="55"/>
      <c r="BE225" s="55"/>
      <c r="BF225" s="55"/>
      <c r="BG225" s="55"/>
      <c r="BH225" s="55"/>
      <c r="BI225" s="55"/>
      <c r="BJ225" s="55"/>
      <c r="BK225" s="55"/>
      <c r="BL225" s="55"/>
      <c r="BM225" s="55"/>
      <c r="BN225" s="55"/>
      <c r="BO225" s="55"/>
      <c r="BP225" s="55"/>
      <c r="BQ225" s="55"/>
      <c r="BR225" s="55"/>
      <c r="BS225" s="55"/>
      <c r="BT225" s="55"/>
      <c r="BU225" s="55"/>
      <c r="BV225" s="55"/>
      <c r="BW225" s="55"/>
      <c r="BX225" s="55"/>
      <c r="BY225" s="55"/>
      <c r="BZ225" s="55"/>
      <c r="CA225" s="55"/>
      <c r="CB225" s="55"/>
      <c r="CC225" s="55"/>
      <c r="CD225" s="55"/>
      <c r="CE225" s="55"/>
      <c r="CF225" s="55"/>
      <c r="CG225" s="55"/>
      <c r="CH225" s="55"/>
      <c r="CI225" s="55"/>
      <c r="CJ225" s="55"/>
      <c r="CK225" s="55"/>
      <c r="CL225" s="55"/>
      <c r="CM225" s="55"/>
      <c r="CN225" s="55"/>
      <c r="CO225" s="55"/>
      <c r="CP225" s="55"/>
      <c r="CQ225" s="55"/>
      <c r="CR225" s="55"/>
      <c r="CS225" s="55"/>
      <c r="CT225" s="55"/>
      <c r="CU225" s="55"/>
      <c r="CV225" s="55"/>
    </row>
    <row r="226" spans="2:100">
      <c r="B226" s="21"/>
      <c r="C226" s="78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  <c r="AV226" s="55"/>
      <c r="AW226" s="55"/>
      <c r="AX226" s="55"/>
      <c r="AY226" s="55"/>
      <c r="AZ226" s="55"/>
      <c r="BA226" s="55"/>
      <c r="BB226" s="55"/>
      <c r="BC226" s="55"/>
      <c r="BD226" s="55"/>
      <c r="BE226" s="55"/>
      <c r="BF226" s="55"/>
      <c r="BG226" s="55"/>
      <c r="BH226" s="55"/>
      <c r="BI226" s="55"/>
      <c r="BJ226" s="55"/>
      <c r="BK226" s="55"/>
      <c r="BL226" s="55"/>
      <c r="BM226" s="55"/>
      <c r="BN226" s="55"/>
      <c r="BO226" s="55"/>
      <c r="BP226" s="55"/>
      <c r="BQ226" s="55"/>
      <c r="BR226" s="55"/>
      <c r="BS226" s="55"/>
      <c r="BT226" s="55"/>
      <c r="BU226" s="55"/>
      <c r="BV226" s="55"/>
      <c r="BW226" s="55"/>
      <c r="BX226" s="55"/>
      <c r="BY226" s="55"/>
      <c r="BZ226" s="55"/>
      <c r="CA226" s="55"/>
      <c r="CB226" s="55"/>
      <c r="CC226" s="55"/>
      <c r="CD226" s="55"/>
      <c r="CE226" s="55"/>
      <c r="CF226" s="55"/>
      <c r="CG226" s="55"/>
      <c r="CH226" s="55"/>
      <c r="CI226" s="55"/>
      <c r="CJ226" s="55"/>
      <c r="CK226" s="55"/>
      <c r="CL226" s="55"/>
      <c r="CM226" s="55"/>
      <c r="CN226" s="55"/>
      <c r="CO226" s="55"/>
      <c r="CP226" s="55"/>
      <c r="CQ226" s="55"/>
      <c r="CR226" s="55"/>
      <c r="CS226" s="55"/>
      <c r="CT226" s="55"/>
      <c r="CU226" s="55"/>
      <c r="CV226" s="55"/>
    </row>
    <row r="227" spans="2:100">
      <c r="B227" s="21"/>
      <c r="C227" s="78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  <c r="AV227" s="55"/>
      <c r="AW227" s="55"/>
      <c r="AX227" s="55"/>
      <c r="AY227" s="55"/>
      <c r="AZ227" s="55"/>
      <c r="BA227" s="55"/>
      <c r="BB227" s="55"/>
      <c r="BC227" s="55"/>
      <c r="BD227" s="55"/>
      <c r="BE227" s="55"/>
      <c r="BF227" s="55"/>
      <c r="BG227" s="55"/>
      <c r="BH227" s="55"/>
      <c r="BI227" s="55"/>
      <c r="BJ227" s="55"/>
      <c r="BK227" s="55"/>
      <c r="BL227" s="55"/>
      <c r="BM227" s="55"/>
      <c r="BN227" s="55"/>
      <c r="BO227" s="55"/>
      <c r="BP227" s="55"/>
      <c r="BQ227" s="55"/>
      <c r="BR227" s="55"/>
      <c r="BS227" s="55"/>
      <c r="BT227" s="55"/>
      <c r="BU227" s="55"/>
      <c r="BV227" s="55"/>
      <c r="BW227" s="55"/>
      <c r="BX227" s="55"/>
      <c r="BY227" s="55"/>
      <c r="BZ227" s="55"/>
      <c r="CA227" s="55"/>
      <c r="CB227" s="55"/>
      <c r="CC227" s="55"/>
      <c r="CD227" s="55"/>
      <c r="CE227" s="55"/>
      <c r="CF227" s="55"/>
      <c r="CG227" s="55"/>
      <c r="CH227" s="55"/>
      <c r="CI227" s="55"/>
      <c r="CJ227" s="55"/>
      <c r="CK227" s="55"/>
      <c r="CL227" s="55"/>
      <c r="CM227" s="55"/>
      <c r="CN227" s="55"/>
      <c r="CO227" s="55"/>
      <c r="CP227" s="55"/>
      <c r="CQ227" s="55"/>
      <c r="CR227" s="55"/>
      <c r="CS227" s="55"/>
      <c r="CT227" s="55"/>
      <c r="CU227" s="55"/>
      <c r="CV227" s="55"/>
    </row>
    <row r="228" spans="2:100">
      <c r="B228" s="21"/>
      <c r="C228" s="78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  <c r="AV228" s="55"/>
      <c r="AW228" s="55"/>
      <c r="AX228" s="55"/>
      <c r="AY228" s="55"/>
      <c r="AZ228" s="55"/>
      <c r="BA228" s="55"/>
      <c r="BB228" s="55"/>
      <c r="BC228" s="55"/>
      <c r="BD228" s="55"/>
      <c r="BE228" s="55"/>
      <c r="BF228" s="55"/>
      <c r="BG228" s="55"/>
      <c r="BH228" s="55"/>
      <c r="BI228" s="55"/>
      <c r="BJ228" s="55"/>
      <c r="BK228" s="55"/>
      <c r="BL228" s="55"/>
      <c r="BM228" s="55"/>
      <c r="BN228" s="55"/>
      <c r="BO228" s="55"/>
      <c r="BP228" s="55"/>
      <c r="BQ228" s="55"/>
      <c r="BR228" s="55"/>
      <c r="BS228" s="55"/>
      <c r="BT228" s="55"/>
      <c r="BU228" s="55"/>
      <c r="BV228" s="55"/>
      <c r="BW228" s="55"/>
      <c r="BX228" s="55"/>
      <c r="BY228" s="55"/>
      <c r="BZ228" s="55"/>
      <c r="CA228" s="55"/>
      <c r="CB228" s="55"/>
      <c r="CC228" s="55"/>
      <c r="CD228" s="55"/>
      <c r="CE228" s="55"/>
      <c r="CF228" s="55"/>
      <c r="CG228" s="55"/>
      <c r="CH228" s="55"/>
      <c r="CI228" s="55"/>
      <c r="CJ228" s="55"/>
      <c r="CK228" s="55"/>
      <c r="CL228" s="55"/>
      <c r="CM228" s="55"/>
      <c r="CN228" s="55"/>
      <c r="CO228" s="55"/>
      <c r="CP228" s="55"/>
      <c r="CQ228" s="55"/>
      <c r="CR228" s="55"/>
      <c r="CS228" s="55"/>
      <c r="CT228" s="55"/>
      <c r="CU228" s="55"/>
      <c r="CV228" s="55"/>
    </row>
    <row r="229" spans="2:100">
      <c r="B229" s="21"/>
      <c r="C229" s="78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  <c r="AV229" s="55"/>
      <c r="AW229" s="55"/>
      <c r="AX229" s="55"/>
      <c r="AY229" s="55"/>
      <c r="AZ229" s="55"/>
      <c r="BA229" s="55"/>
      <c r="BB229" s="55"/>
      <c r="BC229" s="55"/>
      <c r="BD229" s="55"/>
      <c r="BE229" s="55"/>
      <c r="BF229" s="55"/>
      <c r="BG229" s="55"/>
      <c r="BH229" s="55"/>
      <c r="BI229" s="55"/>
      <c r="BJ229" s="55"/>
      <c r="BK229" s="55"/>
      <c r="BL229" s="55"/>
      <c r="BM229" s="55"/>
      <c r="BN229" s="55"/>
      <c r="BO229" s="55"/>
      <c r="BP229" s="55"/>
      <c r="BQ229" s="55"/>
      <c r="BR229" s="55"/>
      <c r="BS229" s="55"/>
      <c r="BT229" s="55"/>
      <c r="BU229" s="55"/>
      <c r="BV229" s="55"/>
      <c r="BW229" s="55"/>
      <c r="BX229" s="55"/>
      <c r="BY229" s="55"/>
      <c r="BZ229" s="55"/>
      <c r="CA229" s="55"/>
      <c r="CB229" s="55"/>
      <c r="CC229" s="55"/>
      <c r="CD229" s="55"/>
      <c r="CE229" s="55"/>
      <c r="CF229" s="55"/>
      <c r="CG229" s="55"/>
      <c r="CH229" s="55"/>
      <c r="CI229" s="55"/>
      <c r="CJ229" s="55"/>
      <c r="CK229" s="55"/>
      <c r="CL229" s="55"/>
      <c r="CM229" s="55"/>
      <c r="CN229" s="55"/>
      <c r="CO229" s="55"/>
      <c r="CP229" s="55"/>
      <c r="CQ229" s="55"/>
      <c r="CR229" s="55"/>
      <c r="CS229" s="55"/>
      <c r="CT229" s="55"/>
      <c r="CU229" s="55"/>
      <c r="CV229" s="55"/>
    </row>
    <row r="230" spans="2:100">
      <c r="B230" s="21"/>
      <c r="C230" s="78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  <c r="AV230" s="55"/>
      <c r="AW230" s="55"/>
      <c r="AX230" s="55"/>
      <c r="AY230" s="55"/>
      <c r="AZ230" s="55"/>
      <c r="BA230" s="55"/>
      <c r="BB230" s="55"/>
      <c r="BC230" s="55"/>
      <c r="BD230" s="55"/>
      <c r="BE230" s="55"/>
      <c r="BF230" s="55"/>
      <c r="BG230" s="55"/>
      <c r="BH230" s="55"/>
      <c r="BI230" s="55"/>
      <c r="BJ230" s="55"/>
      <c r="BK230" s="55"/>
      <c r="BL230" s="55"/>
      <c r="BM230" s="55"/>
      <c r="BN230" s="55"/>
      <c r="BO230" s="55"/>
      <c r="BP230" s="55"/>
      <c r="BQ230" s="55"/>
      <c r="BR230" s="55"/>
      <c r="BS230" s="55"/>
      <c r="BT230" s="55"/>
      <c r="BU230" s="55"/>
      <c r="BV230" s="55"/>
      <c r="BW230" s="55"/>
      <c r="BX230" s="55"/>
      <c r="BY230" s="55"/>
      <c r="BZ230" s="55"/>
      <c r="CA230" s="55"/>
      <c r="CB230" s="55"/>
      <c r="CC230" s="55"/>
      <c r="CD230" s="55"/>
      <c r="CE230" s="55"/>
      <c r="CF230" s="55"/>
      <c r="CG230" s="55"/>
      <c r="CH230" s="55"/>
      <c r="CI230" s="55"/>
      <c r="CJ230" s="55"/>
      <c r="CK230" s="55"/>
      <c r="CL230" s="55"/>
      <c r="CM230" s="55"/>
      <c r="CN230" s="55"/>
      <c r="CO230" s="55"/>
      <c r="CP230" s="55"/>
      <c r="CQ230" s="55"/>
      <c r="CR230" s="55"/>
      <c r="CS230" s="55"/>
      <c r="CT230" s="55"/>
      <c r="CU230" s="55"/>
      <c r="CV230" s="55"/>
    </row>
    <row r="231" spans="2:100">
      <c r="B231" s="21"/>
      <c r="C231" s="78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  <c r="AV231" s="55"/>
      <c r="AW231" s="55"/>
      <c r="AX231" s="55"/>
      <c r="AY231" s="55"/>
      <c r="AZ231" s="55"/>
      <c r="BA231" s="55"/>
      <c r="BB231" s="55"/>
      <c r="BC231" s="55"/>
      <c r="BD231" s="55"/>
      <c r="BE231" s="55"/>
      <c r="BF231" s="55"/>
      <c r="BG231" s="55"/>
      <c r="BH231" s="55"/>
      <c r="BI231" s="55"/>
      <c r="BJ231" s="55"/>
      <c r="BK231" s="55"/>
      <c r="BL231" s="55"/>
      <c r="BM231" s="55"/>
      <c r="BN231" s="55"/>
      <c r="BO231" s="55"/>
      <c r="BP231" s="55"/>
      <c r="BQ231" s="55"/>
      <c r="BR231" s="55"/>
      <c r="BS231" s="55"/>
      <c r="BT231" s="55"/>
      <c r="BU231" s="55"/>
      <c r="BV231" s="55"/>
      <c r="BW231" s="55"/>
      <c r="BX231" s="55"/>
      <c r="BY231" s="55"/>
      <c r="BZ231" s="55"/>
      <c r="CA231" s="55"/>
      <c r="CB231" s="55"/>
      <c r="CC231" s="55"/>
      <c r="CD231" s="55"/>
      <c r="CE231" s="55"/>
      <c r="CF231" s="55"/>
      <c r="CG231" s="55"/>
      <c r="CH231" s="55"/>
      <c r="CI231" s="55"/>
      <c r="CJ231" s="55"/>
      <c r="CK231" s="55"/>
      <c r="CL231" s="55"/>
      <c r="CM231" s="55"/>
      <c r="CN231" s="55"/>
      <c r="CO231" s="55"/>
      <c r="CP231" s="55"/>
      <c r="CQ231" s="55"/>
      <c r="CR231" s="55"/>
      <c r="CS231" s="55"/>
      <c r="CT231" s="55"/>
      <c r="CU231" s="55"/>
      <c r="CV231" s="55"/>
    </row>
    <row r="232" spans="2:100">
      <c r="B232" s="21"/>
      <c r="C232" s="78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  <c r="AV232" s="55"/>
      <c r="AW232" s="55"/>
      <c r="AX232" s="55"/>
      <c r="AY232" s="55"/>
      <c r="AZ232" s="55"/>
      <c r="BA232" s="55"/>
      <c r="BB232" s="55"/>
      <c r="BC232" s="55"/>
      <c r="BD232" s="55"/>
      <c r="BE232" s="55"/>
      <c r="BF232" s="55"/>
      <c r="BG232" s="55"/>
      <c r="BH232" s="55"/>
      <c r="BI232" s="55"/>
      <c r="BJ232" s="55"/>
      <c r="BK232" s="55"/>
      <c r="BL232" s="55"/>
      <c r="BM232" s="55"/>
      <c r="BN232" s="55"/>
      <c r="BO232" s="55"/>
      <c r="BP232" s="55"/>
      <c r="BQ232" s="55"/>
      <c r="BR232" s="55"/>
      <c r="BS232" s="55"/>
      <c r="BT232" s="55"/>
      <c r="BU232" s="55"/>
      <c r="BV232" s="55"/>
      <c r="BW232" s="55"/>
      <c r="BX232" s="55"/>
      <c r="BY232" s="55"/>
      <c r="BZ232" s="55"/>
      <c r="CA232" s="55"/>
      <c r="CB232" s="55"/>
      <c r="CC232" s="55"/>
      <c r="CD232" s="55"/>
      <c r="CE232" s="55"/>
      <c r="CF232" s="55"/>
      <c r="CG232" s="55"/>
      <c r="CH232" s="55"/>
      <c r="CI232" s="55"/>
      <c r="CJ232" s="55"/>
      <c r="CK232" s="55"/>
      <c r="CL232" s="55"/>
      <c r="CM232" s="55"/>
      <c r="CN232" s="55"/>
      <c r="CO232" s="55"/>
      <c r="CP232" s="55"/>
      <c r="CQ232" s="55"/>
      <c r="CR232" s="55"/>
      <c r="CS232" s="55"/>
      <c r="CT232" s="55"/>
      <c r="CU232" s="55"/>
      <c r="CV232" s="55"/>
    </row>
    <row r="233" spans="2:100">
      <c r="B233" s="21"/>
      <c r="C233" s="78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  <c r="AV233" s="55"/>
      <c r="AW233" s="55"/>
      <c r="AX233" s="55"/>
      <c r="AY233" s="55"/>
      <c r="AZ233" s="55"/>
      <c r="BA233" s="55"/>
      <c r="BB233" s="55"/>
      <c r="BC233" s="55"/>
      <c r="BD233" s="55"/>
      <c r="BE233" s="55"/>
      <c r="BF233" s="55"/>
      <c r="BG233" s="55"/>
      <c r="BH233" s="55"/>
      <c r="BI233" s="55"/>
      <c r="BJ233" s="55"/>
      <c r="BK233" s="55"/>
      <c r="BL233" s="55"/>
      <c r="BM233" s="55"/>
      <c r="BN233" s="55"/>
      <c r="BO233" s="55"/>
      <c r="BP233" s="55"/>
      <c r="BQ233" s="55"/>
      <c r="BR233" s="55"/>
      <c r="BS233" s="55"/>
      <c r="BT233" s="55"/>
      <c r="BU233" s="55"/>
      <c r="BV233" s="55"/>
      <c r="BW233" s="55"/>
      <c r="BX233" s="55"/>
      <c r="BY233" s="55"/>
      <c r="BZ233" s="55"/>
      <c r="CA233" s="55"/>
      <c r="CB233" s="55"/>
      <c r="CC233" s="55"/>
      <c r="CD233" s="55"/>
      <c r="CE233" s="55"/>
      <c r="CF233" s="55"/>
      <c r="CG233" s="55"/>
      <c r="CH233" s="55"/>
      <c r="CI233" s="55"/>
      <c r="CJ233" s="55"/>
      <c r="CK233" s="55"/>
      <c r="CL233" s="55"/>
      <c r="CM233" s="55"/>
      <c r="CN233" s="55"/>
      <c r="CO233" s="55"/>
      <c r="CP233" s="55"/>
      <c r="CQ233" s="55"/>
      <c r="CR233" s="55"/>
      <c r="CS233" s="55"/>
      <c r="CT233" s="55"/>
      <c r="CU233" s="55"/>
      <c r="CV233" s="55"/>
    </row>
    <row r="234" spans="2:100">
      <c r="B234" s="21"/>
      <c r="C234" s="78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  <c r="AV234" s="55"/>
      <c r="AW234" s="55"/>
      <c r="AX234" s="55"/>
      <c r="AY234" s="55"/>
      <c r="AZ234" s="55"/>
      <c r="BA234" s="55"/>
      <c r="BB234" s="55"/>
      <c r="BC234" s="55"/>
      <c r="BD234" s="55"/>
      <c r="BE234" s="55"/>
      <c r="BF234" s="55"/>
      <c r="BG234" s="55"/>
      <c r="BH234" s="55"/>
      <c r="BI234" s="55"/>
      <c r="BJ234" s="55"/>
      <c r="BK234" s="55"/>
      <c r="BL234" s="55"/>
      <c r="BM234" s="55"/>
      <c r="BN234" s="55"/>
      <c r="BO234" s="55"/>
      <c r="BP234" s="55"/>
      <c r="BQ234" s="55"/>
      <c r="BR234" s="55"/>
      <c r="BS234" s="55"/>
      <c r="BT234" s="55"/>
      <c r="BU234" s="55"/>
      <c r="BV234" s="55"/>
      <c r="BW234" s="55"/>
      <c r="BX234" s="55"/>
      <c r="BY234" s="55"/>
      <c r="BZ234" s="55"/>
      <c r="CA234" s="55"/>
      <c r="CB234" s="55"/>
      <c r="CC234" s="55"/>
      <c r="CD234" s="55"/>
      <c r="CE234" s="55"/>
      <c r="CF234" s="55"/>
      <c r="CG234" s="55"/>
      <c r="CH234" s="55"/>
      <c r="CI234" s="55"/>
      <c r="CJ234" s="55"/>
      <c r="CK234" s="55"/>
      <c r="CL234" s="55"/>
      <c r="CM234" s="55"/>
      <c r="CN234" s="55"/>
      <c r="CO234" s="55"/>
      <c r="CP234" s="55"/>
      <c r="CQ234" s="55"/>
      <c r="CR234" s="55"/>
      <c r="CS234" s="55"/>
      <c r="CT234" s="55"/>
      <c r="CU234" s="55"/>
      <c r="CV234" s="55"/>
    </row>
    <row r="235" spans="2:100">
      <c r="B235" s="21"/>
      <c r="C235" s="78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  <c r="AV235" s="55"/>
      <c r="AW235" s="55"/>
      <c r="AX235" s="55"/>
      <c r="AY235" s="55"/>
      <c r="AZ235" s="55"/>
      <c r="BA235" s="55"/>
      <c r="BB235" s="55"/>
      <c r="BC235" s="55"/>
      <c r="BD235" s="55"/>
      <c r="BE235" s="55"/>
      <c r="BF235" s="55"/>
      <c r="BG235" s="55"/>
      <c r="BH235" s="55"/>
      <c r="BI235" s="55"/>
      <c r="BJ235" s="55"/>
      <c r="BK235" s="55"/>
      <c r="BL235" s="55"/>
      <c r="BM235" s="55"/>
      <c r="BN235" s="55"/>
      <c r="BO235" s="55"/>
      <c r="BP235" s="55"/>
      <c r="BQ235" s="55"/>
      <c r="BR235" s="55"/>
      <c r="BS235" s="55"/>
      <c r="BT235" s="55"/>
      <c r="BU235" s="55"/>
      <c r="BV235" s="55"/>
      <c r="BW235" s="55"/>
      <c r="BX235" s="55"/>
      <c r="BY235" s="55"/>
      <c r="BZ235" s="55"/>
      <c r="CA235" s="55"/>
      <c r="CB235" s="55"/>
      <c r="CC235" s="55"/>
      <c r="CD235" s="55"/>
      <c r="CE235" s="55"/>
      <c r="CF235" s="55"/>
      <c r="CG235" s="55"/>
      <c r="CH235" s="55"/>
      <c r="CI235" s="55"/>
      <c r="CJ235" s="55"/>
      <c r="CK235" s="55"/>
      <c r="CL235" s="55"/>
      <c r="CM235" s="55"/>
      <c r="CN235" s="55"/>
      <c r="CO235" s="55"/>
      <c r="CP235" s="55"/>
      <c r="CQ235" s="55"/>
      <c r="CR235" s="55"/>
      <c r="CS235" s="55"/>
      <c r="CT235" s="55"/>
      <c r="CU235" s="55"/>
      <c r="CV235" s="55"/>
    </row>
    <row r="236" spans="2:100">
      <c r="B236" s="21"/>
      <c r="C236" s="78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  <c r="AV236" s="55"/>
      <c r="AW236" s="55"/>
      <c r="AX236" s="55"/>
      <c r="AY236" s="55"/>
      <c r="AZ236" s="55"/>
      <c r="BA236" s="55"/>
      <c r="BB236" s="55"/>
      <c r="BC236" s="55"/>
      <c r="BD236" s="55"/>
      <c r="BE236" s="55"/>
      <c r="BF236" s="55"/>
      <c r="BG236" s="55"/>
      <c r="BH236" s="55"/>
      <c r="BI236" s="55"/>
      <c r="BJ236" s="55"/>
      <c r="BK236" s="55"/>
      <c r="BL236" s="55"/>
      <c r="BM236" s="55"/>
      <c r="BN236" s="55"/>
      <c r="BO236" s="55"/>
      <c r="BP236" s="55"/>
      <c r="BQ236" s="55"/>
      <c r="BR236" s="55"/>
      <c r="BS236" s="55"/>
      <c r="BT236" s="55"/>
      <c r="BU236" s="55"/>
      <c r="BV236" s="55"/>
      <c r="BW236" s="55"/>
      <c r="BX236" s="55"/>
      <c r="BY236" s="55"/>
      <c r="BZ236" s="55"/>
      <c r="CA236" s="55"/>
      <c r="CB236" s="55"/>
      <c r="CC236" s="55"/>
      <c r="CD236" s="55"/>
      <c r="CE236" s="55"/>
      <c r="CF236" s="55"/>
      <c r="CG236" s="55"/>
      <c r="CH236" s="55"/>
      <c r="CI236" s="55"/>
      <c r="CJ236" s="55"/>
      <c r="CK236" s="55"/>
      <c r="CL236" s="55"/>
      <c r="CM236" s="55"/>
      <c r="CN236" s="55"/>
      <c r="CO236" s="55"/>
      <c r="CP236" s="55"/>
      <c r="CQ236" s="55"/>
      <c r="CR236" s="55"/>
      <c r="CS236" s="55"/>
      <c r="CT236" s="55"/>
      <c r="CU236" s="55"/>
      <c r="CV236" s="55"/>
    </row>
    <row r="237" spans="2:100">
      <c r="B237" s="21"/>
      <c r="C237" s="78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  <c r="AV237" s="55"/>
      <c r="AW237" s="55"/>
      <c r="AX237" s="55"/>
      <c r="AY237" s="55"/>
      <c r="AZ237" s="55"/>
      <c r="BA237" s="55"/>
      <c r="BB237" s="55"/>
      <c r="BC237" s="55"/>
      <c r="BD237" s="55"/>
      <c r="BE237" s="55"/>
      <c r="BF237" s="55"/>
      <c r="BG237" s="55"/>
      <c r="BH237" s="55"/>
      <c r="BI237" s="55"/>
      <c r="BJ237" s="55"/>
      <c r="BK237" s="55"/>
      <c r="BL237" s="55"/>
      <c r="BM237" s="55"/>
      <c r="BN237" s="55"/>
      <c r="BO237" s="55"/>
      <c r="BP237" s="55"/>
      <c r="BQ237" s="55"/>
      <c r="BR237" s="55"/>
      <c r="BS237" s="55"/>
      <c r="BT237" s="55"/>
      <c r="BU237" s="55"/>
      <c r="BV237" s="55"/>
      <c r="BW237" s="55"/>
      <c r="BX237" s="55"/>
      <c r="BY237" s="55"/>
      <c r="BZ237" s="55"/>
      <c r="CA237" s="55"/>
      <c r="CB237" s="55"/>
      <c r="CC237" s="55"/>
      <c r="CD237" s="55"/>
      <c r="CE237" s="55"/>
      <c r="CF237" s="55"/>
      <c r="CG237" s="55"/>
      <c r="CH237" s="55"/>
      <c r="CI237" s="55"/>
      <c r="CJ237" s="55"/>
      <c r="CK237" s="55"/>
      <c r="CL237" s="55"/>
      <c r="CM237" s="55"/>
      <c r="CN237" s="55"/>
      <c r="CO237" s="55"/>
      <c r="CP237" s="55"/>
      <c r="CQ237" s="55"/>
      <c r="CR237" s="55"/>
      <c r="CS237" s="55"/>
      <c r="CT237" s="55"/>
      <c r="CU237" s="55"/>
      <c r="CV237" s="55"/>
    </row>
    <row r="238" spans="2:100">
      <c r="B238" s="21"/>
      <c r="C238" s="78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  <c r="AV238" s="55"/>
      <c r="AW238" s="55"/>
      <c r="AX238" s="55"/>
      <c r="AY238" s="55"/>
      <c r="AZ238" s="55"/>
      <c r="BA238" s="55"/>
      <c r="BB238" s="55"/>
      <c r="BC238" s="55"/>
      <c r="BD238" s="55"/>
      <c r="BE238" s="55"/>
      <c r="BF238" s="55"/>
      <c r="BG238" s="55"/>
      <c r="BH238" s="55"/>
      <c r="BI238" s="55"/>
      <c r="BJ238" s="55"/>
      <c r="BK238" s="55"/>
      <c r="BL238" s="55"/>
      <c r="BM238" s="55"/>
      <c r="BN238" s="55"/>
      <c r="BO238" s="55"/>
      <c r="BP238" s="55"/>
      <c r="BQ238" s="55"/>
      <c r="BR238" s="55"/>
      <c r="BS238" s="55"/>
      <c r="BT238" s="55"/>
      <c r="BU238" s="55"/>
      <c r="BV238" s="55"/>
      <c r="BW238" s="55"/>
      <c r="BX238" s="55"/>
      <c r="BY238" s="55"/>
      <c r="BZ238" s="55"/>
      <c r="CA238" s="55"/>
      <c r="CB238" s="55"/>
      <c r="CC238" s="55"/>
      <c r="CD238" s="55"/>
      <c r="CE238" s="55"/>
      <c r="CF238" s="55"/>
      <c r="CG238" s="55"/>
      <c r="CH238" s="55"/>
      <c r="CI238" s="55"/>
      <c r="CJ238" s="55"/>
      <c r="CK238" s="55"/>
      <c r="CL238" s="55"/>
      <c r="CM238" s="55"/>
      <c r="CN238" s="55"/>
      <c r="CO238" s="55"/>
      <c r="CP238" s="55"/>
      <c r="CQ238" s="55"/>
      <c r="CR238" s="55"/>
      <c r="CS238" s="55"/>
      <c r="CT238" s="55"/>
      <c r="CU238" s="55"/>
      <c r="CV238" s="55"/>
    </row>
    <row r="239" spans="2:100">
      <c r="B239" s="21"/>
      <c r="C239" s="78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  <c r="AV239" s="55"/>
      <c r="AW239" s="55"/>
      <c r="AX239" s="55"/>
      <c r="AY239" s="55"/>
      <c r="AZ239" s="55"/>
      <c r="BA239" s="55"/>
      <c r="BB239" s="55"/>
      <c r="BC239" s="55"/>
      <c r="BD239" s="55"/>
      <c r="BE239" s="55"/>
      <c r="BF239" s="55"/>
      <c r="BG239" s="55"/>
      <c r="BH239" s="55"/>
      <c r="BI239" s="55"/>
      <c r="BJ239" s="55"/>
      <c r="BK239" s="55"/>
      <c r="BL239" s="55"/>
      <c r="BM239" s="55"/>
      <c r="BN239" s="55"/>
      <c r="BO239" s="55"/>
      <c r="BP239" s="55"/>
      <c r="BQ239" s="55"/>
      <c r="BR239" s="55"/>
      <c r="BS239" s="55"/>
      <c r="BT239" s="55"/>
      <c r="BU239" s="55"/>
      <c r="BV239" s="55"/>
      <c r="BW239" s="55"/>
      <c r="BX239" s="55"/>
      <c r="BY239" s="55"/>
      <c r="BZ239" s="55"/>
      <c r="CA239" s="55"/>
      <c r="CB239" s="55"/>
      <c r="CC239" s="55"/>
      <c r="CD239" s="55"/>
      <c r="CE239" s="55"/>
      <c r="CF239" s="55"/>
      <c r="CG239" s="55"/>
      <c r="CH239" s="55"/>
      <c r="CI239" s="55"/>
      <c r="CJ239" s="55"/>
      <c r="CK239" s="55"/>
      <c r="CL239" s="55"/>
      <c r="CM239" s="55"/>
      <c r="CN239" s="55"/>
      <c r="CO239" s="55"/>
      <c r="CP239" s="55"/>
      <c r="CQ239" s="55"/>
      <c r="CR239" s="55"/>
      <c r="CS239" s="55"/>
      <c r="CT239" s="55"/>
      <c r="CU239" s="55"/>
      <c r="CV239" s="55"/>
    </row>
    <row r="240" spans="2:100">
      <c r="B240" s="21"/>
      <c r="C240" s="78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  <c r="AV240" s="55"/>
      <c r="AW240" s="55"/>
      <c r="AX240" s="55"/>
      <c r="AY240" s="55"/>
      <c r="AZ240" s="55"/>
      <c r="BA240" s="55"/>
      <c r="BB240" s="55"/>
      <c r="BC240" s="55"/>
      <c r="BD240" s="55"/>
      <c r="BE240" s="55"/>
      <c r="BF240" s="55"/>
      <c r="BG240" s="55"/>
      <c r="BH240" s="55"/>
      <c r="BI240" s="55"/>
      <c r="BJ240" s="55"/>
      <c r="BK240" s="55"/>
      <c r="BL240" s="55"/>
      <c r="BM240" s="55"/>
      <c r="BN240" s="55"/>
      <c r="BO240" s="55"/>
      <c r="BP240" s="55"/>
      <c r="BQ240" s="55"/>
      <c r="BR240" s="55"/>
      <c r="BS240" s="55"/>
      <c r="BT240" s="55"/>
      <c r="BU240" s="55"/>
      <c r="BV240" s="55"/>
      <c r="BW240" s="55"/>
      <c r="BX240" s="55"/>
      <c r="BY240" s="55"/>
      <c r="BZ240" s="55"/>
      <c r="CA240" s="55"/>
      <c r="CB240" s="55"/>
      <c r="CC240" s="55"/>
      <c r="CD240" s="55"/>
      <c r="CE240" s="55"/>
      <c r="CF240" s="55"/>
      <c r="CG240" s="55"/>
      <c r="CH240" s="55"/>
      <c r="CI240" s="55"/>
      <c r="CJ240" s="55"/>
      <c r="CK240" s="55"/>
      <c r="CL240" s="55"/>
      <c r="CM240" s="55"/>
      <c r="CN240" s="55"/>
      <c r="CO240" s="55"/>
      <c r="CP240" s="55"/>
      <c r="CQ240" s="55"/>
      <c r="CR240" s="55"/>
      <c r="CS240" s="55"/>
      <c r="CT240" s="55"/>
      <c r="CU240" s="55"/>
      <c r="CV240" s="55"/>
    </row>
    <row r="241" spans="2:100">
      <c r="B241" s="21"/>
      <c r="C241" s="78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  <c r="AV241" s="55"/>
      <c r="AW241" s="55"/>
      <c r="AX241" s="55"/>
      <c r="AY241" s="55"/>
      <c r="AZ241" s="55"/>
      <c r="BA241" s="55"/>
      <c r="BB241" s="55"/>
      <c r="BC241" s="55"/>
      <c r="BD241" s="55"/>
      <c r="BE241" s="55"/>
      <c r="BF241" s="55"/>
      <c r="BG241" s="55"/>
      <c r="BH241" s="55"/>
      <c r="BI241" s="55"/>
      <c r="BJ241" s="55"/>
      <c r="BK241" s="55"/>
      <c r="BL241" s="55"/>
      <c r="BM241" s="55"/>
      <c r="BN241" s="55"/>
      <c r="BO241" s="55"/>
      <c r="BP241" s="55"/>
      <c r="BQ241" s="55"/>
      <c r="BR241" s="55"/>
      <c r="BS241" s="55"/>
      <c r="BT241" s="55"/>
      <c r="BU241" s="55"/>
      <c r="BV241" s="55"/>
      <c r="BW241" s="55"/>
      <c r="BX241" s="55"/>
      <c r="BY241" s="55"/>
      <c r="BZ241" s="55"/>
      <c r="CA241" s="55"/>
      <c r="CB241" s="55"/>
      <c r="CC241" s="55"/>
      <c r="CD241" s="55"/>
      <c r="CE241" s="55"/>
      <c r="CF241" s="55"/>
      <c r="CG241" s="55"/>
      <c r="CH241" s="55"/>
      <c r="CI241" s="55"/>
      <c r="CJ241" s="55"/>
      <c r="CK241" s="55"/>
      <c r="CL241" s="55"/>
      <c r="CM241" s="55"/>
      <c r="CN241" s="55"/>
      <c r="CO241" s="55"/>
      <c r="CP241" s="55"/>
      <c r="CQ241" s="55"/>
      <c r="CR241" s="55"/>
      <c r="CS241" s="55"/>
      <c r="CT241" s="55"/>
      <c r="CU241" s="55"/>
      <c r="CV241" s="55"/>
    </row>
    <row r="242" spans="2:100">
      <c r="B242" s="21"/>
      <c r="C242" s="78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  <c r="AV242" s="55"/>
      <c r="AW242" s="55"/>
      <c r="AX242" s="55"/>
      <c r="AY242" s="55"/>
      <c r="AZ242" s="55"/>
      <c r="BA242" s="55"/>
      <c r="BB242" s="55"/>
      <c r="BC242" s="55"/>
      <c r="BD242" s="55"/>
      <c r="BE242" s="55"/>
      <c r="BF242" s="55"/>
      <c r="BG242" s="55"/>
      <c r="BH242" s="55"/>
      <c r="BI242" s="55"/>
      <c r="BJ242" s="55"/>
      <c r="BK242" s="55"/>
      <c r="BL242" s="55"/>
      <c r="BM242" s="55"/>
      <c r="BN242" s="55"/>
      <c r="BO242" s="55"/>
      <c r="BP242" s="55"/>
      <c r="BQ242" s="55"/>
      <c r="BR242" s="55"/>
      <c r="BS242" s="55"/>
      <c r="BT242" s="55"/>
      <c r="BU242" s="55"/>
      <c r="BV242" s="55"/>
      <c r="BW242" s="55"/>
      <c r="BX242" s="55"/>
      <c r="BY242" s="55"/>
      <c r="BZ242" s="55"/>
      <c r="CA242" s="55"/>
      <c r="CB242" s="55"/>
      <c r="CC242" s="55"/>
      <c r="CD242" s="55"/>
      <c r="CE242" s="55"/>
      <c r="CF242" s="55"/>
      <c r="CG242" s="55"/>
      <c r="CH242" s="55"/>
      <c r="CI242" s="55"/>
      <c r="CJ242" s="55"/>
      <c r="CK242" s="55"/>
      <c r="CL242" s="55"/>
      <c r="CM242" s="55"/>
      <c r="CN242" s="55"/>
      <c r="CO242" s="55"/>
      <c r="CP242" s="55"/>
      <c r="CQ242" s="55"/>
      <c r="CR242" s="55"/>
      <c r="CS242" s="55"/>
      <c r="CT242" s="55"/>
      <c r="CU242" s="55"/>
      <c r="CV242" s="55"/>
    </row>
    <row r="243" spans="2:100">
      <c r="B243" s="21"/>
      <c r="C243" s="78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  <c r="AV243" s="55"/>
      <c r="AW243" s="55"/>
      <c r="AX243" s="55"/>
      <c r="AY243" s="55"/>
      <c r="AZ243" s="55"/>
      <c r="BA243" s="55"/>
      <c r="BB243" s="55"/>
      <c r="BC243" s="55"/>
      <c r="BD243" s="55"/>
      <c r="BE243" s="55"/>
      <c r="BF243" s="55"/>
      <c r="BG243" s="55"/>
      <c r="BH243" s="55"/>
      <c r="BI243" s="55"/>
      <c r="BJ243" s="55"/>
      <c r="BK243" s="55"/>
      <c r="BL243" s="55"/>
      <c r="BM243" s="55"/>
      <c r="BN243" s="55"/>
      <c r="BO243" s="55"/>
      <c r="BP243" s="55"/>
      <c r="BQ243" s="55"/>
      <c r="BR243" s="55"/>
      <c r="BS243" s="55"/>
      <c r="BT243" s="55"/>
      <c r="BU243" s="55"/>
      <c r="BV243" s="55"/>
      <c r="BW243" s="55"/>
      <c r="BX243" s="55"/>
      <c r="BY243" s="55"/>
      <c r="BZ243" s="55"/>
      <c r="CA243" s="55"/>
      <c r="CB243" s="55"/>
      <c r="CC243" s="55"/>
      <c r="CD243" s="55"/>
      <c r="CE243" s="55"/>
      <c r="CF243" s="55"/>
      <c r="CG243" s="55"/>
      <c r="CH243" s="55"/>
      <c r="CI243" s="55"/>
      <c r="CJ243" s="55"/>
      <c r="CK243" s="55"/>
      <c r="CL243" s="55"/>
      <c r="CM243" s="55"/>
      <c r="CN243" s="55"/>
      <c r="CO243" s="55"/>
      <c r="CP243" s="55"/>
      <c r="CQ243" s="55"/>
      <c r="CR243" s="55"/>
      <c r="CS243" s="55"/>
      <c r="CT243" s="55"/>
      <c r="CU243" s="55"/>
      <c r="CV243" s="55"/>
    </row>
    <row r="244" spans="2:100">
      <c r="B244" s="21"/>
      <c r="C244" s="78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  <c r="AV244" s="55"/>
      <c r="AW244" s="55"/>
      <c r="AX244" s="55"/>
      <c r="AY244" s="55"/>
      <c r="AZ244" s="55"/>
      <c r="BA244" s="55"/>
      <c r="BB244" s="55"/>
      <c r="BC244" s="55"/>
      <c r="BD244" s="55"/>
      <c r="BE244" s="55"/>
      <c r="BF244" s="55"/>
      <c r="BG244" s="55"/>
      <c r="BH244" s="55"/>
      <c r="BI244" s="55"/>
      <c r="BJ244" s="55"/>
      <c r="BK244" s="55"/>
      <c r="BL244" s="55"/>
      <c r="BM244" s="55"/>
      <c r="BN244" s="55"/>
      <c r="BO244" s="55"/>
      <c r="BP244" s="55"/>
      <c r="BQ244" s="55"/>
      <c r="BR244" s="55"/>
      <c r="BS244" s="55"/>
      <c r="BT244" s="55"/>
      <c r="BU244" s="55"/>
      <c r="BV244" s="55"/>
      <c r="BW244" s="55"/>
      <c r="BX244" s="55"/>
      <c r="BY244" s="55"/>
      <c r="BZ244" s="55"/>
      <c r="CA244" s="55"/>
      <c r="CB244" s="55"/>
      <c r="CC244" s="55"/>
      <c r="CD244" s="55"/>
      <c r="CE244" s="55"/>
      <c r="CF244" s="55"/>
      <c r="CG244" s="55"/>
      <c r="CH244" s="55"/>
      <c r="CI244" s="55"/>
      <c r="CJ244" s="55"/>
      <c r="CK244" s="55"/>
      <c r="CL244" s="55"/>
      <c r="CM244" s="55"/>
      <c r="CN244" s="55"/>
      <c r="CO244" s="55"/>
      <c r="CP244" s="55"/>
      <c r="CQ244" s="55"/>
      <c r="CR244" s="55"/>
      <c r="CS244" s="55"/>
      <c r="CT244" s="55"/>
      <c r="CU244" s="55"/>
      <c r="CV244" s="55"/>
    </row>
    <row r="245" spans="2:100">
      <c r="B245" s="21"/>
      <c r="C245" s="78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  <c r="AV245" s="55"/>
      <c r="AW245" s="55"/>
      <c r="AX245" s="55"/>
      <c r="AY245" s="55"/>
      <c r="AZ245" s="55"/>
      <c r="BA245" s="55"/>
      <c r="BB245" s="55"/>
      <c r="BC245" s="55"/>
      <c r="BD245" s="55"/>
      <c r="BE245" s="55"/>
      <c r="BF245" s="55"/>
      <c r="BG245" s="55"/>
      <c r="BH245" s="55"/>
      <c r="BI245" s="55"/>
      <c r="BJ245" s="55"/>
      <c r="BK245" s="55"/>
      <c r="BL245" s="55"/>
      <c r="BM245" s="55"/>
      <c r="BN245" s="55"/>
      <c r="BO245" s="55"/>
      <c r="BP245" s="55"/>
      <c r="BQ245" s="55"/>
      <c r="BR245" s="55"/>
      <c r="BS245" s="55"/>
      <c r="BT245" s="55"/>
      <c r="BU245" s="55"/>
      <c r="BV245" s="55"/>
      <c r="BW245" s="55"/>
      <c r="BX245" s="55"/>
      <c r="BY245" s="55"/>
      <c r="BZ245" s="55"/>
      <c r="CA245" s="55"/>
      <c r="CB245" s="55"/>
      <c r="CC245" s="55"/>
      <c r="CD245" s="55"/>
      <c r="CE245" s="55"/>
      <c r="CF245" s="55"/>
      <c r="CG245" s="55"/>
      <c r="CH245" s="55"/>
      <c r="CI245" s="55"/>
      <c r="CJ245" s="55"/>
      <c r="CK245" s="55"/>
      <c r="CL245" s="55"/>
      <c r="CM245" s="55"/>
      <c r="CN245" s="55"/>
      <c r="CO245" s="55"/>
      <c r="CP245" s="55"/>
      <c r="CQ245" s="55"/>
      <c r="CR245" s="55"/>
      <c r="CS245" s="55"/>
      <c r="CT245" s="55"/>
      <c r="CU245" s="55"/>
      <c r="CV245" s="55"/>
    </row>
    <row r="246" spans="2:100">
      <c r="B246" s="21"/>
      <c r="C246" s="78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  <c r="AV246" s="55"/>
      <c r="AW246" s="55"/>
      <c r="AX246" s="55"/>
      <c r="AY246" s="55"/>
      <c r="AZ246" s="55"/>
      <c r="BA246" s="55"/>
      <c r="BB246" s="55"/>
      <c r="BC246" s="55"/>
      <c r="BD246" s="55"/>
      <c r="BE246" s="55"/>
      <c r="BF246" s="55"/>
      <c r="BG246" s="55"/>
      <c r="BH246" s="55"/>
      <c r="BI246" s="55"/>
      <c r="BJ246" s="55"/>
      <c r="BK246" s="55"/>
      <c r="BL246" s="55"/>
      <c r="BM246" s="55"/>
      <c r="BN246" s="55"/>
      <c r="BO246" s="55"/>
      <c r="BP246" s="55"/>
      <c r="BQ246" s="55"/>
      <c r="BR246" s="55"/>
      <c r="BS246" s="55"/>
      <c r="BT246" s="55"/>
      <c r="BU246" s="55"/>
      <c r="BV246" s="55"/>
      <c r="BW246" s="55"/>
      <c r="BX246" s="55"/>
      <c r="BY246" s="55"/>
      <c r="BZ246" s="55"/>
      <c r="CA246" s="55"/>
      <c r="CB246" s="55"/>
      <c r="CC246" s="55"/>
      <c r="CD246" s="55"/>
      <c r="CE246" s="55"/>
      <c r="CF246" s="55"/>
      <c r="CG246" s="55"/>
      <c r="CH246" s="55"/>
      <c r="CI246" s="55"/>
      <c r="CJ246" s="55"/>
      <c r="CK246" s="55"/>
      <c r="CL246" s="55"/>
      <c r="CM246" s="55"/>
      <c r="CN246" s="55"/>
      <c r="CO246" s="55"/>
      <c r="CP246" s="55"/>
      <c r="CQ246" s="55"/>
      <c r="CR246" s="55"/>
      <c r="CS246" s="55"/>
      <c r="CT246" s="55"/>
      <c r="CU246" s="55"/>
      <c r="CV246" s="55"/>
    </row>
    <row r="247" spans="2:100">
      <c r="B247" s="21"/>
      <c r="C247" s="78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s="55"/>
      <c r="AZ247" s="55"/>
      <c r="BA247" s="55"/>
      <c r="BB247" s="55"/>
      <c r="BC247" s="55"/>
      <c r="BD247" s="55"/>
      <c r="BE247" s="55"/>
      <c r="BF247" s="55"/>
      <c r="BG247" s="55"/>
      <c r="BH247" s="55"/>
      <c r="BI247" s="55"/>
      <c r="BJ247" s="55"/>
      <c r="BK247" s="55"/>
      <c r="BL247" s="55"/>
      <c r="BM247" s="55"/>
      <c r="BN247" s="55"/>
      <c r="BO247" s="55"/>
      <c r="BP247" s="55"/>
      <c r="BQ247" s="55"/>
      <c r="BR247" s="55"/>
      <c r="BS247" s="55"/>
      <c r="BT247" s="55"/>
      <c r="BU247" s="55"/>
      <c r="BV247" s="55"/>
      <c r="BW247" s="55"/>
      <c r="BX247" s="55"/>
      <c r="BY247" s="55"/>
      <c r="BZ247" s="55"/>
      <c r="CA247" s="55"/>
      <c r="CB247" s="55"/>
      <c r="CC247" s="55"/>
      <c r="CD247" s="55"/>
      <c r="CE247" s="55"/>
      <c r="CF247" s="55"/>
      <c r="CG247" s="55"/>
      <c r="CH247" s="55"/>
      <c r="CI247" s="55"/>
      <c r="CJ247" s="55"/>
      <c r="CK247" s="55"/>
      <c r="CL247" s="55"/>
      <c r="CM247" s="55"/>
      <c r="CN247" s="55"/>
      <c r="CO247" s="55"/>
      <c r="CP247" s="55"/>
      <c r="CQ247" s="55"/>
      <c r="CR247" s="55"/>
      <c r="CS247" s="55"/>
      <c r="CT247" s="55"/>
      <c r="CU247" s="55"/>
      <c r="CV247" s="55"/>
    </row>
    <row r="248" spans="2:100">
      <c r="B248" s="21"/>
      <c r="C248" s="78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  <c r="AV248" s="55"/>
      <c r="AW248" s="55"/>
      <c r="AX248" s="55"/>
      <c r="AY248" s="55"/>
      <c r="AZ248" s="55"/>
      <c r="BA248" s="55"/>
      <c r="BB248" s="55"/>
      <c r="BC248" s="55"/>
      <c r="BD248" s="55"/>
      <c r="BE248" s="55"/>
      <c r="BF248" s="55"/>
      <c r="BG248" s="55"/>
      <c r="BH248" s="55"/>
      <c r="BI248" s="55"/>
      <c r="BJ248" s="55"/>
      <c r="BK248" s="55"/>
      <c r="BL248" s="55"/>
      <c r="BM248" s="55"/>
      <c r="BN248" s="55"/>
      <c r="BO248" s="55"/>
      <c r="BP248" s="55"/>
      <c r="BQ248" s="55"/>
      <c r="BR248" s="55"/>
      <c r="BS248" s="55"/>
      <c r="BT248" s="55"/>
      <c r="BU248" s="55"/>
      <c r="BV248" s="55"/>
      <c r="BW248" s="55"/>
      <c r="BX248" s="55"/>
      <c r="BY248" s="55"/>
      <c r="BZ248" s="55"/>
      <c r="CA248" s="55"/>
      <c r="CB248" s="55"/>
      <c r="CC248" s="55"/>
      <c r="CD248" s="55"/>
      <c r="CE248" s="55"/>
      <c r="CF248" s="55"/>
      <c r="CG248" s="55"/>
      <c r="CH248" s="55"/>
      <c r="CI248" s="55"/>
      <c r="CJ248" s="55"/>
      <c r="CK248" s="55"/>
      <c r="CL248" s="55"/>
      <c r="CM248" s="55"/>
      <c r="CN248" s="55"/>
      <c r="CO248" s="55"/>
      <c r="CP248" s="55"/>
      <c r="CQ248" s="55"/>
      <c r="CR248" s="55"/>
      <c r="CS248" s="55"/>
      <c r="CT248" s="55"/>
      <c r="CU248" s="55"/>
      <c r="CV248" s="55"/>
    </row>
    <row r="249" spans="2:100">
      <c r="B249" s="21"/>
      <c r="C249" s="78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  <c r="AV249" s="55"/>
      <c r="AW249" s="55"/>
      <c r="AX249" s="55"/>
      <c r="AY249" s="55"/>
      <c r="AZ249" s="55"/>
      <c r="BA249" s="55"/>
      <c r="BB249" s="55"/>
      <c r="BC249" s="55"/>
      <c r="BD249" s="55"/>
      <c r="BE249" s="55"/>
      <c r="BF249" s="55"/>
      <c r="BG249" s="55"/>
      <c r="BH249" s="55"/>
      <c r="BI249" s="55"/>
      <c r="BJ249" s="55"/>
      <c r="BK249" s="55"/>
      <c r="BL249" s="55"/>
      <c r="BM249" s="55"/>
      <c r="BN249" s="55"/>
      <c r="BO249" s="55"/>
      <c r="BP249" s="55"/>
      <c r="BQ249" s="55"/>
      <c r="BR249" s="55"/>
      <c r="BS249" s="55"/>
      <c r="BT249" s="55"/>
      <c r="BU249" s="55"/>
      <c r="BV249" s="55"/>
      <c r="BW249" s="55"/>
      <c r="BX249" s="55"/>
      <c r="BY249" s="55"/>
      <c r="BZ249" s="55"/>
      <c r="CA249" s="55"/>
      <c r="CB249" s="55"/>
      <c r="CC249" s="55"/>
      <c r="CD249" s="55"/>
      <c r="CE249" s="55"/>
      <c r="CF249" s="55"/>
      <c r="CG249" s="55"/>
      <c r="CH249" s="55"/>
      <c r="CI249" s="55"/>
      <c r="CJ249" s="55"/>
      <c r="CK249" s="55"/>
      <c r="CL249" s="55"/>
      <c r="CM249" s="55"/>
      <c r="CN249" s="55"/>
      <c r="CO249" s="55"/>
      <c r="CP249" s="55"/>
      <c r="CQ249" s="55"/>
      <c r="CR249" s="55"/>
      <c r="CS249" s="55"/>
      <c r="CT249" s="55"/>
      <c r="CU249" s="55"/>
      <c r="CV249" s="55"/>
    </row>
    <row r="250" spans="2:100">
      <c r="B250" s="21"/>
      <c r="C250" s="78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  <c r="AV250" s="55"/>
      <c r="AW250" s="55"/>
      <c r="AX250" s="55"/>
      <c r="AY250" s="55"/>
      <c r="AZ250" s="55"/>
      <c r="BA250" s="55"/>
      <c r="BB250" s="55"/>
      <c r="BC250" s="55"/>
      <c r="BD250" s="55"/>
      <c r="BE250" s="55"/>
      <c r="BF250" s="55"/>
      <c r="BG250" s="55"/>
      <c r="BH250" s="55"/>
      <c r="BI250" s="55"/>
      <c r="BJ250" s="55"/>
      <c r="BK250" s="55"/>
      <c r="BL250" s="55"/>
      <c r="BM250" s="55"/>
      <c r="BN250" s="55"/>
      <c r="BO250" s="55"/>
      <c r="BP250" s="55"/>
      <c r="BQ250" s="55"/>
      <c r="BR250" s="55"/>
      <c r="BS250" s="55"/>
      <c r="BT250" s="55"/>
      <c r="BU250" s="55"/>
      <c r="BV250" s="55"/>
      <c r="BW250" s="55"/>
      <c r="BX250" s="55"/>
      <c r="BY250" s="55"/>
      <c r="BZ250" s="55"/>
      <c r="CA250" s="55"/>
      <c r="CB250" s="55"/>
      <c r="CC250" s="55"/>
      <c r="CD250" s="55"/>
      <c r="CE250" s="55"/>
      <c r="CF250" s="55"/>
      <c r="CG250" s="55"/>
      <c r="CH250" s="55"/>
      <c r="CI250" s="55"/>
      <c r="CJ250" s="55"/>
      <c r="CK250" s="55"/>
      <c r="CL250" s="55"/>
      <c r="CM250" s="55"/>
      <c r="CN250" s="55"/>
      <c r="CO250" s="55"/>
      <c r="CP250" s="55"/>
      <c r="CQ250" s="55"/>
      <c r="CR250" s="55"/>
      <c r="CS250" s="55"/>
      <c r="CT250" s="55"/>
      <c r="CU250" s="55"/>
      <c r="CV250" s="55"/>
    </row>
    <row r="251" spans="2:100">
      <c r="B251" s="21"/>
      <c r="C251" s="78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  <c r="AV251" s="55"/>
      <c r="AW251" s="55"/>
      <c r="AX251" s="55"/>
      <c r="AY251" s="55"/>
      <c r="AZ251" s="55"/>
      <c r="BA251" s="55"/>
      <c r="BB251" s="55"/>
      <c r="BC251" s="55"/>
      <c r="BD251" s="55"/>
      <c r="BE251" s="55"/>
      <c r="BF251" s="55"/>
      <c r="BG251" s="55"/>
      <c r="BH251" s="55"/>
      <c r="BI251" s="55"/>
      <c r="BJ251" s="55"/>
      <c r="BK251" s="55"/>
      <c r="BL251" s="55"/>
      <c r="BM251" s="55"/>
      <c r="BN251" s="55"/>
      <c r="BO251" s="55"/>
      <c r="BP251" s="55"/>
      <c r="BQ251" s="55"/>
      <c r="BR251" s="55"/>
      <c r="BS251" s="55"/>
      <c r="BT251" s="55"/>
      <c r="BU251" s="55"/>
      <c r="BV251" s="55"/>
      <c r="BW251" s="55"/>
      <c r="BX251" s="55"/>
      <c r="BY251" s="55"/>
      <c r="BZ251" s="55"/>
      <c r="CA251" s="55"/>
      <c r="CB251" s="55"/>
      <c r="CC251" s="55"/>
      <c r="CD251" s="55"/>
      <c r="CE251" s="55"/>
      <c r="CF251" s="55"/>
      <c r="CG251" s="55"/>
      <c r="CH251" s="55"/>
      <c r="CI251" s="55"/>
      <c r="CJ251" s="55"/>
      <c r="CK251" s="55"/>
      <c r="CL251" s="55"/>
      <c r="CM251" s="55"/>
      <c r="CN251" s="55"/>
      <c r="CO251" s="55"/>
      <c r="CP251" s="55"/>
      <c r="CQ251" s="55"/>
      <c r="CR251" s="55"/>
      <c r="CS251" s="55"/>
      <c r="CT251" s="55"/>
      <c r="CU251" s="55"/>
      <c r="CV251" s="55"/>
    </row>
    <row r="252" spans="2:100">
      <c r="B252" s="21"/>
      <c r="C252" s="78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  <c r="AV252" s="55"/>
      <c r="AW252" s="55"/>
      <c r="AX252" s="55"/>
      <c r="AY252" s="55"/>
      <c r="AZ252" s="55"/>
      <c r="BA252" s="55"/>
      <c r="BB252" s="55"/>
      <c r="BC252" s="55"/>
      <c r="BD252" s="55"/>
      <c r="BE252" s="55"/>
      <c r="BF252" s="55"/>
      <c r="BG252" s="55"/>
      <c r="BH252" s="55"/>
      <c r="BI252" s="55"/>
      <c r="BJ252" s="55"/>
      <c r="BK252" s="55"/>
      <c r="BL252" s="55"/>
      <c r="BM252" s="55"/>
      <c r="BN252" s="55"/>
      <c r="BO252" s="55"/>
      <c r="BP252" s="55"/>
      <c r="BQ252" s="55"/>
      <c r="BR252" s="55"/>
      <c r="BS252" s="55"/>
      <c r="BT252" s="55"/>
      <c r="BU252" s="55"/>
      <c r="BV252" s="55"/>
      <c r="BW252" s="55"/>
      <c r="BX252" s="55"/>
      <c r="BY252" s="55"/>
      <c r="BZ252" s="55"/>
      <c r="CA252" s="55"/>
      <c r="CB252" s="55"/>
      <c r="CC252" s="55"/>
      <c r="CD252" s="55"/>
      <c r="CE252" s="55"/>
      <c r="CF252" s="55"/>
      <c r="CG252" s="55"/>
      <c r="CH252" s="55"/>
      <c r="CI252" s="55"/>
      <c r="CJ252" s="55"/>
      <c r="CK252" s="55"/>
      <c r="CL252" s="55"/>
      <c r="CM252" s="55"/>
      <c r="CN252" s="55"/>
      <c r="CO252" s="55"/>
      <c r="CP252" s="55"/>
      <c r="CQ252" s="55"/>
      <c r="CR252" s="55"/>
      <c r="CS252" s="55"/>
      <c r="CT252" s="55"/>
      <c r="CU252" s="55"/>
      <c r="CV252" s="55"/>
    </row>
    <row r="253" spans="2:100">
      <c r="B253" s="21"/>
      <c r="C253" s="78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  <c r="AV253" s="55"/>
      <c r="AW253" s="55"/>
      <c r="AX253" s="55"/>
      <c r="AY253" s="55"/>
      <c r="AZ253" s="55"/>
      <c r="BA253" s="55"/>
      <c r="BB253" s="55"/>
      <c r="BC253" s="55"/>
      <c r="BD253" s="55"/>
      <c r="BE253" s="55"/>
      <c r="BF253" s="55"/>
      <c r="BG253" s="55"/>
      <c r="BH253" s="55"/>
      <c r="BI253" s="55"/>
      <c r="BJ253" s="55"/>
      <c r="BK253" s="55"/>
      <c r="BL253" s="55"/>
      <c r="BM253" s="55"/>
      <c r="BN253" s="55"/>
      <c r="BO253" s="55"/>
      <c r="BP253" s="55"/>
      <c r="BQ253" s="55"/>
      <c r="BR253" s="55"/>
      <c r="BS253" s="55"/>
      <c r="BT253" s="55"/>
      <c r="BU253" s="55"/>
      <c r="BV253" s="55"/>
      <c r="BW253" s="55"/>
      <c r="BX253" s="55"/>
      <c r="BY253" s="55"/>
      <c r="BZ253" s="55"/>
      <c r="CA253" s="55"/>
      <c r="CB253" s="55"/>
      <c r="CC253" s="55"/>
      <c r="CD253" s="55"/>
      <c r="CE253" s="55"/>
      <c r="CF253" s="55"/>
      <c r="CG253" s="55"/>
      <c r="CH253" s="55"/>
      <c r="CI253" s="55"/>
      <c r="CJ253" s="55"/>
      <c r="CK253" s="55"/>
      <c r="CL253" s="55"/>
      <c r="CM253" s="55"/>
      <c r="CN253" s="55"/>
      <c r="CO253" s="55"/>
      <c r="CP253" s="55"/>
      <c r="CQ253" s="55"/>
      <c r="CR253" s="55"/>
      <c r="CS253" s="55"/>
      <c r="CT253" s="55"/>
      <c r="CU253" s="55"/>
      <c r="CV253" s="55"/>
    </row>
    <row r="254" spans="2:100">
      <c r="B254" s="21"/>
      <c r="C254" s="78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  <c r="AV254" s="55"/>
      <c r="AW254" s="55"/>
      <c r="AX254" s="55"/>
      <c r="AY254" s="55"/>
      <c r="AZ254" s="55"/>
      <c r="BA254" s="55"/>
      <c r="BB254" s="55"/>
      <c r="BC254" s="55"/>
      <c r="BD254" s="55"/>
      <c r="BE254" s="55"/>
      <c r="BF254" s="55"/>
      <c r="BG254" s="55"/>
      <c r="BH254" s="55"/>
      <c r="BI254" s="55"/>
      <c r="BJ254" s="55"/>
      <c r="BK254" s="55"/>
      <c r="BL254" s="55"/>
      <c r="BM254" s="55"/>
      <c r="BN254" s="55"/>
      <c r="BO254" s="55"/>
      <c r="BP254" s="55"/>
      <c r="BQ254" s="55"/>
      <c r="BR254" s="55"/>
      <c r="BS254" s="55"/>
      <c r="BT254" s="55"/>
      <c r="BU254" s="55"/>
      <c r="BV254" s="55"/>
      <c r="BW254" s="55"/>
      <c r="BX254" s="55"/>
      <c r="BY254" s="55"/>
      <c r="BZ254" s="55"/>
      <c r="CA254" s="55"/>
      <c r="CB254" s="55"/>
      <c r="CC254" s="55"/>
      <c r="CD254" s="55"/>
      <c r="CE254" s="55"/>
      <c r="CF254" s="55"/>
      <c r="CG254" s="55"/>
      <c r="CH254" s="55"/>
      <c r="CI254" s="55"/>
      <c r="CJ254" s="55"/>
      <c r="CK254" s="55"/>
      <c r="CL254" s="55"/>
      <c r="CM254" s="55"/>
      <c r="CN254" s="55"/>
      <c r="CO254" s="55"/>
      <c r="CP254" s="55"/>
      <c r="CQ254" s="55"/>
      <c r="CR254" s="55"/>
      <c r="CS254" s="55"/>
      <c r="CT254" s="55"/>
      <c r="CU254" s="55"/>
      <c r="CV254" s="55"/>
    </row>
    <row r="255" spans="2:100">
      <c r="B255" s="21"/>
      <c r="C255" s="78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  <c r="AV255" s="55"/>
      <c r="AW255" s="55"/>
      <c r="AX255" s="55"/>
      <c r="AY255" s="55"/>
      <c r="AZ255" s="55"/>
      <c r="BA255" s="55"/>
      <c r="BB255" s="55"/>
      <c r="BC255" s="55"/>
      <c r="BD255" s="55"/>
      <c r="BE255" s="55"/>
      <c r="BF255" s="55"/>
      <c r="BG255" s="55"/>
      <c r="BH255" s="55"/>
      <c r="BI255" s="55"/>
      <c r="BJ255" s="55"/>
      <c r="BK255" s="55"/>
      <c r="BL255" s="55"/>
      <c r="BM255" s="55"/>
      <c r="BN255" s="55"/>
      <c r="BO255" s="55"/>
      <c r="BP255" s="55"/>
      <c r="BQ255" s="55"/>
      <c r="BR255" s="55"/>
      <c r="BS255" s="55"/>
      <c r="BT255" s="55"/>
      <c r="BU255" s="55"/>
      <c r="BV255" s="55"/>
      <c r="BW255" s="55"/>
      <c r="BX255" s="55"/>
      <c r="BY255" s="55"/>
      <c r="BZ255" s="55"/>
      <c r="CA255" s="55"/>
      <c r="CB255" s="55"/>
      <c r="CC255" s="55"/>
      <c r="CD255" s="55"/>
      <c r="CE255" s="55"/>
      <c r="CF255" s="55"/>
      <c r="CG255" s="55"/>
      <c r="CH255" s="55"/>
      <c r="CI255" s="55"/>
      <c r="CJ255" s="55"/>
      <c r="CK255" s="55"/>
      <c r="CL255" s="55"/>
      <c r="CM255" s="55"/>
      <c r="CN255" s="55"/>
      <c r="CO255" s="55"/>
      <c r="CP255" s="55"/>
      <c r="CQ255" s="55"/>
      <c r="CR255" s="55"/>
      <c r="CS255" s="55"/>
      <c r="CT255" s="55"/>
      <c r="CU255" s="55"/>
      <c r="CV255" s="55"/>
    </row>
    <row r="256" spans="2:100">
      <c r="B256" s="21"/>
      <c r="C256" s="78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  <c r="AV256" s="55"/>
      <c r="AW256" s="55"/>
      <c r="AX256" s="55"/>
      <c r="AY256" s="55"/>
      <c r="AZ256" s="55"/>
      <c r="BA256" s="55"/>
      <c r="BB256" s="55"/>
      <c r="BC256" s="55"/>
      <c r="BD256" s="55"/>
      <c r="BE256" s="55"/>
      <c r="BF256" s="55"/>
      <c r="BG256" s="55"/>
      <c r="BH256" s="55"/>
      <c r="BI256" s="55"/>
      <c r="BJ256" s="55"/>
      <c r="BK256" s="55"/>
      <c r="BL256" s="55"/>
      <c r="BM256" s="55"/>
      <c r="BN256" s="55"/>
      <c r="BO256" s="55"/>
      <c r="BP256" s="55"/>
      <c r="BQ256" s="55"/>
      <c r="BR256" s="55"/>
      <c r="BS256" s="55"/>
      <c r="BT256" s="55"/>
      <c r="BU256" s="55"/>
      <c r="BV256" s="55"/>
      <c r="BW256" s="55"/>
      <c r="BX256" s="55"/>
      <c r="BY256" s="55"/>
      <c r="BZ256" s="55"/>
      <c r="CA256" s="55"/>
      <c r="CB256" s="55"/>
      <c r="CC256" s="55"/>
      <c r="CD256" s="55"/>
      <c r="CE256" s="55"/>
      <c r="CF256" s="55"/>
      <c r="CG256" s="55"/>
      <c r="CH256" s="55"/>
      <c r="CI256" s="55"/>
      <c r="CJ256" s="55"/>
      <c r="CK256" s="55"/>
      <c r="CL256" s="55"/>
      <c r="CM256" s="55"/>
      <c r="CN256" s="55"/>
      <c r="CO256" s="55"/>
      <c r="CP256" s="55"/>
      <c r="CQ256" s="55"/>
      <c r="CR256" s="55"/>
      <c r="CS256" s="55"/>
      <c r="CT256" s="55"/>
      <c r="CU256" s="55"/>
      <c r="CV256" s="55"/>
    </row>
    <row r="257" spans="2:100">
      <c r="B257" s="21"/>
      <c r="C257" s="78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  <c r="AV257" s="55"/>
      <c r="AW257" s="55"/>
      <c r="AX257" s="55"/>
      <c r="AY257" s="55"/>
      <c r="AZ257" s="55"/>
      <c r="BA257" s="55"/>
      <c r="BB257" s="55"/>
      <c r="BC257" s="55"/>
      <c r="BD257" s="55"/>
      <c r="BE257" s="55"/>
      <c r="BF257" s="55"/>
      <c r="BG257" s="55"/>
      <c r="BH257" s="55"/>
      <c r="BI257" s="55"/>
      <c r="BJ257" s="55"/>
      <c r="BK257" s="55"/>
      <c r="BL257" s="55"/>
      <c r="BM257" s="55"/>
      <c r="BN257" s="55"/>
      <c r="BO257" s="55"/>
      <c r="BP257" s="55"/>
      <c r="BQ257" s="55"/>
      <c r="BR257" s="55"/>
      <c r="BS257" s="55"/>
      <c r="BT257" s="55"/>
      <c r="BU257" s="55"/>
      <c r="BV257" s="55"/>
      <c r="BW257" s="55"/>
      <c r="BX257" s="55"/>
      <c r="BY257" s="55"/>
      <c r="BZ257" s="55"/>
      <c r="CA257" s="55"/>
      <c r="CB257" s="55"/>
      <c r="CC257" s="55"/>
      <c r="CD257" s="55"/>
      <c r="CE257" s="55"/>
      <c r="CF257" s="55"/>
      <c r="CG257" s="55"/>
      <c r="CH257" s="55"/>
      <c r="CI257" s="55"/>
      <c r="CJ257" s="55"/>
      <c r="CK257" s="55"/>
      <c r="CL257" s="55"/>
      <c r="CM257" s="55"/>
      <c r="CN257" s="55"/>
      <c r="CO257" s="55"/>
      <c r="CP257" s="55"/>
      <c r="CQ257" s="55"/>
      <c r="CR257" s="55"/>
      <c r="CS257" s="55"/>
      <c r="CT257" s="55"/>
      <c r="CU257" s="55"/>
      <c r="CV257" s="55"/>
    </row>
    <row r="258" spans="2:100">
      <c r="B258" s="21"/>
      <c r="C258" s="78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  <c r="AV258" s="55"/>
      <c r="AW258" s="55"/>
      <c r="AX258" s="55"/>
      <c r="AY258" s="55"/>
      <c r="AZ258" s="55"/>
      <c r="BA258" s="55"/>
      <c r="BB258" s="55"/>
      <c r="BC258" s="55"/>
      <c r="BD258" s="55"/>
      <c r="BE258" s="55"/>
      <c r="BF258" s="55"/>
      <c r="BG258" s="55"/>
      <c r="BH258" s="55"/>
      <c r="BI258" s="55"/>
      <c r="BJ258" s="55"/>
      <c r="BK258" s="55"/>
      <c r="BL258" s="55"/>
      <c r="BM258" s="55"/>
      <c r="BN258" s="55"/>
      <c r="BO258" s="55"/>
      <c r="BP258" s="55"/>
      <c r="BQ258" s="55"/>
      <c r="BR258" s="55"/>
      <c r="BS258" s="55"/>
      <c r="BT258" s="55"/>
      <c r="BU258" s="55"/>
      <c r="BV258" s="55"/>
      <c r="BW258" s="55"/>
      <c r="BX258" s="55"/>
      <c r="BY258" s="55"/>
      <c r="BZ258" s="55"/>
      <c r="CA258" s="55"/>
      <c r="CB258" s="55"/>
      <c r="CC258" s="55"/>
      <c r="CD258" s="55"/>
      <c r="CE258" s="55"/>
      <c r="CF258" s="55"/>
      <c r="CG258" s="55"/>
      <c r="CH258" s="55"/>
      <c r="CI258" s="55"/>
      <c r="CJ258" s="55"/>
      <c r="CK258" s="55"/>
      <c r="CL258" s="55"/>
      <c r="CM258" s="55"/>
      <c r="CN258" s="55"/>
      <c r="CO258" s="55"/>
      <c r="CP258" s="55"/>
      <c r="CQ258" s="55"/>
      <c r="CR258" s="55"/>
      <c r="CS258" s="55"/>
      <c r="CT258" s="55"/>
      <c r="CU258" s="55"/>
      <c r="CV258" s="55"/>
    </row>
    <row r="259" spans="2:100">
      <c r="B259" s="21"/>
      <c r="C259" s="78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  <c r="AV259" s="55"/>
      <c r="AW259" s="55"/>
      <c r="AX259" s="55"/>
      <c r="AY259" s="55"/>
      <c r="AZ259" s="55"/>
      <c r="BA259" s="55"/>
      <c r="BB259" s="55"/>
      <c r="BC259" s="55"/>
      <c r="BD259" s="55"/>
      <c r="BE259" s="55"/>
      <c r="BF259" s="55"/>
      <c r="BG259" s="55"/>
      <c r="BH259" s="55"/>
      <c r="BI259" s="55"/>
      <c r="BJ259" s="55"/>
      <c r="BK259" s="55"/>
      <c r="BL259" s="55"/>
      <c r="BM259" s="55"/>
      <c r="BN259" s="55"/>
      <c r="BO259" s="55"/>
      <c r="BP259" s="55"/>
      <c r="BQ259" s="55"/>
      <c r="BR259" s="55"/>
      <c r="BS259" s="55"/>
      <c r="BT259" s="55"/>
      <c r="BU259" s="55"/>
      <c r="BV259" s="55"/>
      <c r="BW259" s="55"/>
      <c r="BX259" s="55"/>
      <c r="BY259" s="55"/>
      <c r="BZ259" s="55"/>
      <c r="CA259" s="55"/>
      <c r="CB259" s="55"/>
      <c r="CC259" s="55"/>
      <c r="CD259" s="55"/>
      <c r="CE259" s="55"/>
      <c r="CF259" s="55"/>
      <c r="CG259" s="55"/>
      <c r="CH259" s="55"/>
      <c r="CI259" s="55"/>
      <c r="CJ259" s="55"/>
      <c r="CK259" s="55"/>
      <c r="CL259" s="55"/>
      <c r="CM259" s="55"/>
      <c r="CN259" s="55"/>
      <c r="CO259" s="55"/>
      <c r="CP259" s="55"/>
      <c r="CQ259" s="55"/>
      <c r="CR259" s="55"/>
      <c r="CS259" s="55"/>
      <c r="CT259" s="55"/>
      <c r="CU259" s="55"/>
      <c r="CV259" s="55"/>
    </row>
    <row r="260" spans="2:100">
      <c r="B260" s="21"/>
      <c r="C260" s="78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  <c r="AV260" s="55"/>
      <c r="AW260" s="55"/>
      <c r="AX260" s="55"/>
      <c r="AY260" s="55"/>
      <c r="AZ260" s="55"/>
      <c r="BA260" s="55"/>
      <c r="BB260" s="55"/>
      <c r="BC260" s="55"/>
      <c r="BD260" s="55"/>
      <c r="BE260" s="55"/>
      <c r="BF260" s="55"/>
      <c r="BG260" s="55"/>
      <c r="BH260" s="55"/>
      <c r="BI260" s="55"/>
      <c r="BJ260" s="55"/>
      <c r="BK260" s="55"/>
      <c r="BL260" s="55"/>
      <c r="BM260" s="55"/>
      <c r="BN260" s="55"/>
      <c r="BO260" s="55"/>
      <c r="BP260" s="55"/>
      <c r="BQ260" s="55"/>
      <c r="BR260" s="55"/>
      <c r="BS260" s="55"/>
      <c r="BT260" s="55"/>
      <c r="BU260" s="55"/>
      <c r="BV260" s="55"/>
      <c r="BW260" s="55"/>
      <c r="BX260" s="55"/>
      <c r="BY260" s="55"/>
      <c r="BZ260" s="55"/>
      <c r="CA260" s="55"/>
      <c r="CB260" s="55"/>
      <c r="CC260" s="55"/>
      <c r="CD260" s="55"/>
      <c r="CE260" s="55"/>
      <c r="CF260" s="55"/>
      <c r="CG260" s="55"/>
      <c r="CH260" s="55"/>
      <c r="CI260" s="55"/>
      <c r="CJ260" s="55"/>
      <c r="CK260" s="55"/>
      <c r="CL260" s="55"/>
      <c r="CM260" s="55"/>
      <c r="CN260" s="55"/>
      <c r="CO260" s="55"/>
      <c r="CP260" s="55"/>
      <c r="CQ260" s="55"/>
      <c r="CR260" s="55"/>
      <c r="CS260" s="55"/>
      <c r="CT260" s="55"/>
      <c r="CU260" s="55"/>
      <c r="CV260" s="55"/>
    </row>
    <row r="261" spans="2:100">
      <c r="B261" s="21"/>
      <c r="C261" s="78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  <c r="AV261" s="55"/>
      <c r="AW261" s="55"/>
      <c r="AX261" s="55"/>
      <c r="AY261" s="55"/>
      <c r="AZ261" s="55"/>
      <c r="BA261" s="55"/>
      <c r="BB261" s="55"/>
      <c r="BC261" s="55"/>
      <c r="BD261" s="55"/>
      <c r="BE261" s="55"/>
      <c r="BF261" s="55"/>
      <c r="BG261" s="55"/>
      <c r="BH261" s="55"/>
      <c r="BI261" s="55"/>
      <c r="BJ261" s="55"/>
      <c r="BK261" s="55"/>
      <c r="BL261" s="55"/>
      <c r="BM261" s="55"/>
      <c r="BN261" s="55"/>
      <c r="BO261" s="55"/>
      <c r="BP261" s="55"/>
      <c r="BQ261" s="55"/>
      <c r="BR261" s="55"/>
      <c r="BS261" s="55"/>
      <c r="BT261" s="55"/>
      <c r="BU261" s="55"/>
      <c r="BV261" s="55"/>
      <c r="BW261" s="55"/>
      <c r="BX261" s="55"/>
      <c r="BY261" s="55"/>
      <c r="BZ261" s="55"/>
      <c r="CA261" s="55"/>
      <c r="CB261" s="55"/>
      <c r="CC261" s="55"/>
      <c r="CD261" s="55"/>
      <c r="CE261" s="55"/>
      <c r="CF261" s="55"/>
      <c r="CG261" s="55"/>
      <c r="CH261" s="55"/>
      <c r="CI261" s="55"/>
      <c r="CJ261" s="55"/>
      <c r="CK261" s="55"/>
      <c r="CL261" s="55"/>
      <c r="CM261" s="55"/>
      <c r="CN261" s="55"/>
      <c r="CO261" s="55"/>
      <c r="CP261" s="55"/>
      <c r="CQ261" s="55"/>
      <c r="CR261" s="55"/>
      <c r="CS261" s="55"/>
      <c r="CT261" s="55"/>
      <c r="CU261" s="55"/>
      <c r="CV261" s="55"/>
    </row>
    <row r="262" spans="2:100">
      <c r="B262" s="21"/>
      <c r="C262" s="78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  <c r="AV262" s="55"/>
      <c r="AW262" s="55"/>
      <c r="AX262" s="55"/>
      <c r="AY262" s="55"/>
      <c r="AZ262" s="55"/>
      <c r="BA262" s="55"/>
      <c r="BB262" s="55"/>
      <c r="BC262" s="55"/>
      <c r="BD262" s="55"/>
      <c r="BE262" s="55"/>
      <c r="BF262" s="55"/>
      <c r="BG262" s="55"/>
      <c r="BH262" s="55"/>
      <c r="BI262" s="55"/>
      <c r="BJ262" s="55"/>
      <c r="BK262" s="55"/>
      <c r="BL262" s="55"/>
      <c r="BM262" s="55"/>
      <c r="BN262" s="55"/>
      <c r="BO262" s="55"/>
      <c r="BP262" s="55"/>
      <c r="BQ262" s="55"/>
      <c r="BR262" s="55"/>
      <c r="BS262" s="55"/>
      <c r="BT262" s="55"/>
      <c r="BU262" s="55"/>
      <c r="BV262" s="55"/>
      <c r="BW262" s="55"/>
      <c r="BX262" s="55"/>
      <c r="BY262" s="55"/>
      <c r="BZ262" s="55"/>
      <c r="CA262" s="55"/>
      <c r="CB262" s="55"/>
      <c r="CC262" s="55"/>
      <c r="CD262" s="55"/>
      <c r="CE262" s="55"/>
      <c r="CF262" s="55"/>
      <c r="CG262" s="55"/>
      <c r="CH262" s="55"/>
      <c r="CI262" s="55"/>
      <c r="CJ262" s="55"/>
      <c r="CK262" s="55"/>
      <c r="CL262" s="55"/>
      <c r="CM262" s="55"/>
      <c r="CN262" s="55"/>
      <c r="CO262" s="55"/>
      <c r="CP262" s="55"/>
      <c r="CQ262" s="55"/>
      <c r="CR262" s="55"/>
      <c r="CS262" s="55"/>
      <c r="CT262" s="55"/>
      <c r="CU262" s="55"/>
      <c r="CV262" s="55"/>
    </row>
    <row r="263" spans="2:100">
      <c r="B263" s="21"/>
      <c r="C263" s="78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  <c r="AV263" s="55"/>
      <c r="AW263" s="55"/>
      <c r="AX263" s="55"/>
      <c r="AY263" s="55"/>
      <c r="AZ263" s="55"/>
      <c r="BA263" s="55"/>
      <c r="BB263" s="55"/>
      <c r="BC263" s="55"/>
      <c r="BD263" s="55"/>
      <c r="BE263" s="55"/>
      <c r="BF263" s="55"/>
      <c r="BG263" s="55"/>
      <c r="BH263" s="55"/>
      <c r="BI263" s="55"/>
      <c r="BJ263" s="55"/>
      <c r="BK263" s="55"/>
      <c r="BL263" s="55"/>
      <c r="BM263" s="55"/>
      <c r="BN263" s="55"/>
      <c r="BO263" s="55"/>
      <c r="BP263" s="55"/>
      <c r="BQ263" s="55"/>
      <c r="BR263" s="55"/>
      <c r="BS263" s="55"/>
      <c r="BT263" s="55"/>
      <c r="BU263" s="55"/>
      <c r="BV263" s="55"/>
      <c r="BW263" s="55"/>
      <c r="BX263" s="55"/>
      <c r="BY263" s="55"/>
      <c r="BZ263" s="55"/>
      <c r="CA263" s="55"/>
      <c r="CB263" s="55"/>
      <c r="CC263" s="55"/>
      <c r="CD263" s="55"/>
      <c r="CE263" s="55"/>
      <c r="CF263" s="55"/>
      <c r="CG263" s="55"/>
      <c r="CH263" s="55"/>
      <c r="CI263" s="55"/>
      <c r="CJ263" s="55"/>
      <c r="CK263" s="55"/>
      <c r="CL263" s="55"/>
      <c r="CM263" s="55"/>
      <c r="CN263" s="55"/>
      <c r="CO263" s="55"/>
      <c r="CP263" s="55"/>
      <c r="CQ263" s="55"/>
      <c r="CR263" s="55"/>
      <c r="CS263" s="55"/>
      <c r="CT263" s="55"/>
      <c r="CU263" s="55"/>
      <c r="CV263" s="55"/>
    </row>
    <row r="264" spans="2:100">
      <c r="B264" s="21"/>
      <c r="C264" s="78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  <c r="AZ264" s="55"/>
      <c r="BA264" s="55"/>
      <c r="BB264" s="55"/>
      <c r="BC264" s="55"/>
      <c r="BD264" s="55"/>
      <c r="BE264" s="55"/>
      <c r="BF264" s="55"/>
      <c r="BG264" s="55"/>
      <c r="BH264" s="55"/>
      <c r="BI264" s="55"/>
      <c r="BJ264" s="55"/>
      <c r="BK264" s="55"/>
      <c r="BL264" s="55"/>
      <c r="BM264" s="55"/>
      <c r="BN264" s="55"/>
      <c r="BO264" s="55"/>
      <c r="BP264" s="55"/>
      <c r="BQ264" s="55"/>
      <c r="BR264" s="55"/>
      <c r="BS264" s="55"/>
      <c r="BT264" s="55"/>
      <c r="BU264" s="55"/>
      <c r="BV264" s="55"/>
      <c r="BW264" s="55"/>
      <c r="BX264" s="55"/>
      <c r="BY264" s="55"/>
      <c r="BZ264" s="55"/>
      <c r="CA264" s="55"/>
      <c r="CB264" s="55"/>
      <c r="CC264" s="55"/>
      <c r="CD264" s="55"/>
      <c r="CE264" s="55"/>
      <c r="CF264" s="55"/>
      <c r="CG264" s="55"/>
      <c r="CH264" s="55"/>
      <c r="CI264" s="55"/>
      <c r="CJ264" s="55"/>
      <c r="CK264" s="55"/>
      <c r="CL264" s="55"/>
      <c r="CM264" s="55"/>
      <c r="CN264" s="55"/>
      <c r="CO264" s="55"/>
      <c r="CP264" s="55"/>
      <c r="CQ264" s="55"/>
      <c r="CR264" s="55"/>
      <c r="CS264" s="55"/>
      <c r="CT264" s="55"/>
      <c r="CU264" s="55"/>
      <c r="CV264" s="55"/>
    </row>
    <row r="265" spans="2:100">
      <c r="B265" s="21"/>
      <c r="C265" s="78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/>
      <c r="AZ265" s="55"/>
      <c r="BA265" s="55"/>
      <c r="BB265" s="55"/>
      <c r="BC265" s="55"/>
      <c r="BD265" s="55"/>
      <c r="BE265" s="55"/>
      <c r="BF265" s="55"/>
      <c r="BG265" s="55"/>
      <c r="BH265" s="55"/>
      <c r="BI265" s="55"/>
      <c r="BJ265" s="55"/>
      <c r="BK265" s="55"/>
      <c r="BL265" s="55"/>
      <c r="BM265" s="55"/>
      <c r="BN265" s="55"/>
      <c r="BO265" s="55"/>
      <c r="BP265" s="55"/>
      <c r="BQ265" s="55"/>
      <c r="BR265" s="55"/>
      <c r="BS265" s="55"/>
      <c r="BT265" s="55"/>
      <c r="BU265" s="55"/>
      <c r="BV265" s="55"/>
      <c r="BW265" s="55"/>
      <c r="BX265" s="55"/>
      <c r="BY265" s="55"/>
      <c r="BZ265" s="55"/>
      <c r="CA265" s="55"/>
      <c r="CB265" s="55"/>
      <c r="CC265" s="55"/>
      <c r="CD265" s="55"/>
      <c r="CE265" s="55"/>
      <c r="CF265" s="55"/>
      <c r="CG265" s="55"/>
      <c r="CH265" s="55"/>
      <c r="CI265" s="55"/>
      <c r="CJ265" s="55"/>
      <c r="CK265" s="55"/>
      <c r="CL265" s="55"/>
      <c r="CM265" s="55"/>
      <c r="CN265" s="55"/>
      <c r="CO265" s="55"/>
      <c r="CP265" s="55"/>
      <c r="CQ265" s="55"/>
      <c r="CR265" s="55"/>
      <c r="CS265" s="55"/>
      <c r="CT265" s="55"/>
      <c r="CU265" s="55"/>
      <c r="CV265" s="55"/>
    </row>
    <row r="266" spans="2:100">
      <c r="B266" s="21"/>
      <c r="C266" s="78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  <c r="AV266" s="55"/>
      <c r="AW266" s="55"/>
      <c r="AX266" s="55"/>
      <c r="AY266" s="55"/>
      <c r="AZ266" s="55"/>
      <c r="BA266" s="55"/>
      <c r="BB266" s="55"/>
      <c r="BC266" s="55"/>
      <c r="BD266" s="55"/>
      <c r="BE266" s="55"/>
      <c r="BF266" s="55"/>
      <c r="BG266" s="55"/>
      <c r="BH266" s="55"/>
      <c r="BI266" s="55"/>
      <c r="BJ266" s="55"/>
      <c r="BK266" s="55"/>
      <c r="BL266" s="55"/>
      <c r="BM266" s="55"/>
      <c r="BN266" s="55"/>
      <c r="BO266" s="55"/>
      <c r="BP266" s="55"/>
      <c r="BQ266" s="55"/>
      <c r="BR266" s="55"/>
      <c r="BS266" s="55"/>
      <c r="BT266" s="55"/>
      <c r="BU266" s="55"/>
      <c r="BV266" s="55"/>
      <c r="BW266" s="55"/>
      <c r="BX266" s="55"/>
      <c r="BY266" s="55"/>
      <c r="BZ266" s="55"/>
      <c r="CA266" s="55"/>
      <c r="CB266" s="55"/>
      <c r="CC266" s="55"/>
      <c r="CD266" s="55"/>
      <c r="CE266" s="55"/>
      <c r="CF266" s="55"/>
      <c r="CG266" s="55"/>
      <c r="CH266" s="55"/>
      <c r="CI266" s="55"/>
      <c r="CJ266" s="55"/>
      <c r="CK266" s="55"/>
      <c r="CL266" s="55"/>
      <c r="CM266" s="55"/>
      <c r="CN266" s="55"/>
      <c r="CO266" s="55"/>
      <c r="CP266" s="55"/>
      <c r="CQ266" s="55"/>
      <c r="CR266" s="55"/>
      <c r="CS266" s="55"/>
      <c r="CT266" s="55"/>
      <c r="CU266" s="55"/>
      <c r="CV266" s="55"/>
    </row>
    <row r="267" spans="2:100">
      <c r="B267" s="21"/>
      <c r="C267" s="78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/>
      <c r="AZ267" s="55"/>
      <c r="BA267" s="55"/>
      <c r="BB267" s="55"/>
      <c r="BC267" s="55"/>
      <c r="BD267" s="55"/>
      <c r="BE267" s="55"/>
      <c r="BF267" s="55"/>
      <c r="BG267" s="55"/>
      <c r="BH267" s="55"/>
      <c r="BI267" s="55"/>
      <c r="BJ267" s="55"/>
      <c r="BK267" s="55"/>
      <c r="BL267" s="55"/>
      <c r="BM267" s="55"/>
      <c r="BN267" s="55"/>
      <c r="BO267" s="55"/>
      <c r="BP267" s="55"/>
      <c r="BQ267" s="55"/>
      <c r="BR267" s="55"/>
      <c r="BS267" s="55"/>
      <c r="BT267" s="55"/>
      <c r="BU267" s="55"/>
      <c r="BV267" s="55"/>
      <c r="BW267" s="55"/>
      <c r="BX267" s="55"/>
      <c r="BY267" s="55"/>
      <c r="BZ267" s="55"/>
      <c r="CA267" s="55"/>
      <c r="CB267" s="55"/>
      <c r="CC267" s="55"/>
      <c r="CD267" s="55"/>
      <c r="CE267" s="55"/>
      <c r="CF267" s="55"/>
      <c r="CG267" s="55"/>
      <c r="CH267" s="55"/>
      <c r="CI267" s="55"/>
      <c r="CJ267" s="55"/>
      <c r="CK267" s="55"/>
      <c r="CL267" s="55"/>
      <c r="CM267" s="55"/>
      <c r="CN267" s="55"/>
      <c r="CO267" s="55"/>
      <c r="CP267" s="55"/>
      <c r="CQ267" s="55"/>
      <c r="CR267" s="55"/>
      <c r="CS267" s="55"/>
      <c r="CT267" s="55"/>
      <c r="CU267" s="55"/>
      <c r="CV267" s="55"/>
    </row>
    <row r="268" spans="2:100">
      <c r="B268" s="21"/>
      <c r="C268" s="78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  <c r="AV268" s="55"/>
      <c r="AW268" s="55"/>
      <c r="AX268" s="55"/>
      <c r="AY268" s="55"/>
      <c r="AZ268" s="55"/>
      <c r="BA268" s="55"/>
      <c r="BB268" s="55"/>
      <c r="BC268" s="55"/>
      <c r="BD268" s="55"/>
      <c r="BE268" s="55"/>
      <c r="BF268" s="55"/>
      <c r="BG268" s="55"/>
      <c r="BH268" s="55"/>
      <c r="BI268" s="55"/>
      <c r="BJ268" s="55"/>
      <c r="BK268" s="55"/>
      <c r="BL268" s="55"/>
      <c r="BM268" s="55"/>
      <c r="BN268" s="55"/>
      <c r="BO268" s="55"/>
      <c r="BP268" s="55"/>
      <c r="BQ268" s="55"/>
      <c r="BR268" s="55"/>
      <c r="BS268" s="55"/>
      <c r="BT268" s="55"/>
      <c r="BU268" s="55"/>
      <c r="BV268" s="55"/>
      <c r="BW268" s="55"/>
      <c r="BX268" s="55"/>
      <c r="BY268" s="55"/>
      <c r="BZ268" s="55"/>
      <c r="CA268" s="55"/>
      <c r="CB268" s="55"/>
      <c r="CC268" s="55"/>
      <c r="CD268" s="55"/>
      <c r="CE268" s="55"/>
      <c r="CF268" s="55"/>
      <c r="CG268" s="55"/>
      <c r="CH268" s="55"/>
      <c r="CI268" s="55"/>
      <c r="CJ268" s="55"/>
      <c r="CK268" s="55"/>
      <c r="CL268" s="55"/>
      <c r="CM268" s="55"/>
      <c r="CN268" s="55"/>
      <c r="CO268" s="55"/>
      <c r="CP268" s="55"/>
      <c r="CQ268" s="55"/>
      <c r="CR268" s="55"/>
      <c r="CS268" s="55"/>
      <c r="CT268" s="55"/>
      <c r="CU268" s="55"/>
      <c r="CV268" s="55"/>
    </row>
    <row r="269" spans="2:100">
      <c r="B269" s="21"/>
      <c r="C269" s="78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  <c r="AV269" s="55"/>
      <c r="AW269" s="55"/>
      <c r="AX269" s="55"/>
      <c r="AY269" s="55"/>
      <c r="AZ269" s="55"/>
      <c r="BA269" s="55"/>
      <c r="BB269" s="55"/>
      <c r="BC269" s="55"/>
      <c r="BD269" s="55"/>
      <c r="BE269" s="55"/>
      <c r="BF269" s="55"/>
      <c r="BG269" s="55"/>
      <c r="BH269" s="55"/>
      <c r="BI269" s="55"/>
      <c r="BJ269" s="55"/>
      <c r="BK269" s="55"/>
      <c r="BL269" s="55"/>
      <c r="BM269" s="55"/>
      <c r="BN269" s="55"/>
      <c r="BO269" s="55"/>
      <c r="BP269" s="55"/>
      <c r="BQ269" s="55"/>
      <c r="BR269" s="55"/>
      <c r="BS269" s="55"/>
      <c r="BT269" s="55"/>
      <c r="BU269" s="55"/>
      <c r="BV269" s="55"/>
      <c r="BW269" s="55"/>
      <c r="BX269" s="55"/>
      <c r="BY269" s="55"/>
      <c r="BZ269" s="55"/>
      <c r="CA269" s="55"/>
      <c r="CB269" s="55"/>
      <c r="CC269" s="55"/>
      <c r="CD269" s="55"/>
      <c r="CE269" s="55"/>
      <c r="CF269" s="55"/>
      <c r="CG269" s="55"/>
      <c r="CH269" s="55"/>
      <c r="CI269" s="55"/>
      <c r="CJ269" s="55"/>
      <c r="CK269" s="55"/>
      <c r="CL269" s="55"/>
      <c r="CM269" s="55"/>
      <c r="CN269" s="55"/>
      <c r="CO269" s="55"/>
      <c r="CP269" s="55"/>
      <c r="CQ269" s="55"/>
      <c r="CR269" s="55"/>
      <c r="CS269" s="55"/>
      <c r="CT269" s="55"/>
      <c r="CU269" s="55"/>
      <c r="CV269" s="55"/>
    </row>
    <row r="270" spans="2:100">
      <c r="B270" s="21"/>
      <c r="C270" s="78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  <c r="AV270" s="55"/>
      <c r="AW270" s="55"/>
      <c r="AX270" s="55"/>
      <c r="AY270" s="55"/>
      <c r="AZ270" s="55"/>
      <c r="BA270" s="55"/>
      <c r="BB270" s="55"/>
      <c r="BC270" s="55"/>
      <c r="BD270" s="55"/>
      <c r="BE270" s="55"/>
      <c r="BF270" s="55"/>
      <c r="BG270" s="55"/>
      <c r="BH270" s="55"/>
      <c r="BI270" s="55"/>
      <c r="BJ270" s="55"/>
      <c r="BK270" s="55"/>
      <c r="BL270" s="55"/>
      <c r="BM270" s="55"/>
      <c r="BN270" s="55"/>
      <c r="BO270" s="55"/>
      <c r="BP270" s="55"/>
      <c r="BQ270" s="55"/>
      <c r="BR270" s="55"/>
      <c r="BS270" s="55"/>
      <c r="BT270" s="55"/>
      <c r="BU270" s="55"/>
      <c r="BV270" s="55"/>
      <c r="BW270" s="55"/>
      <c r="BX270" s="55"/>
      <c r="BY270" s="55"/>
      <c r="BZ270" s="55"/>
      <c r="CA270" s="55"/>
      <c r="CB270" s="55"/>
      <c r="CC270" s="55"/>
      <c r="CD270" s="55"/>
      <c r="CE270" s="55"/>
      <c r="CF270" s="55"/>
      <c r="CG270" s="55"/>
      <c r="CH270" s="55"/>
      <c r="CI270" s="55"/>
      <c r="CJ270" s="55"/>
      <c r="CK270" s="55"/>
      <c r="CL270" s="55"/>
      <c r="CM270" s="55"/>
      <c r="CN270" s="55"/>
      <c r="CO270" s="55"/>
      <c r="CP270" s="55"/>
      <c r="CQ270" s="55"/>
      <c r="CR270" s="55"/>
      <c r="CS270" s="55"/>
      <c r="CT270" s="55"/>
      <c r="CU270" s="55"/>
      <c r="CV270" s="55"/>
    </row>
    <row r="271" spans="2:100">
      <c r="B271" s="21"/>
      <c r="C271" s="78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  <c r="AV271" s="55"/>
      <c r="AW271" s="55"/>
      <c r="AX271" s="55"/>
      <c r="AY271" s="55"/>
      <c r="AZ271" s="55"/>
      <c r="BA271" s="55"/>
      <c r="BB271" s="55"/>
      <c r="BC271" s="55"/>
      <c r="BD271" s="55"/>
      <c r="BE271" s="55"/>
      <c r="BF271" s="55"/>
      <c r="BG271" s="55"/>
      <c r="BH271" s="55"/>
      <c r="BI271" s="55"/>
      <c r="BJ271" s="55"/>
      <c r="BK271" s="55"/>
      <c r="BL271" s="55"/>
      <c r="BM271" s="55"/>
      <c r="BN271" s="55"/>
      <c r="BO271" s="55"/>
      <c r="BP271" s="55"/>
      <c r="BQ271" s="55"/>
      <c r="BR271" s="55"/>
      <c r="BS271" s="55"/>
      <c r="BT271" s="55"/>
      <c r="BU271" s="55"/>
      <c r="BV271" s="55"/>
      <c r="BW271" s="55"/>
      <c r="BX271" s="55"/>
      <c r="BY271" s="55"/>
      <c r="BZ271" s="55"/>
      <c r="CA271" s="55"/>
      <c r="CB271" s="55"/>
      <c r="CC271" s="55"/>
      <c r="CD271" s="55"/>
      <c r="CE271" s="55"/>
      <c r="CF271" s="55"/>
      <c r="CG271" s="55"/>
      <c r="CH271" s="55"/>
      <c r="CI271" s="55"/>
      <c r="CJ271" s="55"/>
      <c r="CK271" s="55"/>
      <c r="CL271" s="55"/>
      <c r="CM271" s="55"/>
      <c r="CN271" s="55"/>
      <c r="CO271" s="55"/>
      <c r="CP271" s="55"/>
      <c r="CQ271" s="55"/>
      <c r="CR271" s="55"/>
      <c r="CS271" s="55"/>
      <c r="CT271" s="55"/>
      <c r="CU271" s="55"/>
      <c r="CV271" s="55"/>
    </row>
    <row r="272" spans="2:100">
      <c r="B272" s="21"/>
      <c r="C272" s="78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  <c r="AV272" s="55"/>
      <c r="AW272" s="55"/>
      <c r="AX272" s="55"/>
      <c r="AY272" s="55"/>
      <c r="AZ272" s="55"/>
      <c r="BA272" s="55"/>
      <c r="BB272" s="55"/>
      <c r="BC272" s="55"/>
      <c r="BD272" s="55"/>
      <c r="BE272" s="55"/>
      <c r="BF272" s="55"/>
      <c r="BG272" s="55"/>
      <c r="BH272" s="55"/>
      <c r="BI272" s="55"/>
      <c r="BJ272" s="55"/>
      <c r="BK272" s="55"/>
      <c r="BL272" s="55"/>
      <c r="BM272" s="55"/>
      <c r="BN272" s="55"/>
      <c r="BO272" s="55"/>
      <c r="BP272" s="55"/>
      <c r="BQ272" s="55"/>
      <c r="BR272" s="55"/>
      <c r="BS272" s="55"/>
      <c r="BT272" s="55"/>
      <c r="BU272" s="55"/>
      <c r="BV272" s="55"/>
      <c r="BW272" s="55"/>
      <c r="BX272" s="55"/>
      <c r="BY272" s="55"/>
      <c r="BZ272" s="55"/>
      <c r="CA272" s="55"/>
      <c r="CB272" s="55"/>
      <c r="CC272" s="55"/>
      <c r="CD272" s="55"/>
      <c r="CE272" s="55"/>
      <c r="CF272" s="55"/>
      <c r="CG272" s="55"/>
      <c r="CH272" s="55"/>
      <c r="CI272" s="55"/>
      <c r="CJ272" s="55"/>
      <c r="CK272" s="55"/>
      <c r="CL272" s="55"/>
      <c r="CM272" s="55"/>
      <c r="CN272" s="55"/>
      <c r="CO272" s="55"/>
      <c r="CP272" s="55"/>
      <c r="CQ272" s="55"/>
      <c r="CR272" s="55"/>
      <c r="CS272" s="55"/>
      <c r="CT272" s="55"/>
      <c r="CU272" s="55"/>
      <c r="CV272" s="55"/>
    </row>
    <row r="273" spans="2:100">
      <c r="B273" s="21"/>
      <c r="C273" s="78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  <c r="AV273" s="55"/>
      <c r="AW273" s="55"/>
      <c r="AX273" s="55"/>
      <c r="AY273" s="55"/>
      <c r="AZ273" s="55"/>
      <c r="BA273" s="55"/>
      <c r="BB273" s="55"/>
      <c r="BC273" s="55"/>
      <c r="BD273" s="55"/>
      <c r="BE273" s="55"/>
      <c r="BF273" s="55"/>
      <c r="BG273" s="55"/>
      <c r="BH273" s="55"/>
      <c r="BI273" s="55"/>
      <c r="BJ273" s="55"/>
      <c r="BK273" s="55"/>
      <c r="BL273" s="55"/>
      <c r="BM273" s="55"/>
      <c r="BN273" s="55"/>
      <c r="BO273" s="55"/>
      <c r="BP273" s="55"/>
      <c r="BQ273" s="55"/>
      <c r="BR273" s="55"/>
      <c r="BS273" s="55"/>
      <c r="BT273" s="55"/>
      <c r="BU273" s="55"/>
      <c r="BV273" s="55"/>
      <c r="BW273" s="55"/>
      <c r="BX273" s="55"/>
      <c r="BY273" s="55"/>
      <c r="BZ273" s="55"/>
      <c r="CA273" s="55"/>
      <c r="CB273" s="55"/>
      <c r="CC273" s="55"/>
      <c r="CD273" s="55"/>
      <c r="CE273" s="55"/>
      <c r="CF273" s="55"/>
      <c r="CG273" s="55"/>
      <c r="CH273" s="55"/>
      <c r="CI273" s="55"/>
      <c r="CJ273" s="55"/>
      <c r="CK273" s="55"/>
      <c r="CL273" s="55"/>
      <c r="CM273" s="55"/>
      <c r="CN273" s="55"/>
      <c r="CO273" s="55"/>
      <c r="CP273" s="55"/>
      <c r="CQ273" s="55"/>
      <c r="CR273" s="55"/>
      <c r="CS273" s="55"/>
      <c r="CT273" s="55"/>
      <c r="CU273" s="55"/>
      <c r="CV273" s="55"/>
    </row>
    <row r="274" spans="2:100">
      <c r="B274" s="21"/>
      <c r="C274" s="78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  <c r="AV274" s="55"/>
      <c r="AW274" s="55"/>
      <c r="AX274" s="55"/>
      <c r="AY274" s="55"/>
      <c r="AZ274" s="55"/>
      <c r="BA274" s="55"/>
      <c r="BB274" s="55"/>
      <c r="BC274" s="55"/>
      <c r="BD274" s="55"/>
      <c r="BE274" s="55"/>
      <c r="BF274" s="55"/>
      <c r="BG274" s="55"/>
      <c r="BH274" s="55"/>
      <c r="BI274" s="55"/>
      <c r="BJ274" s="55"/>
      <c r="BK274" s="55"/>
      <c r="BL274" s="55"/>
      <c r="BM274" s="55"/>
      <c r="BN274" s="55"/>
      <c r="BO274" s="55"/>
      <c r="BP274" s="55"/>
      <c r="BQ274" s="55"/>
      <c r="BR274" s="55"/>
      <c r="BS274" s="55"/>
      <c r="BT274" s="55"/>
      <c r="BU274" s="55"/>
      <c r="BV274" s="55"/>
      <c r="BW274" s="55"/>
      <c r="BX274" s="55"/>
      <c r="BY274" s="55"/>
      <c r="BZ274" s="55"/>
      <c r="CA274" s="55"/>
      <c r="CB274" s="55"/>
      <c r="CC274" s="55"/>
      <c r="CD274" s="55"/>
      <c r="CE274" s="55"/>
      <c r="CF274" s="55"/>
      <c r="CG274" s="55"/>
      <c r="CH274" s="55"/>
      <c r="CI274" s="55"/>
      <c r="CJ274" s="55"/>
      <c r="CK274" s="55"/>
      <c r="CL274" s="55"/>
      <c r="CM274" s="55"/>
      <c r="CN274" s="55"/>
      <c r="CO274" s="55"/>
      <c r="CP274" s="55"/>
      <c r="CQ274" s="55"/>
      <c r="CR274" s="55"/>
      <c r="CS274" s="55"/>
      <c r="CT274" s="55"/>
      <c r="CU274" s="55"/>
      <c r="CV274" s="55"/>
    </row>
    <row r="275" spans="2:100">
      <c r="B275" s="21"/>
      <c r="C275" s="78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  <c r="AV275" s="55"/>
      <c r="AW275" s="55"/>
      <c r="AX275" s="55"/>
      <c r="AY275" s="55"/>
      <c r="AZ275" s="55"/>
      <c r="BA275" s="55"/>
      <c r="BB275" s="55"/>
      <c r="BC275" s="55"/>
      <c r="BD275" s="55"/>
      <c r="BE275" s="55"/>
      <c r="BF275" s="55"/>
      <c r="BG275" s="55"/>
      <c r="BH275" s="55"/>
      <c r="BI275" s="55"/>
      <c r="BJ275" s="55"/>
      <c r="BK275" s="55"/>
      <c r="BL275" s="55"/>
      <c r="BM275" s="55"/>
      <c r="BN275" s="55"/>
      <c r="BO275" s="55"/>
      <c r="BP275" s="55"/>
      <c r="BQ275" s="55"/>
      <c r="BR275" s="55"/>
      <c r="BS275" s="55"/>
      <c r="BT275" s="55"/>
      <c r="BU275" s="55"/>
      <c r="BV275" s="55"/>
      <c r="BW275" s="55"/>
      <c r="BX275" s="55"/>
      <c r="BY275" s="55"/>
      <c r="BZ275" s="55"/>
      <c r="CA275" s="55"/>
      <c r="CB275" s="55"/>
      <c r="CC275" s="55"/>
      <c r="CD275" s="55"/>
      <c r="CE275" s="55"/>
      <c r="CF275" s="55"/>
      <c r="CG275" s="55"/>
      <c r="CH275" s="55"/>
      <c r="CI275" s="55"/>
      <c r="CJ275" s="55"/>
      <c r="CK275" s="55"/>
      <c r="CL275" s="55"/>
      <c r="CM275" s="55"/>
      <c r="CN275" s="55"/>
      <c r="CO275" s="55"/>
      <c r="CP275" s="55"/>
      <c r="CQ275" s="55"/>
      <c r="CR275" s="55"/>
      <c r="CS275" s="55"/>
      <c r="CT275" s="55"/>
      <c r="CU275" s="55"/>
      <c r="CV275" s="55"/>
    </row>
    <row r="276" spans="2:100">
      <c r="B276" s="21"/>
      <c r="C276" s="78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  <c r="AV276" s="55"/>
      <c r="AW276" s="55"/>
      <c r="AX276" s="55"/>
      <c r="AY276" s="55"/>
      <c r="AZ276" s="55"/>
      <c r="BA276" s="55"/>
      <c r="BB276" s="55"/>
      <c r="BC276" s="55"/>
      <c r="BD276" s="55"/>
      <c r="BE276" s="55"/>
      <c r="BF276" s="55"/>
      <c r="BG276" s="55"/>
      <c r="BH276" s="55"/>
      <c r="BI276" s="55"/>
      <c r="BJ276" s="55"/>
      <c r="BK276" s="55"/>
      <c r="BL276" s="55"/>
      <c r="BM276" s="55"/>
      <c r="BN276" s="55"/>
      <c r="BO276" s="55"/>
      <c r="BP276" s="55"/>
      <c r="BQ276" s="55"/>
      <c r="BR276" s="55"/>
      <c r="BS276" s="55"/>
      <c r="BT276" s="55"/>
      <c r="BU276" s="55"/>
      <c r="BV276" s="55"/>
      <c r="BW276" s="55"/>
      <c r="BX276" s="55"/>
      <c r="BY276" s="55"/>
      <c r="BZ276" s="55"/>
      <c r="CA276" s="55"/>
      <c r="CB276" s="55"/>
      <c r="CC276" s="55"/>
      <c r="CD276" s="55"/>
      <c r="CE276" s="55"/>
      <c r="CF276" s="55"/>
      <c r="CG276" s="55"/>
      <c r="CH276" s="55"/>
      <c r="CI276" s="55"/>
      <c r="CJ276" s="55"/>
      <c r="CK276" s="55"/>
      <c r="CL276" s="55"/>
      <c r="CM276" s="55"/>
      <c r="CN276" s="55"/>
      <c r="CO276" s="55"/>
      <c r="CP276" s="55"/>
      <c r="CQ276" s="55"/>
      <c r="CR276" s="55"/>
      <c r="CS276" s="55"/>
      <c r="CT276" s="55"/>
      <c r="CU276" s="55"/>
      <c r="CV276" s="55"/>
    </row>
    <row r="277" spans="2:100">
      <c r="B277" s="21"/>
      <c r="C277" s="78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  <c r="AV277" s="55"/>
      <c r="AW277" s="55"/>
      <c r="AX277" s="55"/>
      <c r="AY277" s="55"/>
      <c r="AZ277" s="55"/>
      <c r="BA277" s="55"/>
      <c r="BB277" s="55"/>
      <c r="BC277" s="55"/>
      <c r="BD277" s="55"/>
      <c r="BE277" s="55"/>
      <c r="BF277" s="55"/>
      <c r="BG277" s="55"/>
      <c r="BH277" s="55"/>
      <c r="BI277" s="55"/>
      <c r="BJ277" s="55"/>
      <c r="BK277" s="55"/>
      <c r="BL277" s="55"/>
      <c r="BM277" s="55"/>
      <c r="BN277" s="55"/>
      <c r="BO277" s="55"/>
      <c r="BP277" s="55"/>
      <c r="BQ277" s="55"/>
      <c r="BR277" s="55"/>
      <c r="BS277" s="55"/>
      <c r="BT277" s="55"/>
      <c r="BU277" s="55"/>
      <c r="BV277" s="55"/>
      <c r="BW277" s="55"/>
      <c r="BX277" s="55"/>
      <c r="BY277" s="55"/>
      <c r="BZ277" s="55"/>
      <c r="CA277" s="55"/>
      <c r="CB277" s="55"/>
      <c r="CC277" s="55"/>
      <c r="CD277" s="55"/>
      <c r="CE277" s="55"/>
      <c r="CF277" s="55"/>
      <c r="CG277" s="55"/>
      <c r="CH277" s="55"/>
      <c r="CI277" s="55"/>
      <c r="CJ277" s="55"/>
      <c r="CK277" s="55"/>
      <c r="CL277" s="55"/>
      <c r="CM277" s="55"/>
      <c r="CN277" s="55"/>
      <c r="CO277" s="55"/>
      <c r="CP277" s="55"/>
      <c r="CQ277" s="55"/>
      <c r="CR277" s="55"/>
      <c r="CS277" s="55"/>
      <c r="CT277" s="55"/>
      <c r="CU277" s="55"/>
      <c r="CV277" s="55"/>
    </row>
    <row r="278" spans="2:100">
      <c r="B278" s="21"/>
      <c r="C278" s="78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  <c r="AV278" s="55"/>
      <c r="AW278" s="55"/>
      <c r="AX278" s="55"/>
      <c r="AY278" s="55"/>
      <c r="AZ278" s="55"/>
      <c r="BA278" s="55"/>
      <c r="BB278" s="55"/>
      <c r="BC278" s="55"/>
      <c r="BD278" s="55"/>
      <c r="BE278" s="55"/>
      <c r="BF278" s="55"/>
      <c r="BG278" s="55"/>
      <c r="BH278" s="55"/>
      <c r="BI278" s="55"/>
      <c r="BJ278" s="55"/>
      <c r="BK278" s="55"/>
      <c r="BL278" s="55"/>
      <c r="BM278" s="55"/>
      <c r="BN278" s="55"/>
      <c r="BO278" s="55"/>
      <c r="BP278" s="55"/>
      <c r="BQ278" s="55"/>
      <c r="BR278" s="55"/>
      <c r="BS278" s="55"/>
      <c r="BT278" s="55"/>
      <c r="BU278" s="55"/>
      <c r="BV278" s="55"/>
      <c r="BW278" s="55"/>
      <c r="BX278" s="55"/>
      <c r="BY278" s="55"/>
      <c r="BZ278" s="55"/>
      <c r="CA278" s="55"/>
      <c r="CB278" s="55"/>
      <c r="CC278" s="55"/>
      <c r="CD278" s="55"/>
      <c r="CE278" s="55"/>
      <c r="CF278" s="55"/>
      <c r="CG278" s="55"/>
      <c r="CH278" s="55"/>
      <c r="CI278" s="55"/>
      <c r="CJ278" s="55"/>
      <c r="CK278" s="55"/>
      <c r="CL278" s="55"/>
      <c r="CM278" s="55"/>
      <c r="CN278" s="55"/>
      <c r="CO278" s="55"/>
      <c r="CP278" s="55"/>
      <c r="CQ278" s="55"/>
      <c r="CR278" s="55"/>
      <c r="CS278" s="55"/>
      <c r="CT278" s="55"/>
      <c r="CU278" s="55"/>
      <c r="CV278" s="55"/>
    </row>
    <row r="279" spans="2:100">
      <c r="B279" s="21"/>
      <c r="C279" s="78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  <c r="AV279" s="55"/>
      <c r="AW279" s="55"/>
      <c r="AX279" s="55"/>
      <c r="AY279" s="55"/>
      <c r="AZ279" s="55"/>
      <c r="BA279" s="55"/>
      <c r="BB279" s="55"/>
      <c r="BC279" s="55"/>
      <c r="BD279" s="55"/>
      <c r="BE279" s="55"/>
      <c r="BF279" s="55"/>
      <c r="BG279" s="55"/>
      <c r="BH279" s="55"/>
      <c r="BI279" s="55"/>
      <c r="BJ279" s="55"/>
      <c r="BK279" s="55"/>
      <c r="BL279" s="55"/>
      <c r="BM279" s="55"/>
      <c r="BN279" s="55"/>
      <c r="BO279" s="55"/>
      <c r="BP279" s="55"/>
      <c r="BQ279" s="55"/>
      <c r="BR279" s="55"/>
      <c r="BS279" s="55"/>
      <c r="BT279" s="55"/>
      <c r="BU279" s="55"/>
      <c r="BV279" s="55"/>
      <c r="BW279" s="55"/>
      <c r="BX279" s="55"/>
      <c r="BY279" s="55"/>
      <c r="BZ279" s="55"/>
      <c r="CA279" s="55"/>
      <c r="CB279" s="55"/>
      <c r="CC279" s="55"/>
      <c r="CD279" s="55"/>
      <c r="CE279" s="55"/>
      <c r="CF279" s="55"/>
      <c r="CG279" s="55"/>
      <c r="CH279" s="55"/>
      <c r="CI279" s="55"/>
      <c r="CJ279" s="55"/>
      <c r="CK279" s="55"/>
      <c r="CL279" s="55"/>
      <c r="CM279" s="55"/>
      <c r="CN279" s="55"/>
      <c r="CO279" s="55"/>
      <c r="CP279" s="55"/>
      <c r="CQ279" s="55"/>
      <c r="CR279" s="55"/>
      <c r="CS279" s="55"/>
      <c r="CT279" s="55"/>
      <c r="CU279" s="55"/>
      <c r="CV279" s="55"/>
    </row>
    <row r="280" spans="2:100">
      <c r="B280" s="21"/>
      <c r="C280" s="78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  <c r="AV280" s="55"/>
      <c r="AW280" s="55"/>
      <c r="AX280" s="55"/>
      <c r="AY280" s="55"/>
      <c r="AZ280" s="55"/>
      <c r="BA280" s="55"/>
      <c r="BB280" s="55"/>
      <c r="BC280" s="55"/>
      <c r="BD280" s="55"/>
      <c r="BE280" s="55"/>
      <c r="BF280" s="55"/>
      <c r="BG280" s="55"/>
      <c r="BH280" s="55"/>
      <c r="BI280" s="55"/>
      <c r="BJ280" s="55"/>
      <c r="BK280" s="55"/>
      <c r="BL280" s="55"/>
      <c r="BM280" s="55"/>
      <c r="BN280" s="55"/>
      <c r="BO280" s="55"/>
      <c r="BP280" s="55"/>
      <c r="BQ280" s="55"/>
      <c r="BR280" s="55"/>
      <c r="BS280" s="55"/>
      <c r="BT280" s="55"/>
      <c r="BU280" s="55"/>
      <c r="BV280" s="55"/>
      <c r="BW280" s="55"/>
      <c r="BX280" s="55"/>
      <c r="BY280" s="55"/>
      <c r="BZ280" s="55"/>
      <c r="CA280" s="55"/>
      <c r="CB280" s="55"/>
      <c r="CC280" s="55"/>
      <c r="CD280" s="55"/>
      <c r="CE280" s="55"/>
      <c r="CF280" s="55"/>
      <c r="CG280" s="55"/>
      <c r="CH280" s="55"/>
      <c r="CI280" s="55"/>
      <c r="CJ280" s="55"/>
      <c r="CK280" s="55"/>
      <c r="CL280" s="55"/>
      <c r="CM280" s="55"/>
      <c r="CN280" s="55"/>
      <c r="CO280" s="55"/>
      <c r="CP280" s="55"/>
      <c r="CQ280" s="55"/>
      <c r="CR280" s="55"/>
      <c r="CS280" s="55"/>
      <c r="CT280" s="55"/>
      <c r="CU280" s="55"/>
      <c r="CV280" s="55"/>
    </row>
    <row r="281" spans="2:100">
      <c r="B281" s="21"/>
      <c r="C281" s="78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  <c r="AV281" s="55"/>
      <c r="AW281" s="55"/>
      <c r="AX281" s="55"/>
      <c r="AY281" s="55"/>
      <c r="AZ281" s="55"/>
      <c r="BA281" s="55"/>
      <c r="BB281" s="55"/>
      <c r="BC281" s="55"/>
      <c r="BD281" s="55"/>
      <c r="BE281" s="55"/>
      <c r="BF281" s="55"/>
      <c r="BG281" s="55"/>
      <c r="BH281" s="55"/>
      <c r="BI281" s="55"/>
      <c r="BJ281" s="55"/>
      <c r="BK281" s="55"/>
      <c r="BL281" s="55"/>
      <c r="BM281" s="55"/>
      <c r="BN281" s="55"/>
      <c r="BO281" s="55"/>
      <c r="BP281" s="55"/>
      <c r="BQ281" s="55"/>
      <c r="BR281" s="55"/>
      <c r="BS281" s="55"/>
      <c r="BT281" s="55"/>
      <c r="BU281" s="55"/>
      <c r="BV281" s="55"/>
      <c r="BW281" s="55"/>
      <c r="BX281" s="55"/>
      <c r="BY281" s="55"/>
      <c r="BZ281" s="55"/>
      <c r="CA281" s="55"/>
      <c r="CB281" s="55"/>
      <c r="CC281" s="55"/>
      <c r="CD281" s="55"/>
      <c r="CE281" s="55"/>
      <c r="CF281" s="55"/>
      <c r="CG281" s="55"/>
      <c r="CH281" s="55"/>
      <c r="CI281" s="55"/>
      <c r="CJ281" s="55"/>
      <c r="CK281" s="55"/>
      <c r="CL281" s="55"/>
      <c r="CM281" s="55"/>
      <c r="CN281" s="55"/>
      <c r="CO281" s="55"/>
      <c r="CP281" s="55"/>
      <c r="CQ281" s="55"/>
      <c r="CR281" s="55"/>
      <c r="CS281" s="55"/>
      <c r="CT281" s="55"/>
      <c r="CU281" s="55"/>
      <c r="CV281" s="55"/>
    </row>
    <row r="282" spans="2:100">
      <c r="B282" s="21"/>
      <c r="C282" s="78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  <c r="AV282" s="55"/>
      <c r="AW282" s="55"/>
      <c r="AX282" s="55"/>
      <c r="AY282" s="55"/>
      <c r="AZ282" s="55"/>
      <c r="BA282" s="55"/>
      <c r="BB282" s="55"/>
      <c r="BC282" s="55"/>
      <c r="BD282" s="55"/>
      <c r="BE282" s="55"/>
      <c r="BF282" s="55"/>
      <c r="BG282" s="55"/>
      <c r="BH282" s="55"/>
      <c r="BI282" s="55"/>
      <c r="BJ282" s="55"/>
      <c r="BK282" s="55"/>
      <c r="BL282" s="55"/>
      <c r="BM282" s="55"/>
      <c r="BN282" s="55"/>
      <c r="BO282" s="55"/>
      <c r="BP282" s="55"/>
      <c r="BQ282" s="55"/>
      <c r="BR282" s="55"/>
      <c r="BS282" s="55"/>
      <c r="BT282" s="55"/>
      <c r="BU282" s="55"/>
      <c r="BV282" s="55"/>
      <c r="BW282" s="55"/>
      <c r="BX282" s="55"/>
      <c r="BY282" s="55"/>
      <c r="BZ282" s="55"/>
      <c r="CA282" s="55"/>
      <c r="CB282" s="55"/>
      <c r="CC282" s="55"/>
      <c r="CD282" s="55"/>
      <c r="CE282" s="55"/>
      <c r="CF282" s="55"/>
      <c r="CG282" s="55"/>
      <c r="CH282" s="55"/>
      <c r="CI282" s="55"/>
      <c r="CJ282" s="55"/>
      <c r="CK282" s="55"/>
      <c r="CL282" s="55"/>
      <c r="CM282" s="55"/>
      <c r="CN282" s="55"/>
      <c r="CO282" s="55"/>
      <c r="CP282" s="55"/>
      <c r="CQ282" s="55"/>
      <c r="CR282" s="55"/>
      <c r="CS282" s="55"/>
      <c r="CT282" s="55"/>
      <c r="CU282" s="55"/>
      <c r="CV282" s="55"/>
    </row>
    <row r="283" spans="2:100">
      <c r="B283" s="21"/>
      <c r="C283" s="78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  <c r="AV283" s="55"/>
      <c r="AW283" s="55"/>
      <c r="AX283" s="55"/>
      <c r="AY283" s="55"/>
      <c r="AZ283" s="55"/>
      <c r="BA283" s="55"/>
      <c r="BB283" s="55"/>
      <c r="BC283" s="55"/>
      <c r="BD283" s="55"/>
      <c r="BE283" s="55"/>
      <c r="BF283" s="55"/>
      <c r="BG283" s="55"/>
      <c r="BH283" s="55"/>
      <c r="BI283" s="55"/>
      <c r="BJ283" s="55"/>
      <c r="BK283" s="55"/>
      <c r="BL283" s="55"/>
      <c r="BM283" s="55"/>
      <c r="BN283" s="55"/>
      <c r="BO283" s="55"/>
      <c r="BP283" s="55"/>
      <c r="BQ283" s="55"/>
      <c r="BR283" s="55"/>
      <c r="BS283" s="55"/>
      <c r="BT283" s="55"/>
      <c r="BU283" s="55"/>
      <c r="BV283" s="55"/>
      <c r="BW283" s="55"/>
      <c r="BX283" s="55"/>
      <c r="BY283" s="55"/>
      <c r="BZ283" s="55"/>
      <c r="CA283" s="55"/>
      <c r="CB283" s="55"/>
      <c r="CC283" s="55"/>
      <c r="CD283" s="55"/>
      <c r="CE283" s="55"/>
      <c r="CF283" s="55"/>
      <c r="CG283" s="55"/>
      <c r="CH283" s="55"/>
      <c r="CI283" s="55"/>
      <c r="CJ283" s="55"/>
      <c r="CK283" s="55"/>
      <c r="CL283" s="55"/>
      <c r="CM283" s="55"/>
      <c r="CN283" s="55"/>
      <c r="CO283" s="55"/>
      <c r="CP283" s="55"/>
      <c r="CQ283" s="55"/>
      <c r="CR283" s="55"/>
      <c r="CS283" s="55"/>
      <c r="CT283" s="55"/>
      <c r="CU283" s="55"/>
      <c r="CV283" s="55"/>
    </row>
    <row r="284" spans="2:100">
      <c r="B284" s="21"/>
      <c r="C284" s="78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  <c r="AV284" s="55"/>
      <c r="AW284" s="55"/>
      <c r="AX284" s="55"/>
      <c r="AY284" s="55"/>
      <c r="AZ284" s="55"/>
      <c r="BA284" s="55"/>
      <c r="BB284" s="55"/>
      <c r="BC284" s="55"/>
      <c r="BD284" s="55"/>
      <c r="BE284" s="55"/>
      <c r="BF284" s="55"/>
      <c r="BG284" s="55"/>
      <c r="BH284" s="55"/>
      <c r="BI284" s="55"/>
      <c r="BJ284" s="55"/>
      <c r="BK284" s="55"/>
      <c r="BL284" s="55"/>
      <c r="BM284" s="55"/>
      <c r="BN284" s="55"/>
      <c r="BO284" s="55"/>
      <c r="BP284" s="55"/>
      <c r="BQ284" s="55"/>
      <c r="BR284" s="55"/>
      <c r="BS284" s="55"/>
      <c r="BT284" s="55"/>
      <c r="BU284" s="55"/>
      <c r="BV284" s="55"/>
      <c r="BW284" s="55"/>
      <c r="BX284" s="55"/>
      <c r="BY284" s="55"/>
      <c r="BZ284" s="55"/>
      <c r="CA284" s="55"/>
      <c r="CB284" s="55"/>
      <c r="CC284" s="55"/>
      <c r="CD284" s="55"/>
      <c r="CE284" s="55"/>
      <c r="CF284" s="55"/>
      <c r="CG284" s="55"/>
      <c r="CH284" s="55"/>
      <c r="CI284" s="55"/>
      <c r="CJ284" s="55"/>
      <c r="CK284" s="55"/>
      <c r="CL284" s="55"/>
      <c r="CM284" s="55"/>
      <c r="CN284" s="55"/>
      <c r="CO284" s="55"/>
      <c r="CP284" s="55"/>
      <c r="CQ284" s="55"/>
      <c r="CR284" s="55"/>
      <c r="CS284" s="55"/>
      <c r="CT284" s="55"/>
      <c r="CU284" s="55"/>
      <c r="CV284" s="55"/>
    </row>
    <row r="285" spans="2:100">
      <c r="B285" s="21"/>
      <c r="C285" s="78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  <c r="AV285" s="55"/>
      <c r="AW285" s="55"/>
      <c r="AX285" s="55"/>
      <c r="AY285" s="55"/>
      <c r="AZ285" s="55"/>
      <c r="BA285" s="55"/>
      <c r="BB285" s="55"/>
      <c r="BC285" s="55"/>
      <c r="BD285" s="55"/>
      <c r="BE285" s="55"/>
      <c r="BF285" s="55"/>
      <c r="BG285" s="55"/>
      <c r="BH285" s="55"/>
      <c r="BI285" s="55"/>
      <c r="BJ285" s="55"/>
      <c r="BK285" s="55"/>
      <c r="BL285" s="55"/>
      <c r="BM285" s="55"/>
      <c r="BN285" s="55"/>
      <c r="BO285" s="55"/>
      <c r="BP285" s="55"/>
      <c r="BQ285" s="55"/>
      <c r="BR285" s="55"/>
      <c r="BS285" s="55"/>
      <c r="BT285" s="55"/>
      <c r="BU285" s="55"/>
      <c r="BV285" s="55"/>
      <c r="BW285" s="55"/>
      <c r="BX285" s="55"/>
      <c r="BY285" s="55"/>
      <c r="BZ285" s="55"/>
      <c r="CA285" s="55"/>
      <c r="CB285" s="55"/>
      <c r="CC285" s="55"/>
      <c r="CD285" s="55"/>
      <c r="CE285" s="55"/>
      <c r="CF285" s="55"/>
      <c r="CG285" s="55"/>
      <c r="CH285" s="55"/>
      <c r="CI285" s="55"/>
      <c r="CJ285" s="55"/>
      <c r="CK285" s="55"/>
      <c r="CL285" s="55"/>
      <c r="CM285" s="55"/>
      <c r="CN285" s="55"/>
      <c r="CO285" s="55"/>
      <c r="CP285" s="55"/>
      <c r="CQ285" s="55"/>
      <c r="CR285" s="55"/>
      <c r="CS285" s="55"/>
      <c r="CT285" s="55"/>
      <c r="CU285" s="55"/>
      <c r="CV285" s="55"/>
    </row>
    <row r="286" spans="2:100">
      <c r="B286" s="21"/>
      <c r="C286" s="78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  <c r="AV286" s="55"/>
      <c r="AW286" s="55"/>
      <c r="AX286" s="55"/>
      <c r="AY286" s="55"/>
      <c r="AZ286" s="55"/>
      <c r="BA286" s="55"/>
      <c r="BB286" s="55"/>
      <c r="BC286" s="55"/>
      <c r="BD286" s="55"/>
      <c r="BE286" s="55"/>
      <c r="BF286" s="55"/>
      <c r="BG286" s="55"/>
      <c r="BH286" s="55"/>
      <c r="BI286" s="55"/>
      <c r="BJ286" s="55"/>
      <c r="BK286" s="55"/>
      <c r="BL286" s="55"/>
      <c r="BM286" s="55"/>
      <c r="BN286" s="55"/>
      <c r="BO286" s="55"/>
      <c r="BP286" s="55"/>
      <c r="BQ286" s="55"/>
      <c r="BR286" s="55"/>
      <c r="BS286" s="55"/>
      <c r="BT286" s="55"/>
      <c r="BU286" s="55"/>
      <c r="BV286" s="55"/>
      <c r="BW286" s="55"/>
      <c r="BX286" s="55"/>
      <c r="BY286" s="55"/>
      <c r="BZ286" s="55"/>
      <c r="CA286" s="55"/>
      <c r="CB286" s="55"/>
      <c r="CC286" s="55"/>
      <c r="CD286" s="55"/>
      <c r="CE286" s="55"/>
      <c r="CF286" s="55"/>
      <c r="CG286" s="55"/>
      <c r="CH286" s="55"/>
      <c r="CI286" s="55"/>
      <c r="CJ286" s="55"/>
      <c r="CK286" s="55"/>
      <c r="CL286" s="55"/>
      <c r="CM286" s="55"/>
      <c r="CN286" s="55"/>
      <c r="CO286" s="55"/>
      <c r="CP286" s="55"/>
      <c r="CQ286" s="55"/>
      <c r="CR286" s="55"/>
      <c r="CS286" s="55"/>
      <c r="CT286" s="55"/>
      <c r="CU286" s="55"/>
      <c r="CV286" s="55"/>
    </row>
    <row r="287" spans="2:100">
      <c r="B287" s="21"/>
      <c r="C287" s="78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  <c r="AV287" s="55"/>
      <c r="AW287" s="55"/>
      <c r="AX287" s="55"/>
      <c r="AY287" s="55"/>
      <c r="AZ287" s="55"/>
      <c r="BA287" s="55"/>
      <c r="BB287" s="55"/>
      <c r="BC287" s="55"/>
      <c r="BD287" s="55"/>
      <c r="BE287" s="55"/>
      <c r="BF287" s="55"/>
      <c r="BG287" s="55"/>
      <c r="BH287" s="55"/>
      <c r="BI287" s="55"/>
      <c r="BJ287" s="55"/>
      <c r="BK287" s="55"/>
      <c r="BL287" s="55"/>
      <c r="BM287" s="55"/>
      <c r="BN287" s="55"/>
      <c r="BO287" s="55"/>
      <c r="BP287" s="55"/>
      <c r="BQ287" s="55"/>
      <c r="BR287" s="55"/>
      <c r="BS287" s="55"/>
      <c r="BT287" s="55"/>
      <c r="BU287" s="55"/>
      <c r="BV287" s="55"/>
      <c r="BW287" s="55"/>
      <c r="BX287" s="55"/>
      <c r="BY287" s="55"/>
      <c r="BZ287" s="55"/>
      <c r="CA287" s="55"/>
      <c r="CB287" s="55"/>
      <c r="CC287" s="55"/>
      <c r="CD287" s="55"/>
      <c r="CE287" s="55"/>
      <c r="CF287" s="55"/>
      <c r="CG287" s="55"/>
      <c r="CH287" s="55"/>
      <c r="CI287" s="55"/>
      <c r="CJ287" s="55"/>
      <c r="CK287" s="55"/>
      <c r="CL287" s="55"/>
      <c r="CM287" s="55"/>
      <c r="CN287" s="55"/>
      <c r="CO287" s="55"/>
      <c r="CP287" s="55"/>
      <c r="CQ287" s="55"/>
      <c r="CR287" s="55"/>
      <c r="CS287" s="55"/>
      <c r="CT287" s="55"/>
      <c r="CU287" s="55"/>
      <c r="CV287" s="55"/>
    </row>
    <row r="288" spans="2:100">
      <c r="B288" s="21"/>
      <c r="C288" s="78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  <c r="AZ288" s="55"/>
      <c r="BA288" s="55"/>
      <c r="BB288" s="55"/>
      <c r="BC288" s="55"/>
      <c r="BD288" s="55"/>
      <c r="BE288" s="55"/>
      <c r="BF288" s="55"/>
      <c r="BG288" s="55"/>
      <c r="BH288" s="55"/>
      <c r="BI288" s="55"/>
      <c r="BJ288" s="55"/>
      <c r="BK288" s="55"/>
      <c r="BL288" s="55"/>
      <c r="BM288" s="55"/>
      <c r="BN288" s="55"/>
      <c r="BO288" s="55"/>
      <c r="BP288" s="55"/>
      <c r="BQ288" s="55"/>
      <c r="BR288" s="55"/>
      <c r="BS288" s="55"/>
      <c r="BT288" s="55"/>
      <c r="BU288" s="55"/>
      <c r="BV288" s="55"/>
      <c r="BW288" s="55"/>
      <c r="BX288" s="55"/>
      <c r="BY288" s="55"/>
      <c r="BZ288" s="55"/>
      <c r="CA288" s="55"/>
      <c r="CB288" s="55"/>
      <c r="CC288" s="55"/>
      <c r="CD288" s="55"/>
      <c r="CE288" s="55"/>
      <c r="CF288" s="55"/>
      <c r="CG288" s="55"/>
      <c r="CH288" s="55"/>
      <c r="CI288" s="55"/>
      <c r="CJ288" s="55"/>
      <c r="CK288" s="55"/>
      <c r="CL288" s="55"/>
      <c r="CM288" s="55"/>
      <c r="CN288" s="55"/>
      <c r="CO288" s="55"/>
      <c r="CP288" s="55"/>
      <c r="CQ288" s="55"/>
      <c r="CR288" s="55"/>
      <c r="CS288" s="55"/>
      <c r="CT288" s="55"/>
      <c r="CU288" s="55"/>
      <c r="CV288" s="55"/>
    </row>
    <row r="289" spans="2:100">
      <c r="B289" s="21"/>
      <c r="C289" s="78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  <c r="AV289" s="55"/>
      <c r="AW289" s="55"/>
      <c r="AX289" s="55"/>
      <c r="AY289" s="55"/>
      <c r="AZ289" s="55"/>
      <c r="BA289" s="55"/>
      <c r="BB289" s="55"/>
      <c r="BC289" s="55"/>
      <c r="BD289" s="55"/>
      <c r="BE289" s="55"/>
      <c r="BF289" s="55"/>
      <c r="BG289" s="55"/>
      <c r="BH289" s="55"/>
      <c r="BI289" s="55"/>
      <c r="BJ289" s="55"/>
      <c r="BK289" s="55"/>
      <c r="BL289" s="55"/>
      <c r="BM289" s="55"/>
      <c r="BN289" s="55"/>
      <c r="BO289" s="55"/>
      <c r="BP289" s="55"/>
      <c r="BQ289" s="55"/>
      <c r="BR289" s="55"/>
      <c r="BS289" s="55"/>
      <c r="BT289" s="55"/>
      <c r="BU289" s="55"/>
      <c r="BV289" s="55"/>
      <c r="BW289" s="55"/>
      <c r="BX289" s="55"/>
      <c r="BY289" s="55"/>
      <c r="BZ289" s="55"/>
      <c r="CA289" s="55"/>
      <c r="CB289" s="55"/>
      <c r="CC289" s="55"/>
      <c r="CD289" s="55"/>
      <c r="CE289" s="55"/>
      <c r="CF289" s="55"/>
      <c r="CG289" s="55"/>
      <c r="CH289" s="55"/>
      <c r="CI289" s="55"/>
      <c r="CJ289" s="55"/>
      <c r="CK289" s="55"/>
      <c r="CL289" s="55"/>
      <c r="CM289" s="55"/>
      <c r="CN289" s="55"/>
      <c r="CO289" s="55"/>
      <c r="CP289" s="55"/>
      <c r="CQ289" s="55"/>
      <c r="CR289" s="55"/>
      <c r="CS289" s="55"/>
      <c r="CT289" s="55"/>
      <c r="CU289" s="55"/>
      <c r="CV289" s="55"/>
    </row>
    <row r="290" spans="2:100">
      <c r="B290" s="21"/>
      <c r="C290" s="78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  <c r="AZ290" s="55"/>
      <c r="BA290" s="55"/>
      <c r="BB290" s="55"/>
      <c r="BC290" s="55"/>
      <c r="BD290" s="55"/>
      <c r="BE290" s="55"/>
      <c r="BF290" s="55"/>
      <c r="BG290" s="55"/>
      <c r="BH290" s="55"/>
      <c r="BI290" s="55"/>
      <c r="BJ290" s="55"/>
      <c r="BK290" s="55"/>
      <c r="BL290" s="55"/>
      <c r="BM290" s="55"/>
      <c r="BN290" s="55"/>
      <c r="BO290" s="55"/>
      <c r="BP290" s="55"/>
      <c r="BQ290" s="55"/>
      <c r="BR290" s="55"/>
      <c r="BS290" s="55"/>
      <c r="BT290" s="55"/>
      <c r="BU290" s="55"/>
      <c r="BV290" s="55"/>
      <c r="BW290" s="55"/>
      <c r="BX290" s="55"/>
      <c r="BY290" s="55"/>
      <c r="BZ290" s="55"/>
      <c r="CA290" s="55"/>
      <c r="CB290" s="55"/>
      <c r="CC290" s="55"/>
      <c r="CD290" s="55"/>
      <c r="CE290" s="55"/>
      <c r="CF290" s="55"/>
      <c r="CG290" s="55"/>
      <c r="CH290" s="55"/>
      <c r="CI290" s="55"/>
      <c r="CJ290" s="55"/>
      <c r="CK290" s="55"/>
      <c r="CL290" s="55"/>
      <c r="CM290" s="55"/>
      <c r="CN290" s="55"/>
      <c r="CO290" s="55"/>
      <c r="CP290" s="55"/>
      <c r="CQ290" s="55"/>
      <c r="CR290" s="55"/>
      <c r="CS290" s="55"/>
      <c r="CT290" s="55"/>
      <c r="CU290" s="55"/>
      <c r="CV290" s="55"/>
    </row>
    <row r="291" spans="2:100">
      <c r="B291" s="21"/>
      <c r="C291" s="78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  <c r="AV291" s="55"/>
      <c r="AW291" s="55"/>
      <c r="AX291" s="55"/>
      <c r="AY291" s="55"/>
      <c r="AZ291" s="55"/>
      <c r="BA291" s="55"/>
      <c r="BB291" s="55"/>
      <c r="BC291" s="55"/>
      <c r="BD291" s="55"/>
      <c r="BE291" s="55"/>
      <c r="BF291" s="55"/>
      <c r="BG291" s="55"/>
      <c r="BH291" s="55"/>
      <c r="BI291" s="55"/>
      <c r="BJ291" s="55"/>
      <c r="BK291" s="55"/>
      <c r="BL291" s="55"/>
      <c r="BM291" s="55"/>
      <c r="BN291" s="55"/>
      <c r="BO291" s="55"/>
      <c r="BP291" s="55"/>
      <c r="BQ291" s="55"/>
      <c r="BR291" s="55"/>
      <c r="BS291" s="55"/>
      <c r="BT291" s="55"/>
      <c r="BU291" s="55"/>
      <c r="BV291" s="55"/>
      <c r="BW291" s="55"/>
      <c r="BX291" s="55"/>
      <c r="BY291" s="55"/>
      <c r="BZ291" s="55"/>
      <c r="CA291" s="55"/>
      <c r="CB291" s="55"/>
      <c r="CC291" s="55"/>
      <c r="CD291" s="55"/>
      <c r="CE291" s="55"/>
      <c r="CF291" s="55"/>
      <c r="CG291" s="55"/>
      <c r="CH291" s="55"/>
      <c r="CI291" s="55"/>
      <c r="CJ291" s="55"/>
      <c r="CK291" s="55"/>
      <c r="CL291" s="55"/>
      <c r="CM291" s="55"/>
      <c r="CN291" s="55"/>
      <c r="CO291" s="55"/>
      <c r="CP291" s="55"/>
      <c r="CQ291" s="55"/>
      <c r="CR291" s="55"/>
      <c r="CS291" s="55"/>
      <c r="CT291" s="55"/>
      <c r="CU291" s="55"/>
      <c r="CV291" s="55"/>
    </row>
    <row r="292" spans="2:100">
      <c r="B292" s="21"/>
      <c r="C292" s="78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  <c r="AV292" s="55"/>
      <c r="AW292" s="55"/>
      <c r="AX292" s="55"/>
      <c r="AY292" s="55"/>
      <c r="AZ292" s="55"/>
      <c r="BA292" s="55"/>
      <c r="BB292" s="55"/>
      <c r="BC292" s="55"/>
      <c r="BD292" s="55"/>
      <c r="BE292" s="55"/>
      <c r="BF292" s="55"/>
      <c r="BG292" s="55"/>
      <c r="BH292" s="55"/>
      <c r="BI292" s="55"/>
      <c r="BJ292" s="55"/>
      <c r="BK292" s="55"/>
      <c r="BL292" s="55"/>
      <c r="BM292" s="55"/>
      <c r="BN292" s="55"/>
      <c r="BO292" s="55"/>
      <c r="BP292" s="55"/>
      <c r="BQ292" s="55"/>
      <c r="BR292" s="55"/>
      <c r="BS292" s="55"/>
      <c r="BT292" s="55"/>
      <c r="BU292" s="55"/>
      <c r="BV292" s="55"/>
      <c r="BW292" s="55"/>
      <c r="BX292" s="55"/>
      <c r="BY292" s="55"/>
      <c r="BZ292" s="55"/>
      <c r="CA292" s="55"/>
      <c r="CB292" s="55"/>
      <c r="CC292" s="55"/>
      <c r="CD292" s="55"/>
      <c r="CE292" s="55"/>
      <c r="CF292" s="55"/>
      <c r="CG292" s="55"/>
      <c r="CH292" s="55"/>
      <c r="CI292" s="55"/>
      <c r="CJ292" s="55"/>
      <c r="CK292" s="55"/>
      <c r="CL292" s="55"/>
      <c r="CM292" s="55"/>
      <c r="CN292" s="55"/>
      <c r="CO292" s="55"/>
      <c r="CP292" s="55"/>
      <c r="CQ292" s="55"/>
      <c r="CR292" s="55"/>
      <c r="CS292" s="55"/>
      <c r="CT292" s="55"/>
      <c r="CU292" s="55"/>
      <c r="CV292" s="55"/>
    </row>
    <row r="293" spans="2:100">
      <c r="B293" s="21"/>
      <c r="C293" s="78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  <c r="AV293" s="55"/>
      <c r="AW293" s="55"/>
      <c r="AX293" s="55"/>
      <c r="AY293" s="55"/>
      <c r="AZ293" s="55"/>
      <c r="BA293" s="55"/>
      <c r="BB293" s="55"/>
      <c r="BC293" s="55"/>
      <c r="BD293" s="55"/>
      <c r="BE293" s="55"/>
      <c r="BF293" s="55"/>
      <c r="BG293" s="55"/>
      <c r="BH293" s="55"/>
      <c r="BI293" s="55"/>
      <c r="BJ293" s="55"/>
      <c r="BK293" s="55"/>
      <c r="BL293" s="55"/>
      <c r="BM293" s="55"/>
      <c r="BN293" s="55"/>
      <c r="BO293" s="55"/>
      <c r="BP293" s="55"/>
      <c r="BQ293" s="55"/>
      <c r="BR293" s="55"/>
      <c r="BS293" s="55"/>
      <c r="BT293" s="55"/>
      <c r="BU293" s="55"/>
      <c r="BV293" s="55"/>
      <c r="BW293" s="55"/>
      <c r="BX293" s="55"/>
      <c r="BY293" s="55"/>
      <c r="BZ293" s="55"/>
      <c r="CA293" s="55"/>
      <c r="CB293" s="55"/>
      <c r="CC293" s="55"/>
      <c r="CD293" s="55"/>
      <c r="CE293" s="55"/>
      <c r="CF293" s="55"/>
      <c r="CG293" s="55"/>
      <c r="CH293" s="55"/>
      <c r="CI293" s="55"/>
      <c r="CJ293" s="55"/>
      <c r="CK293" s="55"/>
      <c r="CL293" s="55"/>
      <c r="CM293" s="55"/>
      <c r="CN293" s="55"/>
      <c r="CO293" s="55"/>
      <c r="CP293" s="55"/>
      <c r="CQ293" s="55"/>
      <c r="CR293" s="55"/>
      <c r="CS293" s="55"/>
      <c r="CT293" s="55"/>
      <c r="CU293" s="55"/>
      <c r="CV293" s="55"/>
    </row>
    <row r="294" spans="2:100">
      <c r="B294" s="21"/>
      <c r="C294" s="78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  <c r="AV294" s="55"/>
      <c r="AW294" s="55"/>
      <c r="AX294" s="55"/>
      <c r="AY294" s="55"/>
      <c r="AZ294" s="55"/>
      <c r="BA294" s="55"/>
      <c r="BB294" s="55"/>
      <c r="BC294" s="55"/>
      <c r="BD294" s="55"/>
      <c r="BE294" s="55"/>
      <c r="BF294" s="55"/>
      <c r="BG294" s="55"/>
      <c r="BH294" s="55"/>
      <c r="BI294" s="55"/>
      <c r="BJ294" s="55"/>
      <c r="BK294" s="55"/>
      <c r="BL294" s="55"/>
      <c r="BM294" s="55"/>
      <c r="BN294" s="55"/>
      <c r="BO294" s="55"/>
      <c r="BP294" s="55"/>
      <c r="BQ294" s="55"/>
      <c r="BR294" s="55"/>
      <c r="BS294" s="55"/>
      <c r="BT294" s="55"/>
      <c r="BU294" s="55"/>
      <c r="BV294" s="55"/>
      <c r="BW294" s="55"/>
      <c r="BX294" s="55"/>
      <c r="BY294" s="55"/>
      <c r="BZ294" s="55"/>
      <c r="CA294" s="55"/>
      <c r="CB294" s="55"/>
      <c r="CC294" s="55"/>
      <c r="CD294" s="55"/>
      <c r="CE294" s="55"/>
      <c r="CF294" s="55"/>
      <c r="CG294" s="55"/>
      <c r="CH294" s="55"/>
      <c r="CI294" s="55"/>
      <c r="CJ294" s="55"/>
      <c r="CK294" s="55"/>
      <c r="CL294" s="55"/>
      <c r="CM294" s="55"/>
      <c r="CN294" s="55"/>
      <c r="CO294" s="55"/>
      <c r="CP294" s="55"/>
      <c r="CQ294" s="55"/>
      <c r="CR294" s="55"/>
      <c r="CS294" s="55"/>
      <c r="CT294" s="55"/>
      <c r="CU294" s="55"/>
      <c r="CV294" s="55"/>
    </row>
    <row r="295" spans="2:100">
      <c r="B295" s="21"/>
      <c r="C295" s="78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  <c r="AV295" s="55"/>
      <c r="AW295" s="55"/>
      <c r="AX295" s="55"/>
      <c r="AY295" s="55"/>
      <c r="AZ295" s="55"/>
      <c r="BA295" s="55"/>
      <c r="BB295" s="55"/>
      <c r="BC295" s="55"/>
      <c r="BD295" s="55"/>
      <c r="BE295" s="55"/>
      <c r="BF295" s="55"/>
      <c r="BG295" s="55"/>
      <c r="BH295" s="55"/>
      <c r="BI295" s="55"/>
      <c r="BJ295" s="55"/>
      <c r="BK295" s="55"/>
      <c r="BL295" s="55"/>
      <c r="BM295" s="55"/>
      <c r="BN295" s="55"/>
      <c r="BO295" s="55"/>
      <c r="BP295" s="55"/>
      <c r="BQ295" s="55"/>
      <c r="BR295" s="55"/>
      <c r="BS295" s="55"/>
      <c r="BT295" s="55"/>
      <c r="BU295" s="55"/>
      <c r="BV295" s="55"/>
      <c r="BW295" s="55"/>
      <c r="BX295" s="55"/>
      <c r="BY295" s="55"/>
      <c r="BZ295" s="55"/>
      <c r="CA295" s="55"/>
      <c r="CB295" s="55"/>
      <c r="CC295" s="55"/>
      <c r="CD295" s="55"/>
      <c r="CE295" s="55"/>
      <c r="CF295" s="55"/>
      <c r="CG295" s="55"/>
      <c r="CH295" s="55"/>
      <c r="CI295" s="55"/>
      <c r="CJ295" s="55"/>
      <c r="CK295" s="55"/>
      <c r="CL295" s="55"/>
      <c r="CM295" s="55"/>
      <c r="CN295" s="55"/>
      <c r="CO295" s="55"/>
      <c r="CP295" s="55"/>
      <c r="CQ295" s="55"/>
      <c r="CR295" s="55"/>
      <c r="CS295" s="55"/>
      <c r="CT295" s="55"/>
      <c r="CU295" s="55"/>
      <c r="CV295" s="55"/>
    </row>
    <row r="296" spans="2:100">
      <c r="B296" s="21"/>
      <c r="C296" s="78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  <c r="AV296" s="55"/>
      <c r="AW296" s="55"/>
      <c r="AX296" s="55"/>
      <c r="AY296" s="55"/>
      <c r="AZ296" s="55"/>
      <c r="BA296" s="55"/>
      <c r="BB296" s="55"/>
      <c r="BC296" s="55"/>
      <c r="BD296" s="55"/>
      <c r="BE296" s="55"/>
      <c r="BF296" s="55"/>
      <c r="BG296" s="55"/>
      <c r="BH296" s="55"/>
      <c r="BI296" s="55"/>
      <c r="BJ296" s="55"/>
      <c r="BK296" s="55"/>
      <c r="BL296" s="55"/>
      <c r="BM296" s="55"/>
      <c r="BN296" s="55"/>
      <c r="BO296" s="55"/>
      <c r="BP296" s="55"/>
      <c r="BQ296" s="55"/>
      <c r="BR296" s="55"/>
      <c r="BS296" s="55"/>
      <c r="BT296" s="55"/>
      <c r="BU296" s="55"/>
      <c r="BV296" s="55"/>
      <c r="BW296" s="55"/>
      <c r="BX296" s="55"/>
      <c r="BY296" s="55"/>
      <c r="BZ296" s="55"/>
      <c r="CA296" s="55"/>
      <c r="CB296" s="55"/>
      <c r="CC296" s="55"/>
      <c r="CD296" s="55"/>
      <c r="CE296" s="55"/>
      <c r="CF296" s="55"/>
      <c r="CG296" s="55"/>
      <c r="CH296" s="55"/>
      <c r="CI296" s="55"/>
      <c r="CJ296" s="55"/>
      <c r="CK296" s="55"/>
      <c r="CL296" s="55"/>
      <c r="CM296" s="55"/>
      <c r="CN296" s="55"/>
      <c r="CO296" s="55"/>
      <c r="CP296" s="55"/>
      <c r="CQ296" s="55"/>
      <c r="CR296" s="55"/>
      <c r="CS296" s="55"/>
      <c r="CT296" s="55"/>
      <c r="CU296" s="55"/>
      <c r="CV296" s="55"/>
    </row>
    <row r="297" spans="2:100">
      <c r="B297" s="21"/>
      <c r="C297" s="78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  <c r="AV297" s="55"/>
      <c r="AW297" s="55"/>
      <c r="AX297" s="55"/>
      <c r="AY297" s="55"/>
      <c r="AZ297" s="55"/>
      <c r="BA297" s="55"/>
      <c r="BB297" s="55"/>
      <c r="BC297" s="55"/>
      <c r="BD297" s="55"/>
      <c r="BE297" s="55"/>
      <c r="BF297" s="55"/>
      <c r="BG297" s="55"/>
      <c r="BH297" s="55"/>
      <c r="BI297" s="55"/>
      <c r="BJ297" s="55"/>
      <c r="BK297" s="55"/>
      <c r="BL297" s="55"/>
      <c r="BM297" s="55"/>
      <c r="BN297" s="55"/>
      <c r="BO297" s="55"/>
      <c r="BP297" s="55"/>
      <c r="BQ297" s="55"/>
      <c r="BR297" s="55"/>
      <c r="BS297" s="55"/>
      <c r="BT297" s="55"/>
      <c r="BU297" s="55"/>
      <c r="BV297" s="55"/>
      <c r="BW297" s="55"/>
      <c r="BX297" s="55"/>
      <c r="BY297" s="55"/>
      <c r="BZ297" s="55"/>
      <c r="CA297" s="55"/>
      <c r="CB297" s="55"/>
      <c r="CC297" s="55"/>
      <c r="CD297" s="55"/>
      <c r="CE297" s="55"/>
      <c r="CF297" s="55"/>
      <c r="CG297" s="55"/>
      <c r="CH297" s="55"/>
      <c r="CI297" s="55"/>
      <c r="CJ297" s="55"/>
      <c r="CK297" s="55"/>
      <c r="CL297" s="55"/>
      <c r="CM297" s="55"/>
      <c r="CN297" s="55"/>
      <c r="CO297" s="55"/>
      <c r="CP297" s="55"/>
      <c r="CQ297" s="55"/>
      <c r="CR297" s="55"/>
      <c r="CS297" s="55"/>
      <c r="CT297" s="55"/>
      <c r="CU297" s="55"/>
      <c r="CV297" s="55"/>
    </row>
    <row r="298" spans="2:100">
      <c r="B298" s="21"/>
      <c r="C298" s="78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  <c r="AV298" s="55"/>
      <c r="AW298" s="55"/>
      <c r="AX298" s="55"/>
      <c r="AY298" s="55"/>
      <c r="AZ298" s="55"/>
      <c r="BA298" s="55"/>
      <c r="BB298" s="55"/>
      <c r="BC298" s="55"/>
      <c r="BD298" s="55"/>
      <c r="BE298" s="55"/>
      <c r="BF298" s="55"/>
      <c r="BG298" s="55"/>
      <c r="BH298" s="55"/>
      <c r="BI298" s="55"/>
      <c r="BJ298" s="55"/>
      <c r="BK298" s="55"/>
      <c r="BL298" s="55"/>
      <c r="BM298" s="55"/>
      <c r="BN298" s="55"/>
      <c r="BO298" s="55"/>
      <c r="BP298" s="55"/>
      <c r="BQ298" s="55"/>
      <c r="BR298" s="55"/>
      <c r="BS298" s="55"/>
      <c r="BT298" s="55"/>
      <c r="BU298" s="55"/>
      <c r="BV298" s="55"/>
      <c r="BW298" s="55"/>
      <c r="BX298" s="55"/>
      <c r="BY298" s="55"/>
      <c r="BZ298" s="55"/>
      <c r="CA298" s="55"/>
      <c r="CB298" s="55"/>
      <c r="CC298" s="55"/>
      <c r="CD298" s="55"/>
      <c r="CE298" s="55"/>
      <c r="CF298" s="55"/>
      <c r="CG298" s="55"/>
      <c r="CH298" s="55"/>
      <c r="CI298" s="55"/>
      <c r="CJ298" s="55"/>
      <c r="CK298" s="55"/>
      <c r="CL298" s="55"/>
      <c r="CM298" s="55"/>
      <c r="CN298" s="55"/>
      <c r="CO298" s="55"/>
      <c r="CP298" s="55"/>
      <c r="CQ298" s="55"/>
      <c r="CR298" s="55"/>
      <c r="CS298" s="55"/>
      <c r="CT298" s="55"/>
      <c r="CU298" s="55"/>
      <c r="CV298" s="55"/>
    </row>
    <row r="299" spans="2:100">
      <c r="B299" s="21"/>
      <c r="C299" s="78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  <c r="AV299" s="55"/>
      <c r="AW299" s="55"/>
      <c r="AX299" s="55"/>
      <c r="AY299" s="55"/>
      <c r="AZ299" s="55"/>
      <c r="BA299" s="55"/>
      <c r="BB299" s="55"/>
      <c r="BC299" s="55"/>
      <c r="BD299" s="55"/>
      <c r="BE299" s="55"/>
      <c r="BF299" s="55"/>
      <c r="BG299" s="55"/>
      <c r="BH299" s="55"/>
      <c r="BI299" s="55"/>
      <c r="BJ299" s="55"/>
      <c r="BK299" s="55"/>
      <c r="BL299" s="55"/>
      <c r="BM299" s="55"/>
      <c r="BN299" s="55"/>
      <c r="BO299" s="55"/>
      <c r="BP299" s="55"/>
      <c r="BQ299" s="55"/>
      <c r="BR299" s="55"/>
      <c r="BS299" s="55"/>
      <c r="BT299" s="55"/>
      <c r="BU299" s="55"/>
      <c r="BV299" s="55"/>
      <c r="BW299" s="55"/>
      <c r="BX299" s="55"/>
      <c r="BY299" s="55"/>
      <c r="BZ299" s="55"/>
      <c r="CA299" s="55"/>
      <c r="CB299" s="55"/>
      <c r="CC299" s="55"/>
      <c r="CD299" s="55"/>
      <c r="CE299" s="55"/>
      <c r="CF299" s="55"/>
      <c r="CG299" s="55"/>
      <c r="CH299" s="55"/>
      <c r="CI299" s="55"/>
      <c r="CJ299" s="55"/>
      <c r="CK299" s="55"/>
      <c r="CL299" s="55"/>
      <c r="CM299" s="55"/>
      <c r="CN299" s="55"/>
      <c r="CO299" s="55"/>
      <c r="CP299" s="55"/>
      <c r="CQ299" s="55"/>
      <c r="CR299" s="55"/>
      <c r="CS299" s="55"/>
      <c r="CT299" s="55"/>
      <c r="CU299" s="55"/>
      <c r="CV299" s="55"/>
    </row>
    <row r="300" spans="2:100">
      <c r="B300" s="21"/>
      <c r="C300" s="78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  <c r="AV300" s="55"/>
      <c r="AW300" s="55"/>
      <c r="AX300" s="55"/>
      <c r="AY300" s="55"/>
      <c r="AZ300" s="55"/>
      <c r="BA300" s="55"/>
      <c r="BB300" s="55"/>
      <c r="BC300" s="55"/>
      <c r="BD300" s="55"/>
      <c r="BE300" s="55"/>
      <c r="BF300" s="55"/>
      <c r="BG300" s="55"/>
      <c r="BH300" s="55"/>
      <c r="BI300" s="55"/>
      <c r="BJ300" s="55"/>
      <c r="BK300" s="55"/>
      <c r="BL300" s="55"/>
      <c r="BM300" s="55"/>
      <c r="BN300" s="55"/>
      <c r="BO300" s="55"/>
      <c r="BP300" s="55"/>
      <c r="BQ300" s="55"/>
      <c r="BR300" s="55"/>
      <c r="BS300" s="55"/>
      <c r="BT300" s="55"/>
      <c r="BU300" s="55"/>
      <c r="BV300" s="55"/>
      <c r="BW300" s="55"/>
      <c r="BX300" s="55"/>
      <c r="BY300" s="55"/>
      <c r="BZ300" s="55"/>
      <c r="CA300" s="55"/>
      <c r="CB300" s="55"/>
      <c r="CC300" s="55"/>
      <c r="CD300" s="55"/>
      <c r="CE300" s="55"/>
      <c r="CF300" s="55"/>
      <c r="CG300" s="55"/>
      <c r="CH300" s="55"/>
      <c r="CI300" s="55"/>
      <c r="CJ300" s="55"/>
      <c r="CK300" s="55"/>
      <c r="CL300" s="55"/>
      <c r="CM300" s="55"/>
      <c r="CN300" s="55"/>
      <c r="CO300" s="55"/>
      <c r="CP300" s="55"/>
      <c r="CQ300" s="55"/>
      <c r="CR300" s="55"/>
      <c r="CS300" s="55"/>
      <c r="CT300" s="55"/>
      <c r="CU300" s="55"/>
      <c r="CV300" s="55"/>
    </row>
    <row r="301" spans="2:100">
      <c r="B301" s="21"/>
      <c r="C301" s="78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  <c r="AV301" s="55"/>
      <c r="AW301" s="55"/>
      <c r="AX301" s="55"/>
      <c r="AY301" s="55"/>
      <c r="AZ301" s="55"/>
      <c r="BA301" s="55"/>
      <c r="BB301" s="55"/>
      <c r="BC301" s="55"/>
      <c r="BD301" s="55"/>
      <c r="BE301" s="55"/>
      <c r="BF301" s="55"/>
      <c r="BG301" s="55"/>
      <c r="BH301" s="55"/>
      <c r="BI301" s="55"/>
      <c r="BJ301" s="55"/>
      <c r="BK301" s="55"/>
      <c r="BL301" s="55"/>
      <c r="BM301" s="55"/>
      <c r="BN301" s="55"/>
      <c r="BO301" s="55"/>
      <c r="BP301" s="55"/>
      <c r="BQ301" s="55"/>
      <c r="BR301" s="55"/>
      <c r="BS301" s="55"/>
      <c r="BT301" s="55"/>
      <c r="BU301" s="55"/>
      <c r="BV301" s="55"/>
      <c r="BW301" s="55"/>
      <c r="BX301" s="55"/>
      <c r="BY301" s="55"/>
      <c r="BZ301" s="55"/>
      <c r="CA301" s="55"/>
      <c r="CB301" s="55"/>
      <c r="CC301" s="55"/>
      <c r="CD301" s="55"/>
      <c r="CE301" s="55"/>
      <c r="CF301" s="55"/>
      <c r="CG301" s="55"/>
      <c r="CH301" s="55"/>
      <c r="CI301" s="55"/>
      <c r="CJ301" s="55"/>
      <c r="CK301" s="55"/>
      <c r="CL301" s="55"/>
      <c r="CM301" s="55"/>
      <c r="CN301" s="55"/>
      <c r="CO301" s="55"/>
      <c r="CP301" s="55"/>
      <c r="CQ301" s="55"/>
      <c r="CR301" s="55"/>
      <c r="CS301" s="55"/>
      <c r="CT301" s="55"/>
      <c r="CU301" s="55"/>
      <c r="CV301" s="55"/>
    </row>
    <row r="302" spans="2:100">
      <c r="B302" s="21"/>
      <c r="C302" s="78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  <c r="AV302" s="55"/>
      <c r="AW302" s="55"/>
      <c r="AX302" s="55"/>
      <c r="AY302" s="55"/>
      <c r="AZ302" s="55"/>
      <c r="BA302" s="55"/>
      <c r="BB302" s="55"/>
      <c r="BC302" s="55"/>
      <c r="BD302" s="55"/>
      <c r="BE302" s="55"/>
      <c r="BF302" s="55"/>
      <c r="BG302" s="55"/>
      <c r="BH302" s="55"/>
      <c r="BI302" s="55"/>
      <c r="BJ302" s="55"/>
      <c r="BK302" s="55"/>
      <c r="BL302" s="55"/>
      <c r="BM302" s="55"/>
      <c r="BN302" s="55"/>
      <c r="BO302" s="55"/>
      <c r="BP302" s="55"/>
      <c r="BQ302" s="55"/>
      <c r="BR302" s="55"/>
      <c r="BS302" s="55"/>
      <c r="BT302" s="55"/>
      <c r="BU302" s="55"/>
      <c r="BV302" s="55"/>
      <c r="BW302" s="55"/>
      <c r="BX302" s="55"/>
      <c r="BY302" s="55"/>
      <c r="BZ302" s="55"/>
      <c r="CA302" s="55"/>
      <c r="CB302" s="55"/>
      <c r="CC302" s="55"/>
      <c r="CD302" s="55"/>
      <c r="CE302" s="55"/>
      <c r="CF302" s="55"/>
      <c r="CG302" s="55"/>
      <c r="CH302" s="55"/>
      <c r="CI302" s="55"/>
      <c r="CJ302" s="55"/>
      <c r="CK302" s="55"/>
      <c r="CL302" s="55"/>
      <c r="CM302" s="55"/>
      <c r="CN302" s="55"/>
      <c r="CO302" s="55"/>
      <c r="CP302" s="55"/>
      <c r="CQ302" s="55"/>
      <c r="CR302" s="55"/>
      <c r="CS302" s="55"/>
      <c r="CT302" s="55"/>
      <c r="CU302" s="55"/>
      <c r="CV302" s="55"/>
    </row>
    <row r="303" spans="2:100">
      <c r="B303" s="21"/>
      <c r="C303" s="78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  <c r="AV303" s="55"/>
      <c r="AW303" s="55"/>
      <c r="AX303" s="55"/>
      <c r="AY303" s="55"/>
      <c r="AZ303" s="55"/>
      <c r="BA303" s="55"/>
      <c r="BB303" s="55"/>
      <c r="BC303" s="55"/>
      <c r="BD303" s="55"/>
      <c r="BE303" s="55"/>
      <c r="BF303" s="55"/>
      <c r="BG303" s="55"/>
      <c r="BH303" s="55"/>
      <c r="BI303" s="55"/>
      <c r="BJ303" s="55"/>
      <c r="BK303" s="55"/>
      <c r="BL303" s="55"/>
      <c r="BM303" s="55"/>
      <c r="BN303" s="55"/>
      <c r="BO303" s="55"/>
      <c r="BP303" s="55"/>
      <c r="BQ303" s="55"/>
      <c r="BR303" s="55"/>
      <c r="BS303" s="55"/>
      <c r="BT303" s="55"/>
      <c r="BU303" s="55"/>
      <c r="BV303" s="55"/>
      <c r="BW303" s="55"/>
      <c r="BX303" s="55"/>
      <c r="BY303" s="55"/>
      <c r="BZ303" s="55"/>
      <c r="CA303" s="55"/>
      <c r="CB303" s="55"/>
      <c r="CC303" s="55"/>
      <c r="CD303" s="55"/>
      <c r="CE303" s="55"/>
      <c r="CF303" s="55"/>
      <c r="CG303" s="55"/>
      <c r="CH303" s="55"/>
      <c r="CI303" s="55"/>
      <c r="CJ303" s="55"/>
      <c r="CK303" s="55"/>
      <c r="CL303" s="55"/>
      <c r="CM303" s="55"/>
      <c r="CN303" s="55"/>
      <c r="CO303" s="55"/>
      <c r="CP303" s="55"/>
      <c r="CQ303" s="55"/>
      <c r="CR303" s="55"/>
      <c r="CS303" s="55"/>
      <c r="CT303" s="55"/>
      <c r="CU303" s="55"/>
      <c r="CV303" s="55"/>
    </row>
    <row r="304" spans="2:100">
      <c r="B304" s="21"/>
      <c r="C304" s="78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  <c r="AV304" s="55"/>
      <c r="AW304" s="55"/>
      <c r="AX304" s="55"/>
      <c r="AY304" s="55"/>
      <c r="AZ304" s="55"/>
      <c r="BA304" s="55"/>
      <c r="BB304" s="55"/>
      <c r="BC304" s="55"/>
      <c r="BD304" s="55"/>
      <c r="BE304" s="55"/>
      <c r="BF304" s="55"/>
      <c r="BG304" s="55"/>
      <c r="BH304" s="55"/>
      <c r="BI304" s="55"/>
      <c r="BJ304" s="55"/>
      <c r="BK304" s="55"/>
      <c r="BL304" s="55"/>
      <c r="BM304" s="55"/>
      <c r="BN304" s="55"/>
      <c r="BO304" s="55"/>
      <c r="BP304" s="55"/>
      <c r="BQ304" s="55"/>
      <c r="BR304" s="55"/>
      <c r="BS304" s="55"/>
      <c r="BT304" s="55"/>
      <c r="BU304" s="55"/>
      <c r="BV304" s="55"/>
      <c r="BW304" s="55"/>
      <c r="BX304" s="55"/>
      <c r="BY304" s="55"/>
      <c r="BZ304" s="55"/>
      <c r="CA304" s="55"/>
      <c r="CB304" s="55"/>
      <c r="CC304" s="55"/>
      <c r="CD304" s="55"/>
      <c r="CE304" s="55"/>
      <c r="CF304" s="55"/>
      <c r="CG304" s="55"/>
      <c r="CH304" s="55"/>
      <c r="CI304" s="55"/>
      <c r="CJ304" s="55"/>
      <c r="CK304" s="55"/>
      <c r="CL304" s="55"/>
      <c r="CM304" s="55"/>
      <c r="CN304" s="55"/>
      <c r="CO304" s="55"/>
      <c r="CP304" s="55"/>
      <c r="CQ304" s="55"/>
      <c r="CR304" s="55"/>
      <c r="CS304" s="55"/>
      <c r="CT304" s="55"/>
      <c r="CU304" s="55"/>
      <c r="CV304" s="55"/>
    </row>
    <row r="305" spans="2:100">
      <c r="B305" s="21"/>
      <c r="C305" s="78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  <c r="AV305" s="55"/>
      <c r="AW305" s="55"/>
      <c r="AX305" s="55"/>
      <c r="AY305" s="55"/>
      <c r="AZ305" s="55"/>
      <c r="BA305" s="55"/>
      <c r="BB305" s="55"/>
      <c r="BC305" s="55"/>
      <c r="BD305" s="55"/>
      <c r="BE305" s="55"/>
      <c r="BF305" s="55"/>
      <c r="BG305" s="55"/>
      <c r="BH305" s="55"/>
      <c r="BI305" s="55"/>
      <c r="BJ305" s="55"/>
      <c r="BK305" s="55"/>
      <c r="BL305" s="55"/>
      <c r="BM305" s="55"/>
      <c r="BN305" s="55"/>
      <c r="BO305" s="55"/>
      <c r="BP305" s="55"/>
      <c r="BQ305" s="55"/>
      <c r="BR305" s="55"/>
      <c r="BS305" s="55"/>
      <c r="BT305" s="55"/>
      <c r="BU305" s="55"/>
      <c r="BV305" s="55"/>
      <c r="BW305" s="55"/>
      <c r="BX305" s="55"/>
      <c r="BY305" s="55"/>
      <c r="BZ305" s="55"/>
      <c r="CA305" s="55"/>
      <c r="CB305" s="55"/>
      <c r="CC305" s="55"/>
      <c r="CD305" s="55"/>
      <c r="CE305" s="55"/>
      <c r="CF305" s="55"/>
      <c r="CG305" s="55"/>
      <c r="CH305" s="55"/>
      <c r="CI305" s="55"/>
      <c r="CJ305" s="55"/>
      <c r="CK305" s="55"/>
      <c r="CL305" s="55"/>
      <c r="CM305" s="55"/>
      <c r="CN305" s="55"/>
      <c r="CO305" s="55"/>
      <c r="CP305" s="55"/>
      <c r="CQ305" s="55"/>
      <c r="CR305" s="55"/>
      <c r="CS305" s="55"/>
      <c r="CT305" s="55"/>
      <c r="CU305" s="55"/>
      <c r="CV305" s="55"/>
    </row>
    <row r="306" spans="2:100">
      <c r="B306" s="21"/>
      <c r="C306" s="78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  <c r="AV306" s="55"/>
      <c r="AW306" s="55"/>
      <c r="AX306" s="55"/>
      <c r="AY306" s="55"/>
      <c r="AZ306" s="55"/>
      <c r="BA306" s="55"/>
      <c r="BB306" s="55"/>
      <c r="BC306" s="55"/>
      <c r="BD306" s="55"/>
      <c r="BE306" s="55"/>
      <c r="BF306" s="55"/>
      <c r="BG306" s="55"/>
      <c r="BH306" s="55"/>
      <c r="BI306" s="55"/>
      <c r="BJ306" s="55"/>
      <c r="BK306" s="55"/>
      <c r="BL306" s="55"/>
      <c r="BM306" s="55"/>
      <c r="BN306" s="55"/>
      <c r="BO306" s="55"/>
      <c r="BP306" s="55"/>
      <c r="BQ306" s="55"/>
      <c r="BR306" s="55"/>
      <c r="BS306" s="55"/>
      <c r="BT306" s="55"/>
      <c r="BU306" s="55"/>
      <c r="BV306" s="55"/>
      <c r="BW306" s="55"/>
      <c r="BX306" s="55"/>
      <c r="BY306" s="55"/>
      <c r="BZ306" s="55"/>
      <c r="CA306" s="55"/>
      <c r="CB306" s="55"/>
      <c r="CC306" s="55"/>
      <c r="CD306" s="55"/>
      <c r="CE306" s="55"/>
      <c r="CF306" s="55"/>
      <c r="CG306" s="55"/>
      <c r="CH306" s="55"/>
      <c r="CI306" s="55"/>
      <c r="CJ306" s="55"/>
      <c r="CK306" s="55"/>
      <c r="CL306" s="55"/>
      <c r="CM306" s="55"/>
      <c r="CN306" s="55"/>
      <c r="CO306" s="55"/>
      <c r="CP306" s="55"/>
      <c r="CQ306" s="55"/>
      <c r="CR306" s="55"/>
      <c r="CS306" s="55"/>
      <c r="CT306" s="55"/>
      <c r="CU306" s="55"/>
      <c r="CV306" s="55"/>
    </row>
    <row r="307" spans="2:100">
      <c r="B307" s="21"/>
      <c r="C307" s="78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  <c r="AV307" s="55"/>
      <c r="AW307" s="55"/>
      <c r="AX307" s="55"/>
      <c r="AY307" s="55"/>
      <c r="AZ307" s="55"/>
      <c r="BA307" s="55"/>
      <c r="BB307" s="55"/>
      <c r="BC307" s="55"/>
      <c r="BD307" s="55"/>
      <c r="BE307" s="55"/>
      <c r="BF307" s="55"/>
      <c r="BG307" s="55"/>
      <c r="BH307" s="55"/>
      <c r="BI307" s="55"/>
      <c r="BJ307" s="55"/>
      <c r="BK307" s="55"/>
      <c r="BL307" s="55"/>
      <c r="BM307" s="55"/>
      <c r="BN307" s="55"/>
      <c r="BO307" s="55"/>
      <c r="BP307" s="55"/>
      <c r="BQ307" s="55"/>
      <c r="BR307" s="55"/>
      <c r="BS307" s="55"/>
      <c r="BT307" s="55"/>
      <c r="BU307" s="55"/>
      <c r="BV307" s="55"/>
      <c r="BW307" s="55"/>
      <c r="BX307" s="55"/>
      <c r="BY307" s="55"/>
      <c r="BZ307" s="55"/>
      <c r="CA307" s="55"/>
      <c r="CB307" s="55"/>
      <c r="CC307" s="55"/>
      <c r="CD307" s="55"/>
      <c r="CE307" s="55"/>
      <c r="CF307" s="55"/>
      <c r="CG307" s="55"/>
      <c r="CH307" s="55"/>
      <c r="CI307" s="55"/>
      <c r="CJ307" s="55"/>
      <c r="CK307" s="55"/>
      <c r="CL307" s="55"/>
      <c r="CM307" s="55"/>
      <c r="CN307" s="55"/>
      <c r="CO307" s="55"/>
      <c r="CP307" s="55"/>
      <c r="CQ307" s="55"/>
      <c r="CR307" s="55"/>
      <c r="CS307" s="55"/>
      <c r="CT307" s="55"/>
      <c r="CU307" s="55"/>
      <c r="CV307" s="55"/>
    </row>
    <row r="308" spans="2:100">
      <c r="B308" s="21"/>
      <c r="C308" s="78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  <c r="AV308" s="55"/>
      <c r="AW308" s="55"/>
      <c r="AX308" s="55"/>
      <c r="AY308" s="55"/>
      <c r="AZ308" s="55"/>
      <c r="BA308" s="55"/>
      <c r="BB308" s="55"/>
      <c r="BC308" s="55"/>
      <c r="BD308" s="55"/>
      <c r="BE308" s="55"/>
      <c r="BF308" s="55"/>
      <c r="BG308" s="55"/>
      <c r="BH308" s="55"/>
      <c r="BI308" s="55"/>
      <c r="BJ308" s="55"/>
      <c r="BK308" s="55"/>
      <c r="BL308" s="55"/>
      <c r="BM308" s="55"/>
      <c r="BN308" s="55"/>
      <c r="BO308" s="55"/>
      <c r="BP308" s="55"/>
      <c r="BQ308" s="55"/>
      <c r="BR308" s="55"/>
      <c r="BS308" s="55"/>
      <c r="BT308" s="55"/>
      <c r="BU308" s="55"/>
      <c r="BV308" s="55"/>
      <c r="BW308" s="55"/>
      <c r="BX308" s="55"/>
      <c r="BY308" s="55"/>
      <c r="BZ308" s="55"/>
      <c r="CA308" s="55"/>
      <c r="CB308" s="55"/>
      <c r="CC308" s="55"/>
      <c r="CD308" s="55"/>
      <c r="CE308" s="55"/>
      <c r="CF308" s="55"/>
      <c r="CG308" s="55"/>
      <c r="CH308" s="55"/>
      <c r="CI308" s="55"/>
      <c r="CJ308" s="55"/>
      <c r="CK308" s="55"/>
      <c r="CL308" s="55"/>
      <c r="CM308" s="55"/>
      <c r="CN308" s="55"/>
      <c r="CO308" s="55"/>
      <c r="CP308" s="55"/>
      <c r="CQ308" s="55"/>
      <c r="CR308" s="55"/>
      <c r="CS308" s="55"/>
      <c r="CT308" s="55"/>
      <c r="CU308" s="55"/>
      <c r="CV308" s="55"/>
    </row>
    <row r="309" spans="2:100">
      <c r="B309" s="21"/>
      <c r="C309" s="78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  <c r="AV309" s="55"/>
      <c r="AW309" s="55"/>
      <c r="AX309" s="55"/>
      <c r="AY309" s="55"/>
      <c r="AZ309" s="55"/>
      <c r="BA309" s="55"/>
      <c r="BB309" s="55"/>
      <c r="BC309" s="55"/>
      <c r="BD309" s="55"/>
      <c r="BE309" s="55"/>
      <c r="BF309" s="55"/>
      <c r="BG309" s="55"/>
      <c r="BH309" s="55"/>
      <c r="BI309" s="55"/>
      <c r="BJ309" s="55"/>
      <c r="BK309" s="55"/>
      <c r="BL309" s="55"/>
      <c r="BM309" s="55"/>
      <c r="BN309" s="55"/>
      <c r="BO309" s="55"/>
      <c r="BP309" s="55"/>
      <c r="BQ309" s="55"/>
      <c r="BR309" s="55"/>
      <c r="BS309" s="55"/>
      <c r="BT309" s="55"/>
      <c r="BU309" s="55"/>
      <c r="BV309" s="55"/>
      <c r="BW309" s="55"/>
      <c r="BX309" s="55"/>
      <c r="BY309" s="55"/>
      <c r="BZ309" s="55"/>
      <c r="CA309" s="55"/>
      <c r="CB309" s="55"/>
      <c r="CC309" s="55"/>
      <c r="CD309" s="55"/>
      <c r="CE309" s="55"/>
      <c r="CF309" s="55"/>
      <c r="CG309" s="55"/>
      <c r="CH309" s="55"/>
      <c r="CI309" s="55"/>
      <c r="CJ309" s="55"/>
      <c r="CK309" s="55"/>
      <c r="CL309" s="55"/>
      <c r="CM309" s="55"/>
      <c r="CN309" s="55"/>
      <c r="CO309" s="55"/>
      <c r="CP309" s="55"/>
      <c r="CQ309" s="55"/>
      <c r="CR309" s="55"/>
      <c r="CS309" s="55"/>
      <c r="CT309" s="55"/>
      <c r="CU309" s="55"/>
      <c r="CV309" s="55"/>
    </row>
    <row r="310" spans="2:100">
      <c r="B310" s="21"/>
      <c r="C310" s="78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  <c r="AV310" s="55"/>
      <c r="AW310" s="55"/>
      <c r="AX310" s="55"/>
      <c r="AY310" s="55"/>
      <c r="AZ310" s="55"/>
      <c r="BA310" s="55"/>
      <c r="BB310" s="55"/>
      <c r="BC310" s="55"/>
      <c r="BD310" s="55"/>
      <c r="BE310" s="55"/>
      <c r="BF310" s="55"/>
      <c r="BG310" s="55"/>
      <c r="BH310" s="55"/>
      <c r="BI310" s="55"/>
      <c r="BJ310" s="55"/>
      <c r="BK310" s="55"/>
      <c r="BL310" s="55"/>
      <c r="BM310" s="55"/>
      <c r="BN310" s="55"/>
      <c r="BO310" s="55"/>
      <c r="BP310" s="55"/>
      <c r="BQ310" s="55"/>
      <c r="BR310" s="55"/>
      <c r="BS310" s="55"/>
      <c r="BT310" s="55"/>
      <c r="BU310" s="55"/>
      <c r="BV310" s="55"/>
      <c r="BW310" s="55"/>
      <c r="BX310" s="55"/>
      <c r="BY310" s="55"/>
      <c r="BZ310" s="55"/>
      <c r="CA310" s="55"/>
      <c r="CB310" s="55"/>
      <c r="CC310" s="55"/>
      <c r="CD310" s="55"/>
      <c r="CE310" s="55"/>
      <c r="CF310" s="55"/>
      <c r="CG310" s="55"/>
      <c r="CH310" s="55"/>
      <c r="CI310" s="55"/>
      <c r="CJ310" s="55"/>
      <c r="CK310" s="55"/>
      <c r="CL310" s="55"/>
      <c r="CM310" s="55"/>
      <c r="CN310" s="55"/>
      <c r="CO310" s="55"/>
      <c r="CP310" s="55"/>
      <c r="CQ310" s="55"/>
      <c r="CR310" s="55"/>
      <c r="CS310" s="55"/>
      <c r="CT310" s="55"/>
      <c r="CU310" s="55"/>
      <c r="CV310" s="55"/>
    </row>
    <row r="311" spans="2:100">
      <c r="B311" s="21"/>
      <c r="C311" s="78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  <c r="AV311" s="55"/>
      <c r="AW311" s="55"/>
      <c r="AX311" s="55"/>
      <c r="AY311" s="55"/>
      <c r="AZ311" s="55"/>
      <c r="BA311" s="55"/>
      <c r="BB311" s="55"/>
      <c r="BC311" s="55"/>
      <c r="BD311" s="55"/>
      <c r="BE311" s="55"/>
      <c r="BF311" s="55"/>
      <c r="BG311" s="55"/>
      <c r="BH311" s="55"/>
      <c r="BI311" s="55"/>
      <c r="BJ311" s="55"/>
      <c r="BK311" s="55"/>
      <c r="BL311" s="55"/>
      <c r="BM311" s="55"/>
      <c r="BN311" s="55"/>
      <c r="BO311" s="55"/>
      <c r="BP311" s="55"/>
      <c r="BQ311" s="55"/>
      <c r="BR311" s="55"/>
      <c r="BS311" s="55"/>
      <c r="BT311" s="55"/>
      <c r="BU311" s="55"/>
      <c r="BV311" s="55"/>
      <c r="BW311" s="55"/>
      <c r="BX311" s="55"/>
      <c r="BY311" s="55"/>
      <c r="BZ311" s="55"/>
      <c r="CA311" s="55"/>
      <c r="CB311" s="55"/>
      <c r="CC311" s="55"/>
      <c r="CD311" s="55"/>
      <c r="CE311" s="55"/>
      <c r="CF311" s="55"/>
      <c r="CG311" s="55"/>
      <c r="CH311" s="55"/>
      <c r="CI311" s="55"/>
      <c r="CJ311" s="55"/>
      <c r="CK311" s="55"/>
      <c r="CL311" s="55"/>
      <c r="CM311" s="55"/>
      <c r="CN311" s="55"/>
      <c r="CO311" s="55"/>
      <c r="CP311" s="55"/>
      <c r="CQ311" s="55"/>
      <c r="CR311" s="55"/>
      <c r="CS311" s="55"/>
      <c r="CT311" s="55"/>
      <c r="CU311" s="55"/>
      <c r="CV311" s="55"/>
    </row>
    <row r="312" spans="2:100">
      <c r="B312" s="21"/>
      <c r="C312" s="78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  <c r="AV312" s="55"/>
      <c r="AW312" s="55"/>
      <c r="AX312" s="55"/>
      <c r="AY312" s="55"/>
      <c r="AZ312" s="55"/>
      <c r="BA312" s="55"/>
      <c r="BB312" s="55"/>
      <c r="BC312" s="55"/>
      <c r="BD312" s="55"/>
      <c r="BE312" s="55"/>
      <c r="BF312" s="55"/>
      <c r="BG312" s="55"/>
      <c r="BH312" s="55"/>
      <c r="BI312" s="55"/>
      <c r="BJ312" s="55"/>
      <c r="BK312" s="55"/>
      <c r="BL312" s="55"/>
      <c r="BM312" s="55"/>
      <c r="BN312" s="55"/>
      <c r="BO312" s="55"/>
      <c r="BP312" s="55"/>
      <c r="BQ312" s="55"/>
      <c r="BR312" s="55"/>
      <c r="BS312" s="55"/>
      <c r="BT312" s="55"/>
      <c r="BU312" s="55"/>
      <c r="BV312" s="55"/>
      <c r="BW312" s="55"/>
      <c r="BX312" s="55"/>
      <c r="BY312" s="55"/>
      <c r="BZ312" s="55"/>
      <c r="CA312" s="55"/>
      <c r="CB312" s="55"/>
      <c r="CC312" s="55"/>
      <c r="CD312" s="55"/>
      <c r="CE312" s="55"/>
      <c r="CF312" s="55"/>
      <c r="CG312" s="55"/>
      <c r="CH312" s="55"/>
      <c r="CI312" s="55"/>
      <c r="CJ312" s="55"/>
      <c r="CK312" s="55"/>
      <c r="CL312" s="55"/>
      <c r="CM312" s="55"/>
      <c r="CN312" s="55"/>
      <c r="CO312" s="55"/>
      <c r="CP312" s="55"/>
      <c r="CQ312" s="55"/>
      <c r="CR312" s="55"/>
      <c r="CS312" s="55"/>
      <c r="CT312" s="55"/>
      <c r="CU312" s="55"/>
      <c r="CV312" s="55"/>
    </row>
    <row r="313" spans="2:100">
      <c r="B313" s="21"/>
      <c r="C313" s="78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  <c r="AV313" s="55"/>
      <c r="AW313" s="55"/>
      <c r="AX313" s="55"/>
      <c r="AY313" s="55"/>
      <c r="AZ313" s="55"/>
      <c r="BA313" s="55"/>
      <c r="BB313" s="55"/>
      <c r="BC313" s="55"/>
      <c r="BD313" s="55"/>
      <c r="BE313" s="55"/>
      <c r="BF313" s="55"/>
      <c r="BG313" s="55"/>
      <c r="BH313" s="55"/>
      <c r="BI313" s="55"/>
      <c r="BJ313" s="55"/>
      <c r="BK313" s="55"/>
      <c r="BL313" s="55"/>
      <c r="BM313" s="55"/>
      <c r="BN313" s="55"/>
      <c r="BO313" s="55"/>
      <c r="BP313" s="55"/>
      <c r="BQ313" s="55"/>
      <c r="BR313" s="55"/>
      <c r="BS313" s="55"/>
      <c r="BT313" s="55"/>
      <c r="BU313" s="55"/>
      <c r="BV313" s="55"/>
      <c r="BW313" s="55"/>
      <c r="BX313" s="55"/>
      <c r="BY313" s="55"/>
      <c r="BZ313" s="55"/>
      <c r="CA313" s="55"/>
      <c r="CB313" s="55"/>
      <c r="CC313" s="55"/>
      <c r="CD313" s="55"/>
      <c r="CE313" s="55"/>
      <c r="CF313" s="55"/>
      <c r="CG313" s="55"/>
      <c r="CH313" s="55"/>
      <c r="CI313" s="55"/>
      <c r="CJ313" s="55"/>
      <c r="CK313" s="55"/>
      <c r="CL313" s="55"/>
      <c r="CM313" s="55"/>
      <c r="CN313" s="55"/>
      <c r="CO313" s="55"/>
      <c r="CP313" s="55"/>
      <c r="CQ313" s="55"/>
      <c r="CR313" s="55"/>
      <c r="CS313" s="55"/>
      <c r="CT313" s="55"/>
      <c r="CU313" s="55"/>
      <c r="CV313" s="55"/>
    </row>
    <row r="314" spans="2:100">
      <c r="B314" s="21"/>
      <c r="C314" s="78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  <c r="AV314" s="55"/>
      <c r="AW314" s="55"/>
      <c r="AX314" s="55"/>
      <c r="AY314" s="55"/>
      <c r="AZ314" s="55"/>
      <c r="BA314" s="55"/>
      <c r="BB314" s="55"/>
      <c r="BC314" s="55"/>
      <c r="BD314" s="55"/>
      <c r="BE314" s="55"/>
      <c r="BF314" s="55"/>
      <c r="BG314" s="55"/>
      <c r="BH314" s="55"/>
      <c r="BI314" s="55"/>
      <c r="BJ314" s="55"/>
      <c r="BK314" s="55"/>
      <c r="BL314" s="55"/>
      <c r="BM314" s="55"/>
      <c r="BN314" s="55"/>
      <c r="BO314" s="55"/>
      <c r="BP314" s="55"/>
      <c r="BQ314" s="55"/>
      <c r="BR314" s="55"/>
      <c r="BS314" s="55"/>
      <c r="BT314" s="55"/>
      <c r="BU314" s="55"/>
      <c r="BV314" s="55"/>
      <c r="BW314" s="55"/>
      <c r="BX314" s="55"/>
      <c r="BY314" s="55"/>
      <c r="BZ314" s="55"/>
      <c r="CA314" s="55"/>
      <c r="CB314" s="55"/>
      <c r="CC314" s="55"/>
      <c r="CD314" s="55"/>
      <c r="CE314" s="55"/>
      <c r="CF314" s="55"/>
      <c r="CG314" s="55"/>
      <c r="CH314" s="55"/>
      <c r="CI314" s="55"/>
      <c r="CJ314" s="55"/>
      <c r="CK314" s="55"/>
      <c r="CL314" s="55"/>
      <c r="CM314" s="55"/>
      <c r="CN314" s="55"/>
      <c r="CO314" s="55"/>
      <c r="CP314" s="55"/>
      <c r="CQ314" s="55"/>
      <c r="CR314" s="55"/>
      <c r="CS314" s="55"/>
      <c r="CT314" s="55"/>
      <c r="CU314" s="55"/>
      <c r="CV314" s="55"/>
    </row>
    <row r="315" spans="2:100">
      <c r="B315" s="21"/>
      <c r="C315" s="78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  <c r="AV315" s="55"/>
      <c r="AW315" s="55"/>
      <c r="AX315" s="55"/>
      <c r="AY315" s="55"/>
      <c r="AZ315" s="55"/>
      <c r="BA315" s="55"/>
      <c r="BB315" s="55"/>
      <c r="BC315" s="55"/>
      <c r="BD315" s="55"/>
      <c r="BE315" s="55"/>
      <c r="BF315" s="55"/>
      <c r="BG315" s="55"/>
      <c r="BH315" s="55"/>
      <c r="BI315" s="55"/>
      <c r="BJ315" s="55"/>
      <c r="BK315" s="55"/>
      <c r="BL315" s="55"/>
      <c r="BM315" s="55"/>
      <c r="BN315" s="55"/>
      <c r="BO315" s="55"/>
      <c r="BP315" s="55"/>
      <c r="BQ315" s="55"/>
      <c r="BR315" s="55"/>
      <c r="BS315" s="55"/>
      <c r="BT315" s="55"/>
      <c r="BU315" s="55"/>
      <c r="BV315" s="55"/>
      <c r="BW315" s="55"/>
      <c r="BX315" s="55"/>
      <c r="BY315" s="55"/>
      <c r="BZ315" s="55"/>
      <c r="CA315" s="55"/>
      <c r="CB315" s="55"/>
      <c r="CC315" s="55"/>
      <c r="CD315" s="55"/>
      <c r="CE315" s="55"/>
      <c r="CF315" s="55"/>
      <c r="CG315" s="55"/>
      <c r="CH315" s="55"/>
      <c r="CI315" s="55"/>
      <c r="CJ315" s="55"/>
      <c r="CK315" s="55"/>
      <c r="CL315" s="55"/>
      <c r="CM315" s="55"/>
      <c r="CN315" s="55"/>
      <c r="CO315" s="55"/>
      <c r="CP315" s="55"/>
      <c r="CQ315" s="55"/>
      <c r="CR315" s="55"/>
      <c r="CS315" s="55"/>
      <c r="CT315" s="55"/>
      <c r="CU315" s="55"/>
      <c r="CV315" s="55"/>
    </row>
    <row r="316" spans="2:100">
      <c r="B316" s="21"/>
      <c r="C316" s="78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  <c r="AV316" s="55"/>
      <c r="AW316" s="55"/>
      <c r="AX316" s="55"/>
      <c r="AY316" s="55"/>
      <c r="AZ316" s="55"/>
      <c r="BA316" s="55"/>
      <c r="BB316" s="55"/>
      <c r="BC316" s="55"/>
      <c r="BD316" s="55"/>
      <c r="BE316" s="55"/>
      <c r="BF316" s="55"/>
      <c r="BG316" s="55"/>
      <c r="BH316" s="55"/>
      <c r="BI316" s="55"/>
      <c r="BJ316" s="55"/>
      <c r="BK316" s="55"/>
      <c r="BL316" s="55"/>
      <c r="BM316" s="55"/>
      <c r="BN316" s="55"/>
      <c r="BO316" s="55"/>
      <c r="BP316" s="55"/>
      <c r="BQ316" s="55"/>
      <c r="BR316" s="55"/>
      <c r="BS316" s="55"/>
      <c r="BT316" s="55"/>
      <c r="BU316" s="55"/>
      <c r="BV316" s="55"/>
      <c r="BW316" s="55"/>
      <c r="BX316" s="55"/>
      <c r="BY316" s="55"/>
      <c r="BZ316" s="55"/>
      <c r="CA316" s="55"/>
      <c r="CB316" s="55"/>
      <c r="CC316" s="55"/>
      <c r="CD316" s="55"/>
      <c r="CE316" s="55"/>
      <c r="CF316" s="55"/>
      <c r="CG316" s="55"/>
      <c r="CH316" s="55"/>
      <c r="CI316" s="55"/>
      <c r="CJ316" s="55"/>
      <c r="CK316" s="55"/>
      <c r="CL316" s="55"/>
      <c r="CM316" s="55"/>
      <c r="CN316" s="55"/>
      <c r="CO316" s="55"/>
      <c r="CP316" s="55"/>
      <c r="CQ316" s="55"/>
      <c r="CR316" s="55"/>
      <c r="CS316" s="55"/>
      <c r="CT316" s="55"/>
      <c r="CU316" s="55"/>
      <c r="CV316" s="55"/>
    </row>
    <row r="317" spans="2:100">
      <c r="B317" s="21"/>
      <c r="C317" s="78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  <c r="AV317" s="55"/>
      <c r="AW317" s="55"/>
      <c r="AX317" s="55"/>
      <c r="AY317" s="55"/>
      <c r="AZ317" s="55"/>
      <c r="BA317" s="55"/>
      <c r="BB317" s="55"/>
      <c r="BC317" s="55"/>
      <c r="BD317" s="55"/>
      <c r="BE317" s="55"/>
      <c r="BF317" s="55"/>
      <c r="BG317" s="55"/>
      <c r="BH317" s="55"/>
      <c r="BI317" s="55"/>
      <c r="BJ317" s="55"/>
      <c r="BK317" s="55"/>
      <c r="BL317" s="55"/>
      <c r="BM317" s="55"/>
      <c r="BN317" s="55"/>
      <c r="BO317" s="55"/>
      <c r="BP317" s="55"/>
      <c r="BQ317" s="55"/>
      <c r="BR317" s="55"/>
      <c r="BS317" s="55"/>
      <c r="BT317" s="55"/>
      <c r="BU317" s="55"/>
      <c r="BV317" s="55"/>
      <c r="BW317" s="55"/>
      <c r="BX317" s="55"/>
      <c r="BY317" s="55"/>
      <c r="BZ317" s="55"/>
      <c r="CA317" s="55"/>
      <c r="CB317" s="55"/>
      <c r="CC317" s="55"/>
      <c r="CD317" s="55"/>
      <c r="CE317" s="55"/>
      <c r="CF317" s="55"/>
      <c r="CG317" s="55"/>
      <c r="CH317" s="55"/>
      <c r="CI317" s="55"/>
      <c r="CJ317" s="55"/>
      <c r="CK317" s="55"/>
      <c r="CL317" s="55"/>
      <c r="CM317" s="55"/>
      <c r="CN317" s="55"/>
      <c r="CO317" s="55"/>
      <c r="CP317" s="55"/>
      <c r="CQ317" s="55"/>
      <c r="CR317" s="55"/>
      <c r="CS317" s="55"/>
      <c r="CT317" s="55"/>
      <c r="CU317" s="55"/>
      <c r="CV317" s="55"/>
    </row>
    <row r="318" spans="2:100">
      <c r="B318" s="21"/>
      <c r="C318" s="78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  <c r="AV318" s="55"/>
      <c r="AW318" s="55"/>
      <c r="AX318" s="55"/>
      <c r="AY318" s="55"/>
      <c r="AZ318" s="55"/>
      <c r="BA318" s="55"/>
      <c r="BB318" s="55"/>
      <c r="BC318" s="55"/>
      <c r="BD318" s="55"/>
      <c r="BE318" s="55"/>
      <c r="BF318" s="55"/>
      <c r="BG318" s="55"/>
      <c r="BH318" s="55"/>
      <c r="BI318" s="55"/>
      <c r="BJ318" s="55"/>
      <c r="BK318" s="55"/>
      <c r="BL318" s="55"/>
      <c r="BM318" s="55"/>
      <c r="BN318" s="55"/>
      <c r="BO318" s="55"/>
      <c r="BP318" s="55"/>
      <c r="BQ318" s="55"/>
      <c r="BR318" s="55"/>
      <c r="BS318" s="55"/>
      <c r="BT318" s="55"/>
      <c r="BU318" s="55"/>
      <c r="BV318" s="55"/>
      <c r="BW318" s="55"/>
      <c r="BX318" s="55"/>
      <c r="BY318" s="55"/>
      <c r="BZ318" s="55"/>
      <c r="CA318" s="55"/>
      <c r="CB318" s="55"/>
      <c r="CC318" s="55"/>
      <c r="CD318" s="55"/>
      <c r="CE318" s="55"/>
      <c r="CF318" s="55"/>
      <c r="CG318" s="55"/>
      <c r="CH318" s="55"/>
      <c r="CI318" s="55"/>
      <c r="CJ318" s="55"/>
      <c r="CK318" s="55"/>
      <c r="CL318" s="55"/>
      <c r="CM318" s="55"/>
      <c r="CN318" s="55"/>
      <c r="CO318" s="55"/>
      <c r="CP318" s="55"/>
      <c r="CQ318" s="55"/>
      <c r="CR318" s="55"/>
      <c r="CS318" s="55"/>
      <c r="CT318" s="55"/>
      <c r="CU318" s="55"/>
      <c r="CV318" s="55"/>
    </row>
    <row r="319" spans="2:100">
      <c r="B319" s="21"/>
      <c r="C319" s="78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  <c r="AV319" s="55"/>
      <c r="AW319" s="55"/>
      <c r="AX319" s="55"/>
      <c r="AY319" s="55"/>
      <c r="AZ319" s="55"/>
      <c r="BA319" s="55"/>
      <c r="BB319" s="55"/>
      <c r="BC319" s="55"/>
      <c r="BD319" s="55"/>
      <c r="BE319" s="55"/>
      <c r="BF319" s="55"/>
      <c r="BG319" s="55"/>
      <c r="BH319" s="55"/>
      <c r="BI319" s="55"/>
      <c r="BJ319" s="55"/>
      <c r="BK319" s="55"/>
      <c r="BL319" s="55"/>
      <c r="BM319" s="55"/>
      <c r="BN319" s="55"/>
      <c r="BO319" s="55"/>
      <c r="BP319" s="55"/>
      <c r="BQ319" s="55"/>
      <c r="BR319" s="55"/>
      <c r="BS319" s="55"/>
      <c r="BT319" s="55"/>
      <c r="BU319" s="55"/>
      <c r="BV319" s="55"/>
      <c r="BW319" s="55"/>
      <c r="BX319" s="55"/>
      <c r="BY319" s="55"/>
      <c r="BZ319" s="55"/>
      <c r="CA319" s="55"/>
      <c r="CB319" s="55"/>
      <c r="CC319" s="55"/>
      <c r="CD319" s="55"/>
      <c r="CE319" s="55"/>
      <c r="CF319" s="55"/>
      <c r="CG319" s="55"/>
      <c r="CH319" s="55"/>
      <c r="CI319" s="55"/>
      <c r="CJ319" s="55"/>
      <c r="CK319" s="55"/>
      <c r="CL319" s="55"/>
      <c r="CM319" s="55"/>
      <c r="CN319" s="55"/>
      <c r="CO319" s="55"/>
      <c r="CP319" s="55"/>
      <c r="CQ319" s="55"/>
      <c r="CR319" s="55"/>
      <c r="CS319" s="55"/>
      <c r="CT319" s="55"/>
      <c r="CU319" s="55"/>
      <c r="CV319" s="55"/>
    </row>
    <row r="320" spans="2:100">
      <c r="B320" s="21"/>
      <c r="C320" s="78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  <c r="AV320" s="55"/>
      <c r="AW320" s="55"/>
      <c r="AX320" s="55"/>
      <c r="AY320" s="55"/>
      <c r="AZ320" s="55"/>
      <c r="BA320" s="55"/>
      <c r="BB320" s="55"/>
      <c r="BC320" s="55"/>
      <c r="BD320" s="55"/>
      <c r="BE320" s="55"/>
      <c r="BF320" s="55"/>
      <c r="BG320" s="55"/>
      <c r="BH320" s="55"/>
      <c r="BI320" s="55"/>
      <c r="BJ320" s="55"/>
      <c r="BK320" s="55"/>
      <c r="BL320" s="55"/>
      <c r="BM320" s="55"/>
      <c r="BN320" s="55"/>
      <c r="BO320" s="55"/>
      <c r="BP320" s="55"/>
      <c r="BQ320" s="55"/>
      <c r="BR320" s="55"/>
      <c r="BS320" s="55"/>
      <c r="BT320" s="55"/>
      <c r="BU320" s="55"/>
      <c r="BV320" s="55"/>
      <c r="BW320" s="55"/>
      <c r="BX320" s="55"/>
      <c r="BY320" s="55"/>
      <c r="BZ320" s="55"/>
      <c r="CA320" s="55"/>
      <c r="CB320" s="55"/>
      <c r="CC320" s="55"/>
      <c r="CD320" s="55"/>
      <c r="CE320" s="55"/>
      <c r="CF320" s="55"/>
      <c r="CG320" s="55"/>
      <c r="CH320" s="55"/>
      <c r="CI320" s="55"/>
      <c r="CJ320" s="55"/>
      <c r="CK320" s="55"/>
      <c r="CL320" s="55"/>
      <c r="CM320" s="55"/>
      <c r="CN320" s="55"/>
      <c r="CO320" s="55"/>
      <c r="CP320" s="55"/>
      <c r="CQ320" s="55"/>
      <c r="CR320" s="55"/>
      <c r="CS320" s="55"/>
      <c r="CT320" s="55"/>
      <c r="CU320" s="55"/>
      <c r="CV320" s="55"/>
    </row>
    <row r="321" spans="2:100">
      <c r="B321" s="21"/>
      <c r="C321" s="78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  <c r="AV321" s="55"/>
      <c r="AW321" s="55"/>
      <c r="AX321" s="55"/>
      <c r="AY321" s="55"/>
      <c r="AZ321" s="55"/>
      <c r="BA321" s="55"/>
      <c r="BB321" s="55"/>
      <c r="BC321" s="55"/>
      <c r="BD321" s="55"/>
      <c r="BE321" s="55"/>
      <c r="BF321" s="55"/>
      <c r="BG321" s="55"/>
      <c r="BH321" s="55"/>
      <c r="BI321" s="55"/>
      <c r="BJ321" s="55"/>
      <c r="BK321" s="55"/>
      <c r="BL321" s="55"/>
      <c r="BM321" s="55"/>
      <c r="BN321" s="55"/>
      <c r="BO321" s="55"/>
      <c r="BP321" s="55"/>
      <c r="BQ321" s="55"/>
      <c r="BR321" s="55"/>
      <c r="BS321" s="55"/>
      <c r="BT321" s="55"/>
      <c r="BU321" s="55"/>
      <c r="BV321" s="55"/>
      <c r="BW321" s="55"/>
      <c r="BX321" s="55"/>
      <c r="BY321" s="55"/>
      <c r="BZ321" s="55"/>
      <c r="CA321" s="55"/>
      <c r="CB321" s="55"/>
      <c r="CC321" s="55"/>
      <c r="CD321" s="55"/>
      <c r="CE321" s="55"/>
      <c r="CF321" s="55"/>
      <c r="CG321" s="55"/>
      <c r="CH321" s="55"/>
      <c r="CI321" s="55"/>
      <c r="CJ321" s="55"/>
      <c r="CK321" s="55"/>
      <c r="CL321" s="55"/>
      <c r="CM321" s="55"/>
      <c r="CN321" s="55"/>
      <c r="CO321" s="55"/>
      <c r="CP321" s="55"/>
      <c r="CQ321" s="55"/>
      <c r="CR321" s="55"/>
      <c r="CS321" s="55"/>
      <c r="CT321" s="55"/>
      <c r="CU321" s="55"/>
      <c r="CV321" s="55"/>
    </row>
    <row r="322" spans="2:100">
      <c r="B322" s="21"/>
      <c r="C322" s="78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  <c r="AV322" s="55"/>
      <c r="AW322" s="55"/>
      <c r="AX322" s="55"/>
      <c r="AY322" s="55"/>
      <c r="AZ322" s="55"/>
      <c r="BA322" s="55"/>
      <c r="BB322" s="55"/>
      <c r="BC322" s="55"/>
      <c r="BD322" s="55"/>
      <c r="BE322" s="55"/>
      <c r="BF322" s="55"/>
      <c r="BG322" s="55"/>
      <c r="BH322" s="55"/>
      <c r="BI322" s="55"/>
      <c r="BJ322" s="55"/>
      <c r="BK322" s="55"/>
      <c r="BL322" s="55"/>
      <c r="BM322" s="55"/>
      <c r="BN322" s="55"/>
      <c r="BO322" s="55"/>
      <c r="BP322" s="55"/>
      <c r="BQ322" s="55"/>
      <c r="BR322" s="55"/>
      <c r="BS322" s="55"/>
      <c r="BT322" s="55"/>
      <c r="BU322" s="55"/>
      <c r="BV322" s="55"/>
      <c r="BW322" s="55"/>
      <c r="BX322" s="55"/>
      <c r="BY322" s="55"/>
      <c r="BZ322" s="55"/>
      <c r="CA322" s="55"/>
      <c r="CB322" s="55"/>
      <c r="CC322" s="55"/>
      <c r="CD322" s="55"/>
      <c r="CE322" s="55"/>
      <c r="CF322" s="55"/>
      <c r="CG322" s="55"/>
      <c r="CH322" s="55"/>
      <c r="CI322" s="55"/>
      <c r="CJ322" s="55"/>
      <c r="CK322" s="55"/>
      <c r="CL322" s="55"/>
      <c r="CM322" s="55"/>
      <c r="CN322" s="55"/>
      <c r="CO322" s="55"/>
      <c r="CP322" s="55"/>
      <c r="CQ322" s="55"/>
      <c r="CR322" s="55"/>
      <c r="CS322" s="55"/>
      <c r="CT322" s="55"/>
      <c r="CU322" s="55"/>
      <c r="CV322" s="55"/>
    </row>
    <row r="323" spans="2:100">
      <c r="B323" s="21"/>
      <c r="C323" s="78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  <c r="AV323" s="55"/>
      <c r="AW323" s="55"/>
      <c r="AX323" s="55"/>
      <c r="AY323" s="55"/>
      <c r="AZ323" s="55"/>
      <c r="BA323" s="55"/>
      <c r="BB323" s="55"/>
      <c r="BC323" s="55"/>
      <c r="BD323" s="55"/>
      <c r="BE323" s="55"/>
      <c r="BF323" s="55"/>
      <c r="BG323" s="55"/>
      <c r="BH323" s="55"/>
      <c r="BI323" s="55"/>
      <c r="BJ323" s="55"/>
      <c r="BK323" s="55"/>
      <c r="BL323" s="55"/>
      <c r="BM323" s="55"/>
      <c r="BN323" s="55"/>
      <c r="BO323" s="55"/>
      <c r="BP323" s="55"/>
      <c r="BQ323" s="55"/>
      <c r="BR323" s="55"/>
      <c r="BS323" s="55"/>
      <c r="BT323" s="55"/>
      <c r="BU323" s="55"/>
      <c r="BV323" s="55"/>
      <c r="BW323" s="55"/>
      <c r="BX323" s="55"/>
      <c r="BY323" s="55"/>
      <c r="BZ323" s="55"/>
      <c r="CA323" s="55"/>
      <c r="CB323" s="55"/>
      <c r="CC323" s="55"/>
      <c r="CD323" s="55"/>
      <c r="CE323" s="55"/>
      <c r="CF323" s="55"/>
      <c r="CG323" s="55"/>
      <c r="CH323" s="55"/>
      <c r="CI323" s="55"/>
      <c r="CJ323" s="55"/>
      <c r="CK323" s="55"/>
      <c r="CL323" s="55"/>
      <c r="CM323" s="55"/>
      <c r="CN323" s="55"/>
      <c r="CO323" s="55"/>
      <c r="CP323" s="55"/>
      <c r="CQ323" s="55"/>
      <c r="CR323" s="55"/>
      <c r="CS323" s="55"/>
      <c r="CT323" s="55"/>
      <c r="CU323" s="55"/>
      <c r="CV323" s="55"/>
    </row>
    <row r="324" spans="2:100">
      <c r="B324" s="21"/>
      <c r="C324" s="78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  <c r="AV324" s="55"/>
      <c r="AW324" s="55"/>
      <c r="AX324" s="55"/>
      <c r="AY324" s="55"/>
      <c r="AZ324" s="55"/>
      <c r="BA324" s="55"/>
      <c r="BB324" s="55"/>
      <c r="BC324" s="55"/>
      <c r="BD324" s="55"/>
      <c r="BE324" s="55"/>
      <c r="BF324" s="55"/>
      <c r="BG324" s="55"/>
      <c r="BH324" s="55"/>
      <c r="BI324" s="55"/>
      <c r="BJ324" s="55"/>
      <c r="BK324" s="55"/>
      <c r="BL324" s="55"/>
      <c r="BM324" s="55"/>
      <c r="BN324" s="55"/>
      <c r="BO324" s="55"/>
      <c r="BP324" s="55"/>
      <c r="BQ324" s="55"/>
      <c r="BR324" s="55"/>
      <c r="BS324" s="55"/>
      <c r="BT324" s="55"/>
      <c r="BU324" s="55"/>
      <c r="BV324" s="55"/>
      <c r="BW324" s="55"/>
      <c r="BX324" s="55"/>
      <c r="BY324" s="55"/>
      <c r="BZ324" s="55"/>
      <c r="CA324" s="55"/>
      <c r="CB324" s="55"/>
      <c r="CC324" s="55"/>
      <c r="CD324" s="55"/>
      <c r="CE324" s="55"/>
      <c r="CF324" s="55"/>
      <c r="CG324" s="55"/>
      <c r="CH324" s="55"/>
      <c r="CI324" s="55"/>
      <c r="CJ324" s="55"/>
      <c r="CK324" s="55"/>
      <c r="CL324" s="55"/>
      <c r="CM324" s="55"/>
      <c r="CN324" s="55"/>
      <c r="CO324" s="55"/>
      <c r="CP324" s="55"/>
      <c r="CQ324" s="55"/>
      <c r="CR324" s="55"/>
      <c r="CS324" s="55"/>
      <c r="CT324" s="55"/>
      <c r="CU324" s="55"/>
      <c r="CV324" s="55"/>
    </row>
    <row r="325" spans="2:100">
      <c r="B325" s="21"/>
      <c r="C325" s="78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  <c r="AV325" s="55"/>
      <c r="AW325" s="55"/>
      <c r="AX325" s="55"/>
      <c r="AY325" s="55"/>
      <c r="AZ325" s="55"/>
      <c r="BA325" s="55"/>
      <c r="BB325" s="55"/>
      <c r="BC325" s="55"/>
      <c r="BD325" s="55"/>
      <c r="BE325" s="55"/>
      <c r="BF325" s="55"/>
      <c r="BG325" s="55"/>
      <c r="BH325" s="55"/>
      <c r="BI325" s="55"/>
      <c r="BJ325" s="55"/>
      <c r="BK325" s="55"/>
      <c r="BL325" s="55"/>
      <c r="BM325" s="55"/>
      <c r="BN325" s="55"/>
      <c r="BO325" s="55"/>
      <c r="BP325" s="55"/>
      <c r="BQ325" s="55"/>
      <c r="BR325" s="55"/>
      <c r="BS325" s="55"/>
      <c r="BT325" s="55"/>
      <c r="BU325" s="55"/>
      <c r="BV325" s="55"/>
      <c r="BW325" s="55"/>
      <c r="BX325" s="55"/>
      <c r="BY325" s="55"/>
      <c r="BZ325" s="55"/>
      <c r="CA325" s="55"/>
      <c r="CB325" s="55"/>
      <c r="CC325" s="55"/>
      <c r="CD325" s="55"/>
      <c r="CE325" s="55"/>
      <c r="CF325" s="55"/>
      <c r="CG325" s="55"/>
      <c r="CH325" s="55"/>
      <c r="CI325" s="55"/>
      <c r="CJ325" s="55"/>
      <c r="CK325" s="55"/>
      <c r="CL325" s="55"/>
      <c r="CM325" s="55"/>
      <c r="CN325" s="55"/>
      <c r="CO325" s="55"/>
      <c r="CP325" s="55"/>
      <c r="CQ325" s="55"/>
      <c r="CR325" s="55"/>
      <c r="CS325" s="55"/>
      <c r="CT325" s="55"/>
      <c r="CU325" s="55"/>
      <c r="CV325" s="55"/>
    </row>
    <row r="326" spans="2:100">
      <c r="B326" s="21"/>
      <c r="C326" s="78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  <c r="AV326" s="55"/>
      <c r="AW326" s="55"/>
      <c r="AX326" s="55"/>
      <c r="AY326" s="55"/>
      <c r="AZ326" s="55"/>
      <c r="BA326" s="55"/>
      <c r="BB326" s="55"/>
      <c r="BC326" s="55"/>
      <c r="BD326" s="55"/>
      <c r="BE326" s="55"/>
      <c r="BF326" s="55"/>
      <c r="BG326" s="55"/>
      <c r="BH326" s="55"/>
      <c r="BI326" s="55"/>
      <c r="BJ326" s="55"/>
      <c r="BK326" s="55"/>
      <c r="BL326" s="55"/>
      <c r="BM326" s="55"/>
      <c r="BN326" s="55"/>
      <c r="BO326" s="55"/>
      <c r="BP326" s="55"/>
      <c r="BQ326" s="55"/>
      <c r="BR326" s="55"/>
      <c r="BS326" s="55"/>
      <c r="BT326" s="55"/>
      <c r="BU326" s="55"/>
      <c r="BV326" s="55"/>
      <c r="BW326" s="55"/>
      <c r="BX326" s="55"/>
      <c r="BY326" s="55"/>
      <c r="BZ326" s="55"/>
      <c r="CA326" s="55"/>
      <c r="CB326" s="55"/>
      <c r="CC326" s="55"/>
      <c r="CD326" s="55"/>
      <c r="CE326" s="55"/>
      <c r="CF326" s="55"/>
      <c r="CG326" s="55"/>
      <c r="CH326" s="55"/>
      <c r="CI326" s="55"/>
      <c r="CJ326" s="55"/>
      <c r="CK326" s="55"/>
      <c r="CL326" s="55"/>
      <c r="CM326" s="55"/>
      <c r="CN326" s="55"/>
      <c r="CO326" s="55"/>
      <c r="CP326" s="55"/>
      <c r="CQ326" s="55"/>
      <c r="CR326" s="55"/>
      <c r="CS326" s="55"/>
      <c r="CT326" s="55"/>
      <c r="CU326" s="55"/>
      <c r="CV326" s="55"/>
    </row>
    <row r="327" spans="2:100">
      <c r="B327" s="21"/>
      <c r="C327" s="78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  <c r="AV327" s="55"/>
      <c r="AW327" s="55"/>
      <c r="AX327" s="55"/>
      <c r="AY327" s="55"/>
      <c r="AZ327" s="55"/>
      <c r="BA327" s="55"/>
      <c r="BB327" s="55"/>
      <c r="BC327" s="55"/>
      <c r="BD327" s="55"/>
      <c r="BE327" s="55"/>
      <c r="BF327" s="55"/>
      <c r="BG327" s="55"/>
      <c r="BH327" s="55"/>
      <c r="BI327" s="55"/>
      <c r="BJ327" s="55"/>
      <c r="BK327" s="55"/>
      <c r="BL327" s="55"/>
      <c r="BM327" s="55"/>
      <c r="BN327" s="55"/>
      <c r="BO327" s="55"/>
      <c r="BP327" s="55"/>
      <c r="BQ327" s="55"/>
      <c r="BR327" s="55"/>
      <c r="BS327" s="55"/>
      <c r="BT327" s="55"/>
      <c r="BU327" s="55"/>
      <c r="BV327" s="55"/>
      <c r="BW327" s="55"/>
      <c r="BX327" s="55"/>
      <c r="BY327" s="55"/>
      <c r="BZ327" s="55"/>
      <c r="CA327" s="55"/>
      <c r="CB327" s="55"/>
      <c r="CC327" s="55"/>
      <c r="CD327" s="55"/>
      <c r="CE327" s="55"/>
      <c r="CF327" s="55"/>
      <c r="CG327" s="55"/>
      <c r="CH327" s="55"/>
      <c r="CI327" s="55"/>
      <c r="CJ327" s="55"/>
      <c r="CK327" s="55"/>
      <c r="CL327" s="55"/>
      <c r="CM327" s="55"/>
      <c r="CN327" s="55"/>
      <c r="CO327" s="55"/>
      <c r="CP327" s="55"/>
      <c r="CQ327" s="55"/>
      <c r="CR327" s="55"/>
      <c r="CS327" s="55"/>
      <c r="CT327" s="55"/>
      <c r="CU327" s="55"/>
      <c r="CV327" s="55"/>
    </row>
    <row r="328" spans="2:100">
      <c r="B328" s="21"/>
      <c r="C328" s="78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  <c r="AV328" s="55"/>
      <c r="AW328" s="55"/>
      <c r="AX328" s="55"/>
      <c r="AY328" s="55"/>
      <c r="AZ328" s="55"/>
      <c r="BA328" s="55"/>
      <c r="BB328" s="55"/>
      <c r="BC328" s="55"/>
      <c r="BD328" s="55"/>
      <c r="BE328" s="55"/>
      <c r="BF328" s="55"/>
      <c r="BG328" s="55"/>
      <c r="BH328" s="55"/>
      <c r="BI328" s="55"/>
      <c r="BJ328" s="55"/>
      <c r="BK328" s="55"/>
      <c r="BL328" s="55"/>
      <c r="BM328" s="55"/>
      <c r="BN328" s="55"/>
      <c r="BO328" s="55"/>
      <c r="BP328" s="55"/>
      <c r="BQ328" s="55"/>
      <c r="BR328" s="55"/>
      <c r="BS328" s="55"/>
      <c r="BT328" s="55"/>
      <c r="BU328" s="55"/>
      <c r="BV328" s="55"/>
      <c r="BW328" s="55"/>
      <c r="BX328" s="55"/>
      <c r="BY328" s="55"/>
      <c r="BZ328" s="55"/>
      <c r="CA328" s="55"/>
      <c r="CB328" s="55"/>
      <c r="CC328" s="55"/>
      <c r="CD328" s="55"/>
      <c r="CE328" s="55"/>
      <c r="CF328" s="55"/>
      <c r="CG328" s="55"/>
      <c r="CH328" s="55"/>
      <c r="CI328" s="55"/>
      <c r="CJ328" s="55"/>
      <c r="CK328" s="55"/>
      <c r="CL328" s="55"/>
      <c r="CM328" s="55"/>
      <c r="CN328" s="55"/>
      <c r="CO328" s="55"/>
      <c r="CP328" s="55"/>
      <c r="CQ328" s="55"/>
      <c r="CR328" s="55"/>
      <c r="CS328" s="55"/>
      <c r="CT328" s="55"/>
      <c r="CU328" s="55"/>
      <c r="CV328" s="55"/>
    </row>
    <row r="329" spans="2:100">
      <c r="B329" s="21"/>
      <c r="C329" s="78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  <c r="AV329" s="55"/>
      <c r="AW329" s="55"/>
      <c r="AX329" s="55"/>
      <c r="AY329" s="55"/>
      <c r="AZ329" s="55"/>
      <c r="BA329" s="55"/>
      <c r="BB329" s="55"/>
      <c r="BC329" s="55"/>
      <c r="BD329" s="55"/>
      <c r="BE329" s="55"/>
      <c r="BF329" s="55"/>
      <c r="BG329" s="55"/>
      <c r="BH329" s="55"/>
      <c r="BI329" s="55"/>
      <c r="BJ329" s="55"/>
      <c r="BK329" s="55"/>
      <c r="BL329" s="55"/>
      <c r="BM329" s="55"/>
      <c r="BN329" s="55"/>
      <c r="BO329" s="55"/>
      <c r="BP329" s="55"/>
      <c r="BQ329" s="55"/>
      <c r="BR329" s="55"/>
      <c r="BS329" s="55"/>
      <c r="BT329" s="55"/>
      <c r="BU329" s="55"/>
      <c r="BV329" s="55"/>
      <c r="BW329" s="55"/>
      <c r="BX329" s="55"/>
      <c r="BY329" s="55"/>
      <c r="BZ329" s="55"/>
      <c r="CA329" s="55"/>
      <c r="CB329" s="55"/>
      <c r="CC329" s="55"/>
      <c r="CD329" s="55"/>
      <c r="CE329" s="55"/>
      <c r="CF329" s="55"/>
      <c r="CG329" s="55"/>
      <c r="CH329" s="55"/>
      <c r="CI329" s="55"/>
      <c r="CJ329" s="55"/>
      <c r="CK329" s="55"/>
      <c r="CL329" s="55"/>
      <c r="CM329" s="55"/>
      <c r="CN329" s="55"/>
      <c r="CO329" s="55"/>
      <c r="CP329" s="55"/>
      <c r="CQ329" s="55"/>
      <c r="CR329" s="55"/>
      <c r="CS329" s="55"/>
      <c r="CT329" s="55"/>
      <c r="CU329" s="55"/>
      <c r="CV329" s="55"/>
    </row>
    <row r="330" spans="2:100">
      <c r="B330" s="21"/>
      <c r="C330" s="78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  <c r="AV330" s="55"/>
      <c r="AW330" s="55"/>
      <c r="AX330" s="55"/>
      <c r="AY330" s="55"/>
      <c r="AZ330" s="55"/>
      <c r="BA330" s="55"/>
      <c r="BB330" s="55"/>
      <c r="BC330" s="55"/>
      <c r="BD330" s="55"/>
      <c r="BE330" s="55"/>
      <c r="BF330" s="55"/>
      <c r="BG330" s="55"/>
      <c r="BH330" s="55"/>
      <c r="BI330" s="55"/>
      <c r="BJ330" s="55"/>
      <c r="BK330" s="55"/>
      <c r="BL330" s="55"/>
      <c r="BM330" s="55"/>
      <c r="BN330" s="55"/>
      <c r="BO330" s="55"/>
      <c r="BP330" s="55"/>
      <c r="BQ330" s="55"/>
      <c r="BR330" s="55"/>
      <c r="BS330" s="55"/>
      <c r="BT330" s="55"/>
      <c r="BU330" s="55"/>
      <c r="BV330" s="55"/>
      <c r="BW330" s="55"/>
      <c r="BX330" s="55"/>
      <c r="BY330" s="55"/>
      <c r="BZ330" s="55"/>
      <c r="CA330" s="55"/>
      <c r="CB330" s="55"/>
      <c r="CC330" s="55"/>
      <c r="CD330" s="55"/>
      <c r="CE330" s="55"/>
      <c r="CF330" s="55"/>
      <c r="CG330" s="55"/>
      <c r="CH330" s="55"/>
      <c r="CI330" s="55"/>
      <c r="CJ330" s="55"/>
      <c r="CK330" s="55"/>
      <c r="CL330" s="55"/>
      <c r="CM330" s="55"/>
      <c r="CN330" s="55"/>
      <c r="CO330" s="55"/>
      <c r="CP330" s="55"/>
      <c r="CQ330" s="55"/>
      <c r="CR330" s="55"/>
      <c r="CS330" s="55"/>
      <c r="CT330" s="55"/>
      <c r="CU330" s="55"/>
      <c r="CV330" s="55"/>
    </row>
    <row r="331" spans="2:100">
      <c r="B331" s="21"/>
      <c r="C331" s="78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  <c r="AV331" s="55"/>
      <c r="AW331" s="55"/>
      <c r="AX331" s="55"/>
      <c r="AY331" s="55"/>
      <c r="AZ331" s="55"/>
      <c r="BA331" s="55"/>
      <c r="BB331" s="55"/>
      <c r="BC331" s="55"/>
      <c r="BD331" s="55"/>
      <c r="BE331" s="55"/>
      <c r="BF331" s="55"/>
      <c r="BG331" s="55"/>
      <c r="BH331" s="55"/>
      <c r="BI331" s="55"/>
      <c r="BJ331" s="55"/>
      <c r="BK331" s="55"/>
      <c r="BL331" s="55"/>
      <c r="BM331" s="55"/>
      <c r="BN331" s="55"/>
      <c r="BO331" s="55"/>
      <c r="BP331" s="55"/>
      <c r="BQ331" s="55"/>
      <c r="BR331" s="55"/>
      <c r="BS331" s="55"/>
      <c r="BT331" s="55"/>
      <c r="BU331" s="55"/>
      <c r="BV331" s="55"/>
      <c r="BW331" s="55"/>
      <c r="BX331" s="55"/>
      <c r="BY331" s="55"/>
      <c r="BZ331" s="55"/>
      <c r="CA331" s="55"/>
      <c r="CB331" s="55"/>
      <c r="CC331" s="55"/>
      <c r="CD331" s="55"/>
      <c r="CE331" s="55"/>
      <c r="CF331" s="55"/>
      <c r="CG331" s="55"/>
      <c r="CH331" s="55"/>
      <c r="CI331" s="55"/>
      <c r="CJ331" s="55"/>
      <c r="CK331" s="55"/>
      <c r="CL331" s="55"/>
      <c r="CM331" s="55"/>
      <c r="CN331" s="55"/>
      <c r="CO331" s="55"/>
      <c r="CP331" s="55"/>
      <c r="CQ331" s="55"/>
      <c r="CR331" s="55"/>
      <c r="CS331" s="55"/>
      <c r="CT331" s="55"/>
      <c r="CU331" s="55"/>
      <c r="CV331" s="55"/>
    </row>
    <row r="332" spans="2:100">
      <c r="B332" s="21"/>
      <c r="C332" s="78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  <c r="AV332" s="55"/>
      <c r="AW332" s="55"/>
      <c r="AX332" s="55"/>
      <c r="AY332" s="55"/>
      <c r="AZ332" s="55"/>
      <c r="BA332" s="55"/>
      <c r="BB332" s="55"/>
      <c r="BC332" s="55"/>
      <c r="BD332" s="55"/>
      <c r="BE332" s="55"/>
      <c r="BF332" s="55"/>
      <c r="BG332" s="55"/>
      <c r="BH332" s="55"/>
      <c r="BI332" s="55"/>
      <c r="BJ332" s="55"/>
      <c r="BK332" s="55"/>
      <c r="BL332" s="55"/>
      <c r="BM332" s="55"/>
      <c r="BN332" s="55"/>
      <c r="BO332" s="55"/>
      <c r="BP332" s="55"/>
      <c r="BQ332" s="55"/>
      <c r="BR332" s="55"/>
      <c r="BS332" s="55"/>
      <c r="BT332" s="55"/>
      <c r="BU332" s="55"/>
      <c r="BV332" s="55"/>
      <c r="BW332" s="55"/>
      <c r="BX332" s="55"/>
      <c r="BY332" s="55"/>
      <c r="BZ332" s="55"/>
      <c r="CA332" s="55"/>
      <c r="CB332" s="55"/>
      <c r="CC332" s="55"/>
      <c r="CD332" s="55"/>
      <c r="CE332" s="55"/>
      <c r="CF332" s="55"/>
      <c r="CG332" s="55"/>
      <c r="CH332" s="55"/>
      <c r="CI332" s="55"/>
      <c r="CJ332" s="55"/>
      <c r="CK332" s="55"/>
      <c r="CL332" s="55"/>
      <c r="CM332" s="55"/>
      <c r="CN332" s="55"/>
      <c r="CO332" s="55"/>
      <c r="CP332" s="55"/>
      <c r="CQ332" s="55"/>
      <c r="CR332" s="55"/>
      <c r="CS332" s="55"/>
      <c r="CT332" s="55"/>
      <c r="CU332" s="55"/>
      <c r="CV332" s="55"/>
    </row>
    <row r="333" spans="2:100">
      <c r="B333" s="21"/>
      <c r="C333" s="78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  <c r="AV333" s="55"/>
      <c r="AW333" s="55"/>
      <c r="AX333" s="55"/>
      <c r="AY333" s="55"/>
      <c r="AZ333" s="55"/>
      <c r="BA333" s="55"/>
      <c r="BB333" s="55"/>
      <c r="BC333" s="55"/>
      <c r="BD333" s="55"/>
      <c r="BE333" s="55"/>
      <c r="BF333" s="55"/>
      <c r="BG333" s="55"/>
      <c r="BH333" s="55"/>
      <c r="BI333" s="55"/>
      <c r="BJ333" s="55"/>
      <c r="BK333" s="55"/>
      <c r="BL333" s="55"/>
      <c r="BM333" s="55"/>
      <c r="BN333" s="55"/>
      <c r="BO333" s="55"/>
      <c r="BP333" s="55"/>
      <c r="BQ333" s="55"/>
      <c r="BR333" s="55"/>
      <c r="BS333" s="55"/>
      <c r="BT333" s="55"/>
      <c r="BU333" s="55"/>
      <c r="BV333" s="55"/>
      <c r="BW333" s="55"/>
      <c r="BX333" s="55"/>
      <c r="BY333" s="55"/>
      <c r="BZ333" s="55"/>
      <c r="CA333" s="55"/>
      <c r="CB333" s="55"/>
      <c r="CC333" s="55"/>
      <c r="CD333" s="55"/>
      <c r="CE333" s="55"/>
      <c r="CF333" s="55"/>
      <c r="CG333" s="55"/>
      <c r="CH333" s="55"/>
      <c r="CI333" s="55"/>
      <c r="CJ333" s="55"/>
      <c r="CK333" s="55"/>
      <c r="CL333" s="55"/>
      <c r="CM333" s="55"/>
      <c r="CN333" s="55"/>
      <c r="CO333" s="55"/>
      <c r="CP333" s="55"/>
      <c r="CQ333" s="55"/>
      <c r="CR333" s="55"/>
      <c r="CS333" s="55"/>
      <c r="CT333" s="55"/>
      <c r="CU333" s="55"/>
      <c r="CV333" s="55"/>
    </row>
    <row r="334" spans="2:100">
      <c r="B334" s="21"/>
      <c r="C334" s="78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  <c r="AV334" s="55"/>
      <c r="AW334" s="55"/>
      <c r="AX334" s="55"/>
      <c r="AY334" s="55"/>
      <c r="AZ334" s="55"/>
      <c r="BA334" s="55"/>
      <c r="BB334" s="55"/>
      <c r="BC334" s="55"/>
      <c r="BD334" s="55"/>
      <c r="BE334" s="55"/>
      <c r="BF334" s="55"/>
      <c r="BG334" s="55"/>
      <c r="BH334" s="55"/>
      <c r="BI334" s="55"/>
      <c r="BJ334" s="55"/>
      <c r="BK334" s="55"/>
      <c r="BL334" s="55"/>
      <c r="BM334" s="55"/>
      <c r="BN334" s="55"/>
      <c r="BO334" s="55"/>
      <c r="BP334" s="55"/>
      <c r="BQ334" s="55"/>
      <c r="BR334" s="55"/>
      <c r="BS334" s="55"/>
      <c r="BT334" s="55"/>
      <c r="BU334" s="55"/>
      <c r="BV334" s="55"/>
      <c r="BW334" s="55"/>
      <c r="BX334" s="55"/>
      <c r="BY334" s="55"/>
      <c r="BZ334" s="55"/>
      <c r="CA334" s="55"/>
      <c r="CB334" s="55"/>
      <c r="CC334" s="55"/>
      <c r="CD334" s="55"/>
      <c r="CE334" s="55"/>
      <c r="CF334" s="55"/>
      <c r="CG334" s="55"/>
      <c r="CH334" s="55"/>
      <c r="CI334" s="55"/>
      <c r="CJ334" s="55"/>
      <c r="CK334" s="55"/>
      <c r="CL334" s="55"/>
      <c r="CM334" s="55"/>
      <c r="CN334" s="55"/>
      <c r="CO334" s="55"/>
      <c r="CP334" s="55"/>
      <c r="CQ334" s="55"/>
      <c r="CR334" s="55"/>
      <c r="CS334" s="55"/>
      <c r="CT334" s="55"/>
      <c r="CU334" s="55"/>
      <c r="CV334" s="55"/>
    </row>
    <row r="335" spans="2:100">
      <c r="B335" s="21"/>
      <c r="C335" s="78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  <c r="AV335" s="55"/>
      <c r="AW335" s="55"/>
      <c r="AX335" s="55"/>
      <c r="AY335" s="55"/>
      <c r="AZ335" s="55"/>
      <c r="BA335" s="55"/>
      <c r="BB335" s="55"/>
      <c r="BC335" s="55"/>
      <c r="BD335" s="55"/>
      <c r="BE335" s="55"/>
      <c r="BF335" s="55"/>
      <c r="BG335" s="55"/>
      <c r="BH335" s="55"/>
      <c r="BI335" s="55"/>
      <c r="BJ335" s="55"/>
      <c r="BK335" s="55"/>
      <c r="BL335" s="55"/>
      <c r="BM335" s="55"/>
      <c r="BN335" s="55"/>
      <c r="BO335" s="55"/>
      <c r="BP335" s="55"/>
      <c r="BQ335" s="55"/>
      <c r="BR335" s="55"/>
      <c r="BS335" s="55"/>
      <c r="BT335" s="55"/>
      <c r="BU335" s="55"/>
      <c r="BV335" s="55"/>
      <c r="BW335" s="55"/>
      <c r="BX335" s="55"/>
      <c r="BY335" s="55"/>
      <c r="BZ335" s="55"/>
      <c r="CA335" s="55"/>
      <c r="CB335" s="55"/>
      <c r="CC335" s="55"/>
      <c r="CD335" s="55"/>
      <c r="CE335" s="55"/>
      <c r="CF335" s="55"/>
      <c r="CG335" s="55"/>
      <c r="CH335" s="55"/>
      <c r="CI335" s="55"/>
      <c r="CJ335" s="55"/>
      <c r="CK335" s="55"/>
      <c r="CL335" s="55"/>
      <c r="CM335" s="55"/>
      <c r="CN335" s="55"/>
      <c r="CO335" s="55"/>
      <c r="CP335" s="55"/>
      <c r="CQ335" s="55"/>
      <c r="CR335" s="55"/>
      <c r="CS335" s="55"/>
      <c r="CT335" s="55"/>
      <c r="CU335" s="55"/>
      <c r="CV335" s="55"/>
    </row>
    <row r="336" spans="2:100">
      <c r="B336" s="21"/>
      <c r="C336" s="78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  <c r="AV336" s="55"/>
      <c r="AW336" s="55"/>
      <c r="AX336" s="55"/>
      <c r="AY336" s="55"/>
      <c r="AZ336" s="55"/>
      <c r="BA336" s="55"/>
      <c r="BB336" s="55"/>
      <c r="BC336" s="55"/>
      <c r="BD336" s="55"/>
      <c r="BE336" s="55"/>
      <c r="BF336" s="55"/>
      <c r="BG336" s="55"/>
      <c r="BH336" s="55"/>
      <c r="BI336" s="55"/>
      <c r="BJ336" s="55"/>
      <c r="BK336" s="55"/>
      <c r="BL336" s="55"/>
      <c r="BM336" s="55"/>
      <c r="BN336" s="55"/>
      <c r="BO336" s="55"/>
      <c r="BP336" s="55"/>
      <c r="BQ336" s="55"/>
      <c r="BR336" s="55"/>
      <c r="BS336" s="55"/>
      <c r="BT336" s="55"/>
      <c r="BU336" s="55"/>
      <c r="BV336" s="55"/>
      <c r="BW336" s="55"/>
      <c r="BX336" s="55"/>
      <c r="BY336" s="55"/>
      <c r="BZ336" s="55"/>
      <c r="CA336" s="55"/>
      <c r="CB336" s="55"/>
      <c r="CC336" s="55"/>
      <c r="CD336" s="55"/>
      <c r="CE336" s="55"/>
      <c r="CF336" s="55"/>
      <c r="CG336" s="55"/>
      <c r="CH336" s="55"/>
      <c r="CI336" s="55"/>
      <c r="CJ336" s="55"/>
      <c r="CK336" s="55"/>
      <c r="CL336" s="55"/>
      <c r="CM336" s="55"/>
      <c r="CN336" s="55"/>
      <c r="CO336" s="55"/>
      <c r="CP336" s="55"/>
      <c r="CQ336" s="55"/>
      <c r="CR336" s="55"/>
      <c r="CS336" s="55"/>
      <c r="CT336" s="55"/>
      <c r="CU336" s="55"/>
      <c r="CV336" s="55"/>
    </row>
    <row r="337" spans="2:100">
      <c r="B337" s="21"/>
      <c r="C337" s="78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  <c r="AV337" s="55"/>
      <c r="AW337" s="55"/>
      <c r="AX337" s="55"/>
      <c r="AY337" s="55"/>
      <c r="AZ337" s="55"/>
      <c r="BA337" s="55"/>
      <c r="BB337" s="55"/>
      <c r="BC337" s="55"/>
      <c r="BD337" s="55"/>
      <c r="BE337" s="55"/>
      <c r="BF337" s="55"/>
      <c r="BG337" s="55"/>
      <c r="BH337" s="55"/>
      <c r="BI337" s="55"/>
      <c r="BJ337" s="55"/>
      <c r="BK337" s="55"/>
      <c r="BL337" s="55"/>
      <c r="BM337" s="55"/>
      <c r="BN337" s="55"/>
      <c r="BO337" s="55"/>
      <c r="BP337" s="55"/>
      <c r="BQ337" s="55"/>
      <c r="BR337" s="55"/>
      <c r="BS337" s="55"/>
      <c r="BT337" s="55"/>
      <c r="BU337" s="55"/>
      <c r="BV337" s="55"/>
      <c r="BW337" s="55"/>
      <c r="BX337" s="55"/>
      <c r="BY337" s="55"/>
      <c r="BZ337" s="55"/>
      <c r="CA337" s="55"/>
      <c r="CB337" s="55"/>
      <c r="CC337" s="55"/>
      <c r="CD337" s="55"/>
      <c r="CE337" s="55"/>
      <c r="CF337" s="55"/>
      <c r="CG337" s="55"/>
      <c r="CH337" s="55"/>
      <c r="CI337" s="55"/>
      <c r="CJ337" s="55"/>
      <c r="CK337" s="55"/>
      <c r="CL337" s="55"/>
      <c r="CM337" s="55"/>
      <c r="CN337" s="55"/>
      <c r="CO337" s="55"/>
      <c r="CP337" s="55"/>
      <c r="CQ337" s="55"/>
      <c r="CR337" s="55"/>
      <c r="CS337" s="55"/>
      <c r="CT337" s="55"/>
      <c r="CU337" s="55"/>
      <c r="CV337" s="55"/>
    </row>
    <row r="338" spans="2:100">
      <c r="B338" s="21"/>
      <c r="C338" s="78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  <c r="AV338" s="55"/>
      <c r="AW338" s="55"/>
      <c r="AX338" s="55"/>
      <c r="AY338" s="55"/>
      <c r="AZ338" s="55"/>
      <c r="BA338" s="55"/>
      <c r="BB338" s="55"/>
      <c r="BC338" s="55"/>
      <c r="BD338" s="55"/>
      <c r="BE338" s="55"/>
      <c r="BF338" s="55"/>
      <c r="BG338" s="55"/>
      <c r="BH338" s="55"/>
      <c r="BI338" s="55"/>
      <c r="BJ338" s="55"/>
      <c r="BK338" s="55"/>
      <c r="BL338" s="55"/>
      <c r="BM338" s="55"/>
      <c r="BN338" s="55"/>
      <c r="BO338" s="55"/>
      <c r="BP338" s="55"/>
      <c r="BQ338" s="55"/>
      <c r="BR338" s="55"/>
      <c r="BS338" s="55"/>
      <c r="BT338" s="55"/>
      <c r="BU338" s="55"/>
      <c r="BV338" s="55"/>
      <c r="BW338" s="55"/>
      <c r="BX338" s="55"/>
      <c r="BY338" s="55"/>
      <c r="BZ338" s="55"/>
      <c r="CA338" s="55"/>
      <c r="CB338" s="55"/>
      <c r="CC338" s="55"/>
      <c r="CD338" s="55"/>
      <c r="CE338" s="55"/>
      <c r="CF338" s="55"/>
      <c r="CG338" s="55"/>
      <c r="CH338" s="55"/>
      <c r="CI338" s="55"/>
      <c r="CJ338" s="55"/>
      <c r="CK338" s="55"/>
      <c r="CL338" s="55"/>
      <c r="CM338" s="55"/>
      <c r="CN338" s="55"/>
      <c r="CO338" s="55"/>
      <c r="CP338" s="55"/>
      <c r="CQ338" s="55"/>
      <c r="CR338" s="55"/>
      <c r="CS338" s="55"/>
      <c r="CT338" s="55"/>
      <c r="CU338" s="55"/>
      <c r="CV338" s="55"/>
    </row>
    <row r="339" spans="2:100">
      <c r="B339" s="21"/>
      <c r="C339" s="78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  <c r="AV339" s="55"/>
      <c r="AW339" s="55"/>
      <c r="AX339" s="55"/>
      <c r="AY339" s="55"/>
      <c r="AZ339" s="55"/>
      <c r="BA339" s="55"/>
      <c r="BB339" s="55"/>
      <c r="BC339" s="55"/>
      <c r="BD339" s="55"/>
      <c r="BE339" s="55"/>
      <c r="BF339" s="55"/>
      <c r="BG339" s="55"/>
      <c r="BH339" s="55"/>
      <c r="BI339" s="55"/>
      <c r="BJ339" s="55"/>
      <c r="BK339" s="55"/>
      <c r="BL339" s="55"/>
      <c r="BM339" s="55"/>
      <c r="BN339" s="55"/>
      <c r="BO339" s="55"/>
      <c r="BP339" s="55"/>
      <c r="BQ339" s="55"/>
      <c r="BR339" s="55"/>
      <c r="BS339" s="55"/>
      <c r="BT339" s="55"/>
      <c r="BU339" s="55"/>
      <c r="BV339" s="55"/>
      <c r="BW339" s="55"/>
      <c r="BX339" s="55"/>
      <c r="BY339" s="55"/>
      <c r="BZ339" s="55"/>
      <c r="CA339" s="55"/>
      <c r="CB339" s="55"/>
      <c r="CC339" s="55"/>
      <c r="CD339" s="55"/>
      <c r="CE339" s="55"/>
      <c r="CF339" s="55"/>
      <c r="CG339" s="55"/>
      <c r="CH339" s="55"/>
      <c r="CI339" s="55"/>
      <c r="CJ339" s="55"/>
      <c r="CK339" s="55"/>
      <c r="CL339" s="55"/>
      <c r="CM339" s="55"/>
      <c r="CN339" s="55"/>
      <c r="CO339" s="55"/>
      <c r="CP339" s="55"/>
      <c r="CQ339" s="55"/>
      <c r="CR339" s="55"/>
      <c r="CS339" s="55"/>
      <c r="CT339" s="55"/>
      <c r="CU339" s="55"/>
      <c r="CV339" s="55"/>
    </row>
    <row r="340" spans="2:100">
      <c r="B340" s="21"/>
      <c r="C340" s="78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  <c r="AV340" s="55"/>
      <c r="AW340" s="55"/>
      <c r="AX340" s="55"/>
      <c r="AY340" s="55"/>
      <c r="AZ340" s="55"/>
      <c r="BA340" s="55"/>
      <c r="BB340" s="55"/>
      <c r="BC340" s="55"/>
      <c r="BD340" s="55"/>
      <c r="BE340" s="55"/>
      <c r="BF340" s="55"/>
      <c r="BG340" s="55"/>
      <c r="BH340" s="55"/>
      <c r="BI340" s="55"/>
      <c r="BJ340" s="55"/>
      <c r="BK340" s="55"/>
      <c r="BL340" s="55"/>
      <c r="BM340" s="55"/>
      <c r="BN340" s="55"/>
      <c r="BO340" s="55"/>
      <c r="BP340" s="55"/>
      <c r="BQ340" s="55"/>
      <c r="BR340" s="55"/>
      <c r="BS340" s="55"/>
      <c r="BT340" s="55"/>
      <c r="BU340" s="55"/>
      <c r="BV340" s="55"/>
      <c r="BW340" s="55"/>
      <c r="BX340" s="55"/>
      <c r="BY340" s="55"/>
      <c r="BZ340" s="55"/>
      <c r="CA340" s="55"/>
      <c r="CB340" s="55"/>
      <c r="CC340" s="55"/>
      <c r="CD340" s="55"/>
      <c r="CE340" s="55"/>
      <c r="CF340" s="55"/>
      <c r="CG340" s="55"/>
      <c r="CH340" s="55"/>
      <c r="CI340" s="55"/>
      <c r="CJ340" s="55"/>
      <c r="CK340" s="55"/>
      <c r="CL340" s="55"/>
      <c r="CM340" s="55"/>
      <c r="CN340" s="55"/>
      <c r="CO340" s="55"/>
      <c r="CP340" s="55"/>
      <c r="CQ340" s="55"/>
      <c r="CR340" s="55"/>
      <c r="CS340" s="55"/>
      <c r="CT340" s="55"/>
      <c r="CU340" s="55"/>
      <c r="CV340" s="55"/>
    </row>
    <row r="341" spans="2:100">
      <c r="B341" s="21"/>
      <c r="C341" s="78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  <c r="AV341" s="55"/>
      <c r="AW341" s="55"/>
      <c r="AX341" s="55"/>
      <c r="AY341" s="55"/>
      <c r="AZ341" s="55"/>
      <c r="BA341" s="55"/>
      <c r="BB341" s="55"/>
      <c r="BC341" s="55"/>
      <c r="BD341" s="55"/>
      <c r="BE341" s="55"/>
      <c r="BF341" s="55"/>
      <c r="BG341" s="55"/>
      <c r="BH341" s="55"/>
      <c r="BI341" s="55"/>
      <c r="BJ341" s="55"/>
      <c r="BK341" s="55"/>
      <c r="BL341" s="55"/>
      <c r="BM341" s="55"/>
      <c r="BN341" s="55"/>
      <c r="BO341" s="55"/>
      <c r="BP341" s="55"/>
      <c r="BQ341" s="55"/>
      <c r="BR341" s="55"/>
      <c r="BS341" s="55"/>
      <c r="BT341" s="55"/>
      <c r="BU341" s="55"/>
      <c r="BV341" s="55"/>
      <c r="BW341" s="55"/>
      <c r="BX341" s="55"/>
      <c r="BY341" s="55"/>
      <c r="BZ341" s="55"/>
      <c r="CA341" s="55"/>
      <c r="CB341" s="55"/>
      <c r="CC341" s="55"/>
      <c r="CD341" s="55"/>
      <c r="CE341" s="55"/>
      <c r="CF341" s="55"/>
      <c r="CG341" s="55"/>
      <c r="CH341" s="55"/>
      <c r="CI341" s="55"/>
      <c r="CJ341" s="55"/>
      <c r="CK341" s="55"/>
      <c r="CL341" s="55"/>
      <c r="CM341" s="55"/>
      <c r="CN341" s="55"/>
      <c r="CO341" s="55"/>
      <c r="CP341" s="55"/>
      <c r="CQ341" s="55"/>
      <c r="CR341" s="55"/>
      <c r="CS341" s="55"/>
      <c r="CT341" s="55"/>
      <c r="CU341" s="55"/>
      <c r="CV341" s="55"/>
    </row>
    <row r="342" spans="2:100">
      <c r="B342" s="21"/>
      <c r="C342" s="78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  <c r="AV342" s="55"/>
      <c r="AW342" s="55"/>
      <c r="AX342" s="55"/>
      <c r="AY342" s="55"/>
      <c r="AZ342" s="55"/>
      <c r="BA342" s="55"/>
      <c r="BB342" s="55"/>
      <c r="BC342" s="55"/>
      <c r="BD342" s="55"/>
      <c r="BE342" s="55"/>
      <c r="BF342" s="55"/>
      <c r="BG342" s="55"/>
      <c r="BH342" s="55"/>
      <c r="BI342" s="55"/>
      <c r="BJ342" s="55"/>
      <c r="BK342" s="55"/>
      <c r="BL342" s="55"/>
      <c r="BM342" s="55"/>
      <c r="BN342" s="55"/>
      <c r="BO342" s="55"/>
      <c r="BP342" s="55"/>
      <c r="BQ342" s="55"/>
      <c r="BR342" s="55"/>
      <c r="BS342" s="55"/>
      <c r="BT342" s="55"/>
      <c r="BU342" s="55"/>
      <c r="BV342" s="55"/>
      <c r="BW342" s="55"/>
      <c r="BX342" s="55"/>
      <c r="BY342" s="55"/>
      <c r="BZ342" s="55"/>
      <c r="CA342" s="55"/>
      <c r="CB342" s="55"/>
      <c r="CC342" s="55"/>
      <c r="CD342" s="55"/>
      <c r="CE342" s="55"/>
      <c r="CF342" s="55"/>
      <c r="CG342" s="55"/>
      <c r="CH342" s="55"/>
      <c r="CI342" s="55"/>
      <c r="CJ342" s="55"/>
      <c r="CK342" s="55"/>
      <c r="CL342" s="55"/>
      <c r="CM342" s="55"/>
      <c r="CN342" s="55"/>
      <c r="CO342" s="55"/>
      <c r="CP342" s="55"/>
      <c r="CQ342" s="55"/>
      <c r="CR342" s="55"/>
      <c r="CS342" s="55"/>
      <c r="CT342" s="55"/>
      <c r="CU342" s="55"/>
      <c r="CV342" s="55"/>
    </row>
    <row r="343" spans="2:100">
      <c r="B343" s="21"/>
      <c r="C343" s="78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  <c r="AV343" s="55"/>
      <c r="AW343" s="55"/>
      <c r="AX343" s="55"/>
      <c r="AY343" s="55"/>
      <c r="AZ343" s="55"/>
      <c r="BA343" s="55"/>
      <c r="BB343" s="55"/>
      <c r="BC343" s="55"/>
      <c r="BD343" s="55"/>
      <c r="BE343" s="55"/>
      <c r="BF343" s="55"/>
      <c r="BG343" s="55"/>
      <c r="BH343" s="55"/>
      <c r="BI343" s="55"/>
      <c r="BJ343" s="55"/>
      <c r="BK343" s="55"/>
      <c r="BL343" s="55"/>
      <c r="BM343" s="55"/>
      <c r="BN343" s="55"/>
      <c r="BO343" s="55"/>
      <c r="BP343" s="55"/>
      <c r="BQ343" s="55"/>
      <c r="BR343" s="55"/>
      <c r="BS343" s="55"/>
      <c r="BT343" s="55"/>
      <c r="BU343" s="55"/>
      <c r="BV343" s="55"/>
      <c r="BW343" s="55"/>
      <c r="BX343" s="55"/>
      <c r="BY343" s="55"/>
      <c r="BZ343" s="55"/>
      <c r="CA343" s="55"/>
      <c r="CB343" s="55"/>
      <c r="CC343" s="55"/>
      <c r="CD343" s="55"/>
      <c r="CE343" s="55"/>
      <c r="CF343" s="55"/>
      <c r="CG343" s="55"/>
      <c r="CH343" s="55"/>
      <c r="CI343" s="55"/>
      <c r="CJ343" s="55"/>
      <c r="CK343" s="55"/>
      <c r="CL343" s="55"/>
      <c r="CM343" s="55"/>
      <c r="CN343" s="55"/>
      <c r="CO343" s="55"/>
      <c r="CP343" s="55"/>
      <c r="CQ343" s="55"/>
      <c r="CR343" s="55"/>
      <c r="CS343" s="55"/>
      <c r="CT343" s="55"/>
      <c r="CU343" s="55"/>
      <c r="CV343" s="55"/>
    </row>
    <row r="344" spans="2:100" ht="12.75" customHeight="1">
      <c r="B344" s="21"/>
      <c r="C344" s="78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  <c r="AV344" s="55"/>
      <c r="AW344" s="55"/>
      <c r="AX344" s="55"/>
      <c r="AY344" s="55"/>
      <c r="AZ344" s="55"/>
      <c r="BA344" s="55"/>
      <c r="BB344" s="55"/>
      <c r="BC344" s="55"/>
      <c r="BD344" s="55"/>
      <c r="BE344" s="55"/>
      <c r="BF344" s="55"/>
      <c r="BG344" s="55"/>
      <c r="BH344" s="55"/>
      <c r="BI344" s="55"/>
      <c r="BJ344" s="55"/>
      <c r="BK344" s="55"/>
      <c r="BL344" s="55"/>
      <c r="BM344" s="55"/>
      <c r="BN344" s="55"/>
      <c r="BO344" s="55"/>
      <c r="BP344" s="55"/>
      <c r="BQ344" s="55"/>
      <c r="BR344" s="55"/>
      <c r="BS344" s="55"/>
      <c r="BT344" s="55"/>
      <c r="BU344" s="55"/>
      <c r="BV344" s="55"/>
      <c r="BW344" s="55"/>
      <c r="BX344" s="55"/>
      <c r="BY344" s="55"/>
      <c r="BZ344" s="55"/>
      <c r="CA344" s="55"/>
      <c r="CB344" s="55"/>
      <c r="CC344" s="55"/>
      <c r="CD344" s="55"/>
      <c r="CE344" s="55"/>
      <c r="CF344" s="55"/>
      <c r="CG344" s="55"/>
      <c r="CH344" s="55"/>
      <c r="CI344" s="55"/>
      <c r="CJ344" s="55"/>
      <c r="CK344" s="55"/>
      <c r="CL344" s="55"/>
      <c r="CM344" s="55"/>
      <c r="CN344" s="55"/>
      <c r="CO344" s="55"/>
      <c r="CP344" s="55"/>
      <c r="CQ344" s="55"/>
      <c r="CR344" s="55"/>
      <c r="CS344" s="55"/>
      <c r="CT344" s="55"/>
      <c r="CU344" s="55"/>
      <c r="CV344" s="55"/>
    </row>
    <row r="345" spans="2:100">
      <c r="B345" s="21"/>
      <c r="C345" s="78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  <c r="AV345" s="55"/>
      <c r="AW345" s="55"/>
      <c r="AX345" s="55"/>
      <c r="AY345" s="55"/>
      <c r="AZ345" s="55"/>
      <c r="BA345" s="55"/>
      <c r="BB345" s="55"/>
      <c r="BC345" s="55"/>
      <c r="BD345" s="55"/>
      <c r="BE345" s="55"/>
      <c r="BF345" s="55"/>
      <c r="BG345" s="55"/>
      <c r="BH345" s="55"/>
      <c r="BI345" s="55"/>
      <c r="BJ345" s="55"/>
      <c r="BK345" s="55"/>
      <c r="BL345" s="55"/>
      <c r="BM345" s="55"/>
      <c r="BN345" s="55"/>
      <c r="BO345" s="55"/>
      <c r="BP345" s="55"/>
      <c r="BQ345" s="55"/>
      <c r="BR345" s="55"/>
      <c r="BS345" s="55"/>
      <c r="BT345" s="55"/>
      <c r="BU345" s="55"/>
      <c r="BV345" s="55"/>
      <c r="BW345" s="55"/>
      <c r="BX345" s="55"/>
      <c r="BY345" s="55"/>
      <c r="BZ345" s="55"/>
      <c r="CA345" s="55"/>
      <c r="CB345" s="55"/>
      <c r="CC345" s="55"/>
      <c r="CD345" s="55"/>
      <c r="CE345" s="55"/>
      <c r="CF345" s="55"/>
      <c r="CG345" s="55"/>
      <c r="CH345" s="55"/>
      <c r="CI345" s="55"/>
      <c r="CJ345" s="55"/>
      <c r="CK345" s="55"/>
      <c r="CL345" s="55"/>
      <c r="CM345" s="55"/>
      <c r="CN345" s="55"/>
      <c r="CO345" s="55"/>
      <c r="CP345" s="55"/>
      <c r="CQ345" s="55"/>
      <c r="CR345" s="55"/>
      <c r="CS345" s="55"/>
      <c r="CT345" s="55"/>
      <c r="CU345" s="55"/>
      <c r="CV345" s="55"/>
    </row>
    <row r="346" spans="2:100">
      <c r="B346" s="21"/>
      <c r="C346" s="78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</row>
    <row r="347" spans="2:100">
      <c r="B347" s="21"/>
      <c r="C347" s="78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</row>
    <row r="348" spans="2:100">
      <c r="B348" s="21"/>
      <c r="C348" s="78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</row>
    <row r="349" spans="2:100">
      <c r="B349" s="21"/>
      <c r="C349" s="78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</row>
    <row r="350" spans="2:100">
      <c r="B350" s="21"/>
      <c r="C350" s="78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</row>
    <row r="351" spans="2:100">
      <c r="B351" s="21"/>
      <c r="C351" s="78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</row>
    <row r="352" spans="2:100">
      <c r="B352" s="21"/>
      <c r="C352" s="78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</row>
    <row r="353" spans="2:28">
      <c r="B353" s="21"/>
      <c r="C353" s="78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</row>
    <row r="354" spans="2:28">
      <c r="B354" s="21"/>
      <c r="C354" s="78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</row>
    <row r="355" spans="2:28">
      <c r="B355" s="21"/>
      <c r="C355" s="78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</row>
    <row r="356" spans="2:28">
      <c r="B356" s="21"/>
      <c r="C356" s="78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</row>
    <row r="357" spans="2:28">
      <c r="B357" s="21"/>
      <c r="C357" s="78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</row>
    <row r="358" spans="2:28">
      <c r="B358" s="21"/>
      <c r="C358" s="78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</row>
    <row r="359" spans="2:28">
      <c r="B359" s="21"/>
      <c r="C359" s="78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</row>
    <row r="360" spans="2:28">
      <c r="B360" s="21"/>
      <c r="C360" s="78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</row>
    <row r="361" spans="2:28">
      <c r="B361" s="21"/>
      <c r="C361" s="78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</row>
    <row r="362" spans="2:28">
      <c r="B362" s="21"/>
      <c r="C362" s="78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</row>
    <row r="363" spans="2:28">
      <c r="B363" s="21"/>
      <c r="C363" s="78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</row>
    <row r="364" spans="2:28">
      <c r="B364" s="21"/>
      <c r="C364" s="78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</row>
    <row r="365" spans="2:28">
      <c r="B365" s="21"/>
      <c r="C365" s="78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</row>
    <row r="366" spans="2:28">
      <c r="B366" s="21"/>
      <c r="C366" s="78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</row>
    <row r="367" spans="2:28">
      <c r="B367" s="21"/>
      <c r="C367" s="78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</row>
    <row r="368" spans="2:28">
      <c r="B368" s="21"/>
      <c r="C368" s="78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</row>
    <row r="369" spans="2:28">
      <c r="B369" s="21"/>
      <c r="C369" s="78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</row>
    <row r="370" spans="2:28">
      <c r="B370" s="21"/>
      <c r="C370" s="78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</row>
    <row r="371" spans="2:28">
      <c r="B371" s="21"/>
      <c r="C371" s="78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</row>
    <row r="372" spans="2:28">
      <c r="B372" s="21"/>
      <c r="C372" s="78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</row>
    <row r="373" spans="2:28">
      <c r="B373" s="21"/>
      <c r="C373" s="78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</row>
    <row r="374" spans="2:28">
      <c r="B374" s="21"/>
      <c r="C374" s="78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</row>
    <row r="375" spans="2:28">
      <c r="B375" s="21"/>
      <c r="C375" s="78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</row>
    <row r="376" spans="2:28">
      <c r="B376" s="21"/>
      <c r="C376" s="78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</row>
    <row r="377" spans="2:28">
      <c r="B377" s="21"/>
      <c r="C377" s="78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</row>
    <row r="378" spans="2:28">
      <c r="B378" s="21"/>
      <c r="C378" s="78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</row>
    <row r="379" spans="2:28">
      <c r="B379" s="21"/>
      <c r="C379" s="78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</row>
    <row r="380" spans="2:28">
      <c r="B380" s="21"/>
      <c r="C380" s="78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</row>
    <row r="381" spans="2:28">
      <c r="B381" s="21"/>
      <c r="C381" s="78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</row>
    <row r="382" spans="2:28">
      <c r="B382" s="21"/>
      <c r="C382" s="78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</row>
    <row r="383" spans="2:28">
      <c r="B383" s="21"/>
      <c r="C383" s="78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</row>
    <row r="384" spans="2:28">
      <c r="B384" s="21"/>
      <c r="C384" s="78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</row>
    <row r="385" spans="2:28">
      <c r="B385" s="21"/>
      <c r="C385" s="78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</row>
    <row r="386" spans="2:28">
      <c r="B386" s="21"/>
      <c r="C386" s="78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</row>
    <row r="387" spans="2:28">
      <c r="B387" s="21"/>
      <c r="C387" s="78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</row>
    <row r="388" spans="2:28">
      <c r="B388" s="21"/>
      <c r="C388" s="78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</row>
    <row r="389" spans="2:28">
      <c r="B389" s="21"/>
      <c r="C389" s="78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</row>
    <row r="390" spans="2:28">
      <c r="B390" s="21"/>
      <c r="C390" s="78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</row>
    <row r="391" spans="2:28">
      <c r="B391" s="21"/>
      <c r="C391" s="78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</row>
    <row r="392" spans="2:28">
      <c r="B392" s="21"/>
      <c r="C392" s="78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</row>
    <row r="393" spans="2:28">
      <c r="B393" s="21"/>
      <c r="C393" s="78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</row>
    <row r="394" spans="2:28">
      <c r="B394" s="21"/>
      <c r="C394" s="78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</row>
    <row r="395" spans="2:28">
      <c r="B395" s="21"/>
      <c r="C395" s="78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</row>
    <row r="396" spans="2:28">
      <c r="B396" s="21"/>
      <c r="C396" s="78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</row>
    <row r="397" spans="2:28">
      <c r="B397" s="21"/>
      <c r="C397" s="78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</row>
    <row r="398" spans="2:28">
      <c r="B398" s="21"/>
      <c r="C398" s="78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</row>
    <row r="399" spans="2:28">
      <c r="B399" s="21"/>
      <c r="C399" s="78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</row>
    <row r="400" spans="2:28">
      <c r="B400" s="21"/>
      <c r="C400" s="78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</row>
    <row r="401" spans="2:28">
      <c r="B401" s="21"/>
      <c r="C401" s="78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</row>
    <row r="402" spans="2:28">
      <c r="B402" s="21"/>
      <c r="C402" s="78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</row>
    <row r="403" spans="2:28">
      <c r="B403" s="21"/>
      <c r="C403" s="78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</row>
    <row r="404" spans="2:28">
      <c r="B404" s="21"/>
      <c r="C404" s="78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</row>
    <row r="405" spans="2:28">
      <c r="B405" s="21"/>
      <c r="C405" s="78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</row>
    <row r="406" spans="2:28">
      <c r="B406" s="21"/>
      <c r="C406" s="78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</row>
    <row r="407" spans="2:28">
      <c r="B407" s="21"/>
      <c r="C407" s="78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</row>
    <row r="408" spans="2:28">
      <c r="B408" s="21"/>
      <c r="C408" s="78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</row>
    <row r="409" spans="2:28">
      <c r="B409" s="21"/>
      <c r="C409" s="78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</row>
    <row r="410" spans="2:28">
      <c r="B410" s="21"/>
      <c r="C410" s="78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</row>
    <row r="411" spans="2:28">
      <c r="B411" s="21"/>
      <c r="C411" s="78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</row>
    <row r="412" spans="2:28">
      <c r="B412" s="21"/>
      <c r="C412" s="78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</row>
    <row r="413" spans="2:28">
      <c r="B413" s="21"/>
      <c r="C413" s="78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</row>
    <row r="414" spans="2:28">
      <c r="B414" s="21"/>
      <c r="C414" s="78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</row>
    <row r="415" spans="2:28">
      <c r="B415" s="21"/>
      <c r="C415" s="78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</row>
    <row r="416" spans="2:28">
      <c r="B416" s="21"/>
      <c r="C416" s="78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</row>
    <row r="417" spans="2:28">
      <c r="B417" s="21"/>
      <c r="C417" s="78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</row>
    <row r="418" spans="2:28">
      <c r="B418" s="21"/>
      <c r="C418" s="78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</row>
    <row r="419" spans="2:28">
      <c r="B419" s="21"/>
      <c r="C419" s="78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</row>
    <row r="420" spans="2:28">
      <c r="B420" s="21"/>
      <c r="C420" s="78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</row>
    <row r="421" spans="2:28">
      <c r="B421" s="21"/>
      <c r="C421" s="78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</row>
    <row r="422" spans="2:28">
      <c r="B422" s="21"/>
      <c r="C422" s="78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</row>
    <row r="423" spans="2:28">
      <c r="B423" s="21"/>
      <c r="C423" s="78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</row>
    <row r="424" spans="2:28">
      <c r="B424" s="21"/>
      <c r="C424" s="78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</row>
    <row r="425" spans="2:28">
      <c r="B425" s="21"/>
      <c r="C425" s="78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</row>
    <row r="426" spans="2:28">
      <c r="B426" s="21"/>
      <c r="C426" s="78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</row>
    <row r="427" spans="2:28">
      <c r="B427" s="21"/>
      <c r="C427" s="78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</row>
    <row r="428" spans="2:28">
      <c r="B428" s="21"/>
      <c r="C428" s="78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</row>
    <row r="429" spans="2:28">
      <c r="B429" s="21"/>
      <c r="C429" s="78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</row>
    <row r="430" spans="2:28">
      <c r="B430" s="21"/>
      <c r="C430" s="78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</row>
    <row r="431" spans="2:28">
      <c r="B431" s="21"/>
      <c r="C431" s="78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</row>
    <row r="432" spans="2:28">
      <c r="B432" s="21"/>
      <c r="C432" s="78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</row>
    <row r="433" spans="2:28">
      <c r="B433" s="21"/>
      <c r="C433" s="78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</row>
    <row r="434" spans="2:28">
      <c r="B434" s="21"/>
      <c r="C434" s="78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</row>
    <row r="435" spans="2:28">
      <c r="B435" s="21"/>
      <c r="C435" s="78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</row>
    <row r="436" spans="2:28">
      <c r="B436" s="21"/>
      <c r="C436" s="78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</row>
    <row r="437" spans="2:28">
      <c r="B437" s="21"/>
      <c r="C437" s="78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</row>
    <row r="438" spans="2:28">
      <c r="B438" s="21"/>
      <c r="C438" s="78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</row>
    <row r="439" spans="2:28">
      <c r="B439" s="21"/>
      <c r="C439" s="78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</row>
    <row r="440" spans="2:28">
      <c r="B440" s="21"/>
      <c r="C440" s="78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</row>
    <row r="441" spans="2:28">
      <c r="B441" s="21"/>
      <c r="C441" s="78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</row>
    <row r="442" spans="2:28">
      <c r="B442" s="21"/>
      <c r="C442" s="78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</row>
    <row r="443" spans="2:28">
      <c r="B443" s="21"/>
      <c r="C443" s="78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</row>
    <row r="444" spans="2:28">
      <c r="B444" s="21"/>
      <c r="C444" s="78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</row>
    <row r="445" spans="2:28">
      <c r="B445" s="21"/>
      <c r="C445" s="78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</row>
    <row r="446" spans="2:28">
      <c r="B446" s="21"/>
      <c r="C446" s="78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</row>
    <row r="447" spans="2:28">
      <c r="B447" s="21"/>
      <c r="C447" s="78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</row>
    <row r="448" spans="2:28">
      <c r="B448" s="21"/>
      <c r="C448" s="78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</row>
    <row r="449" spans="2:28">
      <c r="B449" s="21"/>
      <c r="C449" s="78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</row>
    <row r="450" spans="2:28">
      <c r="B450" s="21"/>
      <c r="C450" s="78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</row>
    <row r="451" spans="2:28">
      <c r="B451" s="21"/>
      <c r="C451" s="78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</row>
    <row r="452" spans="2:28">
      <c r="B452" s="21"/>
      <c r="C452" s="78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</row>
    <row r="453" spans="2:28">
      <c r="B453" s="21"/>
      <c r="C453" s="78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</row>
    <row r="454" spans="2:28">
      <c r="B454" s="21"/>
      <c r="C454" s="78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</row>
    <row r="455" spans="2:28">
      <c r="B455" s="21"/>
      <c r="C455" s="78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</row>
    <row r="456" spans="2:28">
      <c r="B456" s="21"/>
      <c r="C456" s="78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</row>
    <row r="457" spans="2:28">
      <c r="B457" s="21"/>
      <c r="C457" s="78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</row>
    <row r="458" spans="2:28">
      <c r="B458" s="21"/>
      <c r="C458" s="78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</row>
    <row r="459" spans="2:28">
      <c r="B459" s="21"/>
      <c r="C459" s="78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</row>
    <row r="460" spans="2:28">
      <c r="B460" s="21"/>
      <c r="C460" s="78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</row>
    <row r="461" spans="2:28">
      <c r="B461" s="21"/>
      <c r="C461" s="78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</row>
    <row r="462" spans="2:28">
      <c r="B462" s="21"/>
      <c r="C462" s="78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</row>
    <row r="463" spans="2:28">
      <c r="B463" s="21"/>
      <c r="C463" s="78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</row>
    <row r="464" spans="2:28">
      <c r="B464" s="21"/>
      <c r="C464" s="78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</row>
    <row r="465" spans="2:28">
      <c r="B465" s="21"/>
      <c r="C465" s="78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</row>
    <row r="466" spans="2:28">
      <c r="B466" s="21"/>
      <c r="C466" s="78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</row>
    <row r="467" spans="2:28">
      <c r="B467" s="21"/>
      <c r="C467" s="78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</row>
    <row r="468" spans="2:28">
      <c r="B468" s="21"/>
      <c r="C468" s="78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</row>
    <row r="469" spans="2:28">
      <c r="B469" s="21"/>
      <c r="C469" s="78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</row>
    <row r="470" spans="2:28">
      <c r="B470" s="21"/>
      <c r="C470" s="78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</row>
    <row r="471" spans="2:28">
      <c r="B471" s="21"/>
      <c r="C471" s="78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</row>
    <row r="472" spans="2:28">
      <c r="B472" s="21"/>
      <c r="C472" s="78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</row>
    <row r="473" spans="2:28">
      <c r="B473" s="21"/>
      <c r="C473" s="78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</row>
    <row r="474" spans="2:28">
      <c r="B474" s="21"/>
      <c r="C474" s="78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</row>
    <row r="475" spans="2:28">
      <c r="B475" s="21"/>
      <c r="C475" s="78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</row>
    <row r="476" spans="2:28">
      <c r="B476" s="21"/>
      <c r="C476" s="78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</row>
    <row r="477" spans="2:28">
      <c r="B477" s="21"/>
      <c r="C477" s="78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</row>
    <row r="478" spans="2:28">
      <c r="B478" s="21"/>
      <c r="C478" s="78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</row>
    <row r="479" spans="2:28">
      <c r="B479" s="21"/>
      <c r="C479" s="78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</row>
    <row r="480" spans="2:28">
      <c r="B480" s="21"/>
      <c r="C480" s="78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</row>
    <row r="481" spans="2:28">
      <c r="B481" s="21"/>
      <c r="C481" s="78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</row>
    <row r="482" spans="2:28">
      <c r="B482" s="21"/>
      <c r="C482" s="78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</row>
    <row r="483" spans="2:28">
      <c r="B483" s="21"/>
      <c r="C483" s="78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</row>
    <row r="484" spans="2:28">
      <c r="B484" s="21"/>
      <c r="C484" s="78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</row>
    <row r="485" spans="2:28">
      <c r="B485" s="21"/>
      <c r="C485" s="78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</row>
    <row r="486" spans="2:28">
      <c r="B486" s="21"/>
      <c r="C486" s="78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</row>
    <row r="487" spans="2:28">
      <c r="B487" s="21"/>
      <c r="C487" s="78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</row>
    <row r="488" spans="2:28">
      <c r="B488" s="21"/>
      <c r="C488" s="78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</row>
    <row r="489" spans="2:28">
      <c r="B489" s="21"/>
      <c r="C489" s="78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</row>
    <row r="490" spans="2:28">
      <c r="B490" s="21"/>
      <c r="C490" s="78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</row>
    <row r="491" spans="2:28">
      <c r="B491" s="21"/>
      <c r="C491" s="78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</row>
    <row r="492" spans="2:28">
      <c r="B492" s="21"/>
      <c r="C492" s="78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</row>
    <row r="493" spans="2:28">
      <c r="B493" s="21"/>
      <c r="C493" s="78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</row>
    <row r="494" spans="2:28">
      <c r="B494" s="21"/>
      <c r="C494" s="78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</row>
    <row r="495" spans="2:28">
      <c r="B495" s="21"/>
      <c r="C495" s="78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</row>
    <row r="496" spans="2:28">
      <c r="B496" s="21"/>
      <c r="C496" s="78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</row>
    <row r="497" spans="2:28">
      <c r="B497" s="21"/>
      <c r="C497" s="78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</row>
    <row r="498" spans="2:28">
      <c r="B498" s="21"/>
      <c r="C498" s="78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</row>
    <row r="499" spans="2:28">
      <c r="B499" s="21"/>
      <c r="C499" s="78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</row>
    <row r="500" spans="2:28">
      <c r="B500" s="21"/>
      <c r="C500" s="78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</row>
    <row r="501" spans="2:28">
      <c r="B501" s="21"/>
      <c r="C501" s="78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</row>
    <row r="502" spans="2:28">
      <c r="B502" s="21"/>
      <c r="C502" s="78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</row>
    <row r="503" spans="2:28">
      <c r="B503" s="21"/>
      <c r="C503" s="78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</row>
    <row r="504" spans="2:28">
      <c r="B504" s="21"/>
      <c r="C504" s="78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</row>
    <row r="505" spans="2:28">
      <c r="B505" s="21"/>
      <c r="C505" s="78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</row>
    <row r="506" spans="2:28">
      <c r="B506" s="21"/>
      <c r="C506" s="78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</row>
    <row r="507" spans="2:28">
      <c r="B507" s="21"/>
      <c r="C507" s="78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</row>
    <row r="508" spans="2:28">
      <c r="B508" s="21"/>
      <c r="C508" s="78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</row>
    <row r="509" spans="2:28">
      <c r="B509" s="21"/>
      <c r="C509" s="78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</row>
    <row r="510" spans="2:28">
      <c r="B510" s="21"/>
      <c r="C510" s="78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</row>
    <row r="511" spans="2:28">
      <c r="B511" s="21"/>
      <c r="C511" s="78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</row>
    <row r="512" spans="2:28">
      <c r="B512" s="21"/>
      <c r="C512" s="78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</row>
    <row r="513" spans="2:28">
      <c r="B513" s="21"/>
      <c r="C513" s="78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</row>
    <row r="514" spans="2:28">
      <c r="B514" s="21"/>
      <c r="C514" s="78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</row>
    <row r="515" spans="2:28">
      <c r="B515" s="21"/>
      <c r="C515" s="78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</row>
    <row r="516" spans="2:28">
      <c r="B516" s="21"/>
      <c r="C516" s="78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</row>
    <row r="517" spans="2:28">
      <c r="B517" s="21"/>
      <c r="C517" s="78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</row>
    <row r="518" spans="2:28">
      <c r="B518" s="21"/>
      <c r="C518" s="78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</row>
    <row r="519" spans="2:28">
      <c r="B519" s="21"/>
      <c r="C519" s="78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</row>
    <row r="520" spans="2:28">
      <c r="B520" s="21"/>
      <c r="C520" s="78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</row>
    <row r="521" spans="2:28">
      <c r="B521" s="21"/>
      <c r="C521" s="78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</row>
    <row r="522" spans="2:28">
      <c r="B522" s="21"/>
      <c r="C522" s="78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</row>
    <row r="523" spans="2:28">
      <c r="B523" s="21"/>
      <c r="C523" s="78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</row>
    <row r="524" spans="2:28">
      <c r="B524" s="21"/>
      <c r="C524" s="78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</row>
    <row r="525" spans="2:28">
      <c r="B525" s="21"/>
      <c r="C525" s="78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</row>
    <row r="526" spans="2:28">
      <c r="B526" s="21"/>
      <c r="C526" s="78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</row>
    <row r="527" spans="2:28">
      <c r="B527" s="21"/>
      <c r="C527" s="78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</row>
    <row r="528" spans="2:28">
      <c r="B528" s="21"/>
      <c r="C528" s="78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</row>
    <row r="529" spans="2:28">
      <c r="B529" s="21"/>
      <c r="C529" s="78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</row>
    <row r="530" spans="2:28">
      <c r="B530" s="21"/>
      <c r="C530" s="78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</row>
    <row r="531" spans="2:28">
      <c r="B531" s="21"/>
      <c r="C531" s="78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</row>
    <row r="532" spans="2:28">
      <c r="B532" s="21"/>
      <c r="C532" s="78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</row>
    <row r="533" spans="2:28">
      <c r="B533" s="21"/>
      <c r="C533" s="78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</row>
    <row r="534" spans="2:28">
      <c r="B534" s="21"/>
      <c r="C534" s="78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</row>
    <row r="535" spans="2:28">
      <c r="B535" s="21"/>
      <c r="C535" s="78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</row>
    <row r="536" spans="2:28">
      <c r="B536" s="21"/>
      <c r="C536" s="78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</row>
    <row r="537" spans="2:28">
      <c r="B537" s="21"/>
      <c r="C537" s="78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</row>
    <row r="538" spans="2:28">
      <c r="B538" s="21"/>
      <c r="C538" s="78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</row>
    <row r="539" spans="2:28">
      <c r="B539" s="21"/>
      <c r="C539" s="78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</row>
    <row r="540" spans="2:28">
      <c r="B540" s="21"/>
      <c r="C540" s="78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</row>
    <row r="541" spans="2:28">
      <c r="B541" s="21"/>
      <c r="C541" s="78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</row>
    <row r="542" spans="2:28">
      <c r="B542" s="21"/>
      <c r="C542" s="78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</row>
    <row r="543" spans="2:28">
      <c r="B543" s="21"/>
      <c r="C543" s="78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</row>
    <row r="544" spans="2:28">
      <c r="B544" s="21"/>
      <c r="C544" s="78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</row>
    <row r="545" spans="2:28">
      <c r="B545" s="21"/>
      <c r="C545" s="78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</row>
    <row r="546" spans="2:28">
      <c r="B546" s="21"/>
      <c r="C546" s="78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</row>
    <row r="547" spans="2:28">
      <c r="B547" s="21"/>
      <c r="C547" s="78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</row>
    <row r="548" spans="2:28">
      <c r="B548" s="21"/>
      <c r="C548" s="78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</row>
    <row r="549" spans="2:28">
      <c r="B549" s="21"/>
      <c r="C549" s="78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</row>
    <row r="550" spans="2:28">
      <c r="B550" s="21"/>
      <c r="C550" s="78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</row>
    <row r="551" spans="2:28">
      <c r="B551" s="21"/>
      <c r="C551" s="78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</row>
    <row r="552" spans="2:28">
      <c r="B552" s="21"/>
      <c r="C552" s="78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</row>
    <row r="553" spans="2:28">
      <c r="B553" s="21"/>
      <c r="C553" s="78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</row>
    <row r="554" spans="2:28">
      <c r="B554" s="21"/>
      <c r="C554" s="78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</row>
    <row r="555" spans="2:28">
      <c r="B555" s="21"/>
      <c r="C555" s="78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</row>
    <row r="556" spans="2:28">
      <c r="B556" s="21"/>
      <c r="C556" s="78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</row>
    <row r="557" spans="2:28">
      <c r="B557" s="21"/>
      <c r="C557" s="78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</row>
    <row r="558" spans="2:28">
      <c r="B558" s="21"/>
      <c r="C558" s="78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</row>
    <row r="559" spans="2:28">
      <c r="B559" s="21"/>
      <c r="C559" s="78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</row>
    <row r="560" spans="2:28">
      <c r="B560" s="21"/>
      <c r="C560" s="78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</row>
    <row r="561" spans="2:28">
      <c r="B561" s="21"/>
      <c r="C561" s="78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</row>
    <row r="562" spans="2:28">
      <c r="B562" s="21"/>
      <c r="C562" s="78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</row>
    <row r="563" spans="2:28">
      <c r="B563" s="21"/>
      <c r="C563" s="78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</row>
    <row r="564" spans="2:28">
      <c r="B564" s="21"/>
      <c r="C564" s="78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</row>
    <row r="565" spans="2:28">
      <c r="B565" s="21"/>
      <c r="C565" s="78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</row>
    <row r="566" spans="2:28">
      <c r="B566" s="21"/>
      <c r="C566" s="78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</row>
    <row r="567" spans="2:28">
      <c r="B567" s="21"/>
      <c r="C567" s="78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</row>
    <row r="568" spans="2:28">
      <c r="B568" s="21"/>
      <c r="C568" s="78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</row>
    <row r="569" spans="2:28">
      <c r="B569" s="21"/>
      <c r="C569" s="78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</row>
    <row r="570" spans="2:28">
      <c r="B570" s="21"/>
      <c r="C570" s="78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</row>
    <row r="571" spans="2:28">
      <c r="B571" s="21"/>
      <c r="C571" s="78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</row>
    <row r="572" spans="2:28">
      <c r="B572" s="21"/>
      <c r="C572" s="78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</row>
    <row r="573" spans="2:28">
      <c r="B573" s="21"/>
      <c r="C573" s="78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</row>
    <row r="574" spans="2:28">
      <c r="B574" s="21"/>
      <c r="C574" s="78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</row>
    <row r="575" spans="2:28">
      <c r="B575" s="21"/>
      <c r="C575" s="78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</row>
    <row r="576" spans="2:28">
      <c r="B576" s="21"/>
      <c r="C576" s="78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</row>
    <row r="577" spans="2:28">
      <c r="B577" s="21"/>
      <c r="C577" s="78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</row>
    <row r="578" spans="2:28">
      <c r="B578" s="21"/>
      <c r="C578" s="78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</row>
    <row r="579" spans="2:28">
      <c r="B579" s="21"/>
      <c r="C579" s="78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</row>
    <row r="580" spans="2:28">
      <c r="B580" s="21"/>
      <c r="C580" s="78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</row>
    <row r="581" spans="2:28">
      <c r="B581" s="21"/>
      <c r="C581" s="78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</row>
    <row r="582" spans="2:28">
      <c r="B582" s="21"/>
      <c r="C582" s="78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</row>
    <row r="583" spans="2:28">
      <c r="B583" s="21"/>
      <c r="C583" s="78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</row>
    <row r="584" spans="2:28">
      <c r="B584" s="21"/>
      <c r="C584" s="78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</row>
    <row r="585" spans="2:28">
      <c r="B585" s="21"/>
      <c r="C585" s="78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</row>
    <row r="586" spans="2:28">
      <c r="B586" s="21"/>
      <c r="C586" s="78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</row>
    <row r="587" spans="2:28">
      <c r="B587" s="21"/>
      <c r="C587" s="78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</row>
    <row r="588" spans="2:28">
      <c r="B588" s="21"/>
      <c r="C588" s="78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</row>
    <row r="589" spans="2:28">
      <c r="B589" s="21"/>
      <c r="C589" s="78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</row>
    <row r="590" spans="2:28">
      <c r="B590" s="21"/>
      <c r="C590" s="78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</row>
    <row r="591" spans="2:28">
      <c r="B591" s="21"/>
      <c r="C591" s="78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</row>
    <row r="592" spans="2:28">
      <c r="B592" s="21"/>
      <c r="C592" s="78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</row>
    <row r="593" spans="2:28">
      <c r="B593" s="21"/>
      <c r="C593" s="78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</row>
    <row r="594" spans="2:28">
      <c r="B594" s="21"/>
      <c r="C594" s="78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</row>
    <row r="595" spans="2:28">
      <c r="B595" s="21"/>
      <c r="C595" s="78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</row>
    <row r="596" spans="2:28">
      <c r="B596" s="21"/>
      <c r="C596" s="78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</row>
    <row r="597" spans="2:28">
      <c r="B597" s="21"/>
      <c r="C597" s="78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</row>
    <row r="598" spans="2:28">
      <c r="B598" s="21"/>
      <c r="C598" s="78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</row>
    <row r="599" spans="2:28">
      <c r="B599" s="21"/>
      <c r="C599" s="78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</row>
    <row r="600" spans="2:28">
      <c r="B600" s="21"/>
      <c r="C600" s="78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</row>
    <row r="601" spans="2:28">
      <c r="B601" s="21"/>
      <c r="C601" s="78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</row>
    <row r="602" spans="2:28">
      <c r="B602" s="21"/>
      <c r="C602" s="78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</row>
    <row r="603" spans="2:28">
      <c r="B603" s="21"/>
      <c r="C603" s="78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</row>
    <row r="604" spans="2:28">
      <c r="B604" s="21"/>
      <c r="C604" s="78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</row>
    <row r="605" spans="2:28">
      <c r="B605" s="21"/>
      <c r="C605" s="78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</row>
    <row r="606" spans="2:28">
      <c r="B606" s="21"/>
      <c r="C606" s="78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</row>
    <row r="607" spans="2:28">
      <c r="B607" s="21"/>
      <c r="C607" s="78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</row>
    <row r="608" spans="2:28">
      <c r="B608" s="21"/>
      <c r="C608" s="78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</row>
    <row r="609" spans="2:28">
      <c r="B609" s="21"/>
      <c r="C609" s="78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</row>
    <row r="610" spans="2:28">
      <c r="B610" s="21"/>
      <c r="C610" s="78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</row>
    <row r="611" spans="2:28">
      <c r="B611" s="21"/>
      <c r="C611" s="78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</row>
    <row r="612" spans="2:28">
      <c r="B612" s="21"/>
      <c r="C612" s="78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</row>
    <row r="613" spans="2:28">
      <c r="B613" s="21"/>
      <c r="C613" s="78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</row>
    <row r="614" spans="2:28">
      <c r="B614" s="21"/>
      <c r="C614" s="78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</row>
    <row r="615" spans="2:28">
      <c r="B615" s="21"/>
      <c r="C615" s="78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</row>
    <row r="616" spans="2:28">
      <c r="B616" s="21"/>
      <c r="C616" s="78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</row>
    <row r="617" spans="2:28">
      <c r="B617" s="21"/>
      <c r="C617" s="78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</row>
    <row r="618" spans="2:28">
      <c r="B618" s="21"/>
      <c r="C618" s="78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</row>
    <row r="619" spans="2:28">
      <c r="B619" s="21"/>
      <c r="C619" s="78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</row>
    <row r="620" spans="2:28">
      <c r="B620" s="21"/>
      <c r="C620" s="78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</row>
    <row r="621" spans="2:28">
      <c r="B621" s="21"/>
      <c r="C621" s="78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</row>
    <row r="622" spans="2:28">
      <c r="B622" s="21"/>
      <c r="C622" s="78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</row>
    <row r="623" spans="2:28">
      <c r="B623" s="21"/>
      <c r="C623" s="78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</row>
    <row r="624" spans="2:28">
      <c r="B624" s="21"/>
      <c r="C624" s="78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</row>
    <row r="625" spans="2:28">
      <c r="B625" s="21"/>
      <c r="C625" s="78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</row>
    <row r="626" spans="2:28">
      <c r="B626" s="21"/>
      <c r="C626" s="78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</row>
    <row r="627" spans="2:28">
      <c r="B627" s="21"/>
      <c r="C627" s="78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</row>
    <row r="628" spans="2:28">
      <c r="B628" s="21"/>
      <c r="C628" s="78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</row>
    <row r="629" spans="2:28">
      <c r="B629" s="21"/>
      <c r="C629" s="78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</row>
    <row r="630" spans="2:28">
      <c r="B630" s="21"/>
      <c r="C630" s="78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</row>
    <row r="631" spans="2:28">
      <c r="B631" s="21"/>
      <c r="C631" s="78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</row>
    <row r="632" spans="2:28">
      <c r="B632" s="21"/>
      <c r="C632" s="78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</row>
    <row r="633" spans="2:28">
      <c r="B633" s="21"/>
      <c r="C633" s="78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</row>
    <row r="634" spans="2:28">
      <c r="B634" s="21"/>
      <c r="C634" s="78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</row>
    <row r="635" spans="2:28">
      <c r="B635" s="21"/>
      <c r="C635" s="78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</row>
    <row r="636" spans="2:28">
      <c r="B636" s="21"/>
      <c r="C636" s="78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</row>
    <row r="637" spans="2:28">
      <c r="B637" s="21"/>
      <c r="C637" s="78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</row>
    <row r="638" spans="2:28">
      <c r="B638" s="21"/>
      <c r="C638" s="78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</row>
    <row r="639" spans="2:28">
      <c r="B639" s="21"/>
      <c r="C639" s="78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</row>
    <row r="640" spans="2:28">
      <c r="B640" s="21"/>
      <c r="C640" s="78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</row>
    <row r="641" spans="2:28">
      <c r="B641" s="21"/>
      <c r="C641" s="78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</row>
    <row r="642" spans="2:28">
      <c r="B642" s="21"/>
      <c r="C642" s="78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</row>
    <row r="643" spans="2:28">
      <c r="B643" s="21"/>
      <c r="C643" s="78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</row>
    <row r="644" spans="2:28">
      <c r="B644" s="21"/>
      <c r="C644" s="78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</row>
    <row r="645" spans="2:28">
      <c r="B645" s="21"/>
      <c r="C645" s="78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</row>
    <row r="646" spans="2:28">
      <c r="B646" s="21"/>
      <c r="C646" s="78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</row>
    <row r="647" spans="2:28">
      <c r="B647" s="21"/>
      <c r="C647" s="78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</row>
    <row r="648" spans="2:28">
      <c r="B648" s="21"/>
      <c r="C648" s="78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</row>
    <row r="649" spans="2:28">
      <c r="B649" s="21"/>
      <c r="C649" s="78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</row>
    <row r="650" spans="2:28">
      <c r="B650" s="21"/>
      <c r="C650" s="78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</row>
    <row r="651" spans="2:28">
      <c r="B651" s="21"/>
      <c r="C651" s="78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</row>
    <row r="652" spans="2:28">
      <c r="B652" s="21"/>
      <c r="C652" s="78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</row>
    <row r="653" spans="2:28">
      <c r="B653" s="21"/>
      <c r="C653" s="78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</row>
    <row r="654" spans="2:28">
      <c r="B654" s="21"/>
      <c r="C654" s="78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</row>
    <row r="655" spans="2:28">
      <c r="B655" s="21"/>
      <c r="C655" s="78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</row>
    <row r="656" spans="2:28">
      <c r="B656" s="21"/>
      <c r="C656" s="78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</row>
    <row r="657" spans="2:28">
      <c r="B657" s="21"/>
      <c r="C657" s="78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</row>
    <row r="658" spans="2:28">
      <c r="B658" s="21"/>
      <c r="C658" s="78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</row>
    <row r="659" spans="2:28">
      <c r="B659" s="21"/>
      <c r="C659" s="78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</row>
    <row r="660" spans="2:28">
      <c r="B660" s="21"/>
      <c r="C660" s="78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</row>
    <row r="661" spans="2:28">
      <c r="B661" s="21"/>
      <c r="C661" s="78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</row>
    <row r="662" spans="2:28">
      <c r="B662" s="21"/>
      <c r="C662" s="78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</row>
    <row r="663" spans="2:28">
      <c r="B663" s="21"/>
      <c r="C663" s="78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</row>
    <row r="664" spans="2:28">
      <c r="B664" s="21"/>
      <c r="C664" s="78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</row>
    <row r="665" spans="2:28">
      <c r="B665" s="21"/>
      <c r="C665" s="78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</row>
    <row r="666" spans="2:28">
      <c r="B666" s="21"/>
      <c r="C666" s="78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</row>
    <row r="667" spans="2:28">
      <c r="B667" s="21"/>
      <c r="C667" s="78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</row>
    <row r="668" spans="2:28">
      <c r="B668" s="21"/>
      <c r="C668" s="78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</row>
    <row r="669" spans="2:28">
      <c r="B669" s="21"/>
      <c r="C669" s="78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</row>
    <row r="670" spans="2:28">
      <c r="B670" s="21"/>
      <c r="C670" s="78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</row>
    <row r="671" spans="2:28">
      <c r="B671" s="21"/>
      <c r="C671" s="78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</row>
    <row r="672" spans="2:28">
      <c r="B672" s="21"/>
      <c r="C672" s="78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</row>
    <row r="673" spans="2:28">
      <c r="B673" s="21"/>
      <c r="C673" s="78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</row>
    <row r="674" spans="2:28">
      <c r="B674" s="21"/>
      <c r="C674" s="78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</row>
    <row r="675" spans="2:28">
      <c r="B675" s="21"/>
      <c r="C675" s="78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</row>
    <row r="676" spans="2:28">
      <c r="B676" s="21"/>
      <c r="C676" s="78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</row>
    <row r="677" spans="2:28">
      <c r="B677" s="21"/>
      <c r="C677" s="78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</row>
    <row r="678" spans="2:28">
      <c r="B678" s="21"/>
      <c r="C678" s="78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</row>
    <row r="679" spans="2:28">
      <c r="B679" s="21"/>
      <c r="C679" s="78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</row>
    <row r="680" spans="2:28">
      <c r="B680" s="21"/>
      <c r="C680" s="78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</row>
    <row r="681" spans="2:28">
      <c r="B681" s="21"/>
      <c r="C681" s="78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</row>
    <row r="682" spans="2:28">
      <c r="B682" s="21"/>
      <c r="C682" s="78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</row>
    <row r="683" spans="2:28">
      <c r="B683" s="21"/>
      <c r="C683" s="78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</row>
    <row r="684" spans="2:28">
      <c r="B684" s="21"/>
      <c r="C684" s="78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</row>
    <row r="685" spans="2:28">
      <c r="B685" s="21"/>
      <c r="C685" s="78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</row>
    <row r="686" spans="2:28">
      <c r="B686" s="21"/>
      <c r="C686" s="78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</row>
    <row r="687" spans="2:28">
      <c r="B687" s="21"/>
      <c r="C687" s="78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</row>
    <row r="688" spans="2:28">
      <c r="B688" s="21"/>
      <c r="C688" s="78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</row>
    <row r="689" spans="2:28">
      <c r="B689" s="21"/>
      <c r="C689" s="78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</row>
    <row r="690" spans="2:28">
      <c r="B690" s="21"/>
      <c r="C690" s="78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</row>
    <row r="691" spans="2:28">
      <c r="B691" s="21"/>
      <c r="C691" s="78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</row>
    <row r="692" spans="2:28">
      <c r="B692" s="21"/>
      <c r="C692" s="78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</row>
    <row r="693" spans="2:28">
      <c r="B693" s="21"/>
      <c r="C693" s="78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</row>
    <row r="694" spans="2:28">
      <c r="B694" s="21"/>
      <c r="C694" s="78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</row>
    <row r="695" spans="2:28">
      <c r="B695" s="21"/>
      <c r="C695" s="78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</row>
    <row r="696" spans="2:28">
      <c r="B696" s="21"/>
      <c r="C696" s="78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</row>
    <row r="697" spans="2:28">
      <c r="B697" s="21"/>
      <c r="C697" s="78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</row>
    <row r="698" spans="2:28">
      <c r="B698" s="21"/>
      <c r="C698" s="78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</row>
    <row r="699" spans="2:28">
      <c r="B699" s="21"/>
      <c r="C699" s="78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</row>
    <row r="700" spans="2:28">
      <c r="B700" s="21"/>
      <c r="C700" s="78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</row>
    <row r="701" spans="2:28">
      <c r="B701" s="21"/>
      <c r="C701" s="78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</row>
    <row r="702" spans="2:28">
      <c r="B702" s="21"/>
      <c r="C702" s="78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</row>
    <row r="703" spans="2:28">
      <c r="B703" s="21"/>
      <c r="C703" s="78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</row>
    <row r="704" spans="2:28">
      <c r="B704" s="21"/>
      <c r="C704" s="78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</row>
    <row r="705" spans="2:28">
      <c r="B705" s="21"/>
      <c r="C705" s="78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</row>
    <row r="706" spans="2:28">
      <c r="B706" s="21"/>
      <c r="C706" s="78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</row>
    <row r="707" spans="2:28">
      <c r="B707" s="21"/>
      <c r="C707" s="78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</row>
    <row r="708" spans="2:28">
      <c r="B708" s="21"/>
      <c r="C708" s="78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</row>
    <row r="709" spans="2:28">
      <c r="B709" s="21"/>
      <c r="C709" s="78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</row>
    <row r="710" spans="2:28">
      <c r="B710" s="21"/>
      <c r="C710" s="78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</row>
    <row r="711" spans="2:28">
      <c r="B711" s="21"/>
      <c r="C711" s="78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</row>
    <row r="712" spans="2:28">
      <c r="B712" s="21"/>
      <c r="C712" s="78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</row>
    <row r="713" spans="2:28">
      <c r="B713" s="21"/>
      <c r="C713" s="78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</row>
    <row r="714" spans="2:28">
      <c r="B714" s="21"/>
      <c r="C714" s="78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</row>
    <row r="715" spans="2:28">
      <c r="B715" s="21"/>
      <c r="C715" s="78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</row>
    <row r="716" spans="2:28">
      <c r="B716" s="21"/>
      <c r="C716" s="78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</row>
    <row r="717" spans="2:28">
      <c r="B717" s="21"/>
      <c r="C717" s="78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</row>
    <row r="718" spans="2:28">
      <c r="B718" s="21"/>
      <c r="C718" s="78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</row>
    <row r="719" spans="2:28">
      <c r="B719" s="21"/>
      <c r="C719" s="78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</row>
    <row r="720" spans="2:28">
      <c r="B720" s="21"/>
      <c r="C720" s="78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</row>
    <row r="721" spans="2:28">
      <c r="B721" s="21"/>
      <c r="C721" s="78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</row>
    <row r="722" spans="2:28">
      <c r="B722" s="21"/>
      <c r="C722" s="78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</row>
    <row r="723" spans="2:28">
      <c r="B723" s="21"/>
      <c r="C723" s="78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</row>
    <row r="724" spans="2:28">
      <c r="B724" s="21"/>
      <c r="C724" s="78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</row>
    <row r="725" spans="2:28">
      <c r="B725" s="21"/>
      <c r="C725" s="78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</row>
    <row r="726" spans="2:28">
      <c r="B726" s="21"/>
      <c r="C726" s="78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</row>
    <row r="727" spans="2:28">
      <c r="B727" s="21"/>
      <c r="C727" s="78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</row>
    <row r="728" spans="2:28">
      <c r="B728" s="21"/>
      <c r="C728" s="78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</row>
    <row r="729" spans="2:28">
      <c r="B729" s="21"/>
      <c r="C729" s="78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</row>
    <row r="730" spans="2:28">
      <c r="B730" s="21"/>
      <c r="C730" s="78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</row>
    <row r="731" spans="2:28">
      <c r="B731" s="21"/>
      <c r="C731" s="78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</row>
    <row r="732" spans="2:28">
      <c r="B732" s="21"/>
      <c r="C732" s="78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</row>
    <row r="733" spans="2:28">
      <c r="B733" s="21"/>
      <c r="C733" s="78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</row>
    <row r="734" spans="2:28">
      <c r="B734" s="21"/>
      <c r="C734" s="78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</row>
    <row r="735" spans="2:28">
      <c r="B735" s="21"/>
      <c r="C735" s="78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</row>
    <row r="736" spans="2:28">
      <c r="B736" s="21"/>
      <c r="C736" s="78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</row>
    <row r="737" spans="2:28">
      <c r="B737" s="21"/>
      <c r="C737" s="78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</row>
    <row r="738" spans="2:28">
      <c r="B738" s="21"/>
      <c r="C738" s="78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</row>
    <row r="739" spans="2:28">
      <c r="B739" s="21"/>
      <c r="C739" s="78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</row>
    <row r="740" spans="2:28">
      <c r="B740" s="21"/>
      <c r="C740" s="78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</row>
    <row r="741" spans="2:28">
      <c r="B741" s="21"/>
      <c r="C741" s="78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</row>
    <row r="742" spans="2:28">
      <c r="B742" s="21"/>
      <c r="C742" s="78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</row>
    <row r="743" spans="2:28">
      <c r="B743" s="21"/>
      <c r="C743" s="78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</row>
    <row r="744" spans="2:28">
      <c r="B744" s="21"/>
      <c r="C744" s="78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</row>
    <row r="745" spans="2:28">
      <c r="B745" s="21"/>
      <c r="C745" s="78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</row>
    <row r="746" spans="2:28">
      <c r="B746" s="21"/>
      <c r="C746" s="78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</row>
    <row r="747" spans="2:28">
      <c r="B747" s="21"/>
      <c r="C747" s="78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</row>
    <row r="748" spans="2:28">
      <c r="B748" s="21"/>
      <c r="C748" s="78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</row>
    <row r="749" spans="2:28">
      <c r="B749" s="21"/>
      <c r="C749" s="78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</row>
    <row r="750" spans="2:28">
      <c r="B750" s="21"/>
      <c r="C750" s="78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</row>
    <row r="751" spans="2:28">
      <c r="B751" s="21"/>
      <c r="C751" s="78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</row>
    <row r="752" spans="2:28">
      <c r="B752" s="21"/>
      <c r="C752" s="78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</row>
    <row r="753" spans="2:28">
      <c r="B753" s="21"/>
      <c r="C753" s="78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</row>
    <row r="754" spans="2:28">
      <c r="B754" s="21"/>
      <c r="C754" s="78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</row>
    <row r="755" spans="2:28">
      <c r="B755" s="21"/>
      <c r="C755" s="78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</row>
    <row r="756" spans="2:28">
      <c r="B756" s="21"/>
      <c r="C756" s="78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</row>
    <row r="757" spans="2:28">
      <c r="B757" s="21"/>
      <c r="C757" s="78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</row>
    <row r="758" spans="2:28">
      <c r="B758" s="21"/>
      <c r="C758" s="78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</row>
    <row r="759" spans="2:28">
      <c r="B759" s="21"/>
      <c r="C759" s="78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</row>
    <row r="760" spans="2:28">
      <c r="B760" s="21"/>
      <c r="C760" s="78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</row>
    <row r="761" spans="2:28">
      <c r="B761" s="21"/>
      <c r="C761" s="78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</row>
    <row r="762" spans="2:28">
      <c r="B762" s="21"/>
      <c r="C762" s="78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</row>
    <row r="763" spans="2:28">
      <c r="B763" s="21"/>
      <c r="C763" s="78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</row>
    <row r="764" spans="2:28">
      <c r="B764" s="21"/>
      <c r="C764" s="78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</row>
    <row r="765" spans="2:28">
      <c r="B765" s="21"/>
      <c r="C765" s="78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</row>
    <row r="766" spans="2:28">
      <c r="B766" s="21"/>
      <c r="C766" s="78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</row>
    <row r="767" spans="2:28">
      <c r="B767" s="21"/>
      <c r="C767" s="78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</row>
    <row r="768" spans="2:28">
      <c r="B768" s="21"/>
      <c r="C768" s="78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</row>
    <row r="769" spans="2:28">
      <c r="B769" s="21"/>
      <c r="C769" s="78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</row>
    <row r="770" spans="2:28">
      <c r="B770" s="21"/>
      <c r="C770" s="78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</row>
    <row r="771" spans="2:28">
      <c r="B771" s="21"/>
      <c r="C771" s="78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</row>
    <row r="772" spans="2:28">
      <c r="B772" s="21"/>
      <c r="C772" s="78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</row>
    <row r="773" spans="2:28">
      <c r="B773" s="21"/>
      <c r="C773" s="78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</row>
    <row r="774" spans="2:28">
      <c r="B774" s="21"/>
      <c r="C774" s="78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</row>
    <row r="775" spans="2:28">
      <c r="B775" s="21"/>
      <c r="C775" s="78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</row>
    <row r="776" spans="2:28">
      <c r="B776" s="21"/>
      <c r="C776" s="78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</row>
    <row r="777" spans="2:28">
      <c r="B777" s="21"/>
      <c r="C777" s="78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</row>
    <row r="778" spans="2:28">
      <c r="B778" s="21"/>
      <c r="C778" s="78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</row>
    <row r="779" spans="2:28">
      <c r="B779" s="21"/>
      <c r="C779" s="78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</row>
    <row r="780" spans="2:28">
      <c r="B780" s="21"/>
      <c r="C780" s="78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</row>
    <row r="781" spans="2:28">
      <c r="B781" s="21"/>
      <c r="C781" s="78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</row>
    <row r="782" spans="2:28">
      <c r="B782" s="21"/>
      <c r="C782" s="78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</row>
    <row r="783" spans="2:28">
      <c r="B783" s="21"/>
      <c r="C783" s="78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</row>
    <row r="784" spans="2:28">
      <c r="B784" s="21"/>
      <c r="C784" s="78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</row>
    <row r="785" spans="2:28">
      <c r="B785" s="21"/>
      <c r="C785" s="78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</row>
    <row r="786" spans="2:28">
      <c r="B786" s="21"/>
      <c r="C786" s="78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</row>
    <row r="787" spans="2:28">
      <c r="B787" s="21"/>
      <c r="C787" s="78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</row>
    <row r="788" spans="2:28">
      <c r="B788" s="21"/>
      <c r="C788" s="78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</row>
    <row r="789" spans="2:28">
      <c r="B789" s="21"/>
      <c r="C789" s="78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</row>
    <row r="790" spans="2:28">
      <c r="B790" s="21"/>
      <c r="C790" s="78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</row>
    <row r="791" spans="2:28">
      <c r="B791" s="21"/>
      <c r="C791" s="78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</row>
    <row r="792" spans="2:28">
      <c r="B792" s="21"/>
      <c r="C792" s="78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</row>
    <row r="793" spans="2:28">
      <c r="B793" s="21"/>
      <c r="C793" s="78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</row>
    <row r="794" spans="2:28">
      <c r="B794" s="21"/>
      <c r="C794" s="78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</row>
    <row r="795" spans="2:28">
      <c r="B795" s="21"/>
      <c r="C795" s="78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</row>
    <row r="796" spans="2:28">
      <c r="B796" s="21"/>
      <c r="C796" s="78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</row>
    <row r="797" spans="2:28">
      <c r="B797" s="21"/>
      <c r="C797" s="78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</row>
    <row r="798" spans="2:28">
      <c r="B798" s="21"/>
      <c r="C798" s="78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</row>
    <row r="799" spans="2:28">
      <c r="B799" s="21"/>
      <c r="C799" s="78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</row>
    <row r="800" spans="2:28">
      <c r="B800" s="21"/>
      <c r="C800" s="78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</row>
    <row r="801" spans="2:28">
      <c r="B801" s="21"/>
      <c r="C801" s="78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</row>
    <row r="802" spans="2:28">
      <c r="B802" s="21"/>
      <c r="C802" s="78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</row>
    <row r="803" spans="2:28">
      <c r="B803" s="21"/>
      <c r="C803" s="78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</row>
    <row r="804" spans="2:28">
      <c r="B804" s="21"/>
      <c r="C804" s="78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</row>
    <row r="805" spans="2:28">
      <c r="B805" s="21"/>
      <c r="C805" s="78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</row>
    <row r="806" spans="2:28">
      <c r="B806" s="21"/>
      <c r="C806" s="78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</row>
    <row r="807" spans="2:28">
      <c r="B807" s="21"/>
      <c r="C807" s="78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</row>
    <row r="808" spans="2:28">
      <c r="B808" s="21"/>
      <c r="C808" s="78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</row>
    <row r="809" spans="2:28">
      <c r="B809" s="21"/>
      <c r="C809" s="78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</row>
    <row r="810" spans="2:28">
      <c r="B810" s="21"/>
      <c r="C810" s="78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</row>
    <row r="811" spans="2:28">
      <c r="B811" s="21"/>
      <c r="C811" s="78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</row>
    <row r="812" spans="2:28">
      <c r="B812" s="21"/>
      <c r="C812" s="78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</row>
    <row r="813" spans="2:28">
      <c r="B813" s="21"/>
      <c r="C813" s="78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</row>
    <row r="814" spans="2:28">
      <c r="B814" s="21"/>
      <c r="C814" s="78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</row>
    <row r="815" spans="2:28">
      <c r="B815" s="21"/>
      <c r="C815" s="78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</row>
    <row r="816" spans="2:28">
      <c r="B816" s="21"/>
      <c r="C816" s="78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</row>
    <row r="817" spans="2:28">
      <c r="B817" s="21"/>
      <c r="C817" s="78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</row>
    <row r="818" spans="2:28">
      <c r="B818" s="21"/>
      <c r="C818" s="78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</row>
    <row r="819" spans="2:28">
      <c r="B819" s="21"/>
      <c r="C819" s="78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</row>
    <row r="820" spans="2:28">
      <c r="B820" s="21"/>
      <c r="C820" s="78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</row>
    <row r="821" spans="2:28">
      <c r="B821" s="21"/>
      <c r="C821" s="78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</row>
    <row r="822" spans="2:28">
      <c r="B822" s="21"/>
      <c r="C822" s="78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</row>
    <row r="823" spans="2:28">
      <c r="B823" s="21"/>
      <c r="C823" s="78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</row>
    <row r="824" spans="2:28">
      <c r="B824" s="21"/>
      <c r="C824" s="78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</row>
    <row r="825" spans="2:28">
      <c r="B825" s="21"/>
      <c r="C825" s="78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</row>
    <row r="826" spans="2:28">
      <c r="B826" s="21"/>
      <c r="C826" s="78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</row>
    <row r="827" spans="2:28">
      <c r="B827" s="21"/>
      <c r="C827" s="78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</row>
    <row r="828" spans="2:28">
      <c r="B828" s="21"/>
      <c r="C828" s="78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</row>
    <row r="829" spans="2:28">
      <c r="B829" s="21"/>
      <c r="C829" s="78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</row>
    <row r="830" spans="2:28">
      <c r="B830" s="21"/>
      <c r="C830" s="78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</row>
    <row r="831" spans="2:28">
      <c r="B831" s="21"/>
      <c r="C831" s="78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</row>
    <row r="832" spans="2:28">
      <c r="B832" s="21"/>
      <c r="C832" s="78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</row>
    <row r="833" spans="2:28">
      <c r="B833" s="21"/>
      <c r="C833" s="78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</row>
    <row r="834" spans="2:28">
      <c r="B834" s="21"/>
      <c r="C834" s="78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</row>
    <row r="835" spans="2:28">
      <c r="B835" s="21"/>
      <c r="C835" s="78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</row>
    <row r="836" spans="2:28">
      <c r="B836" s="21"/>
      <c r="C836" s="78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</row>
    <row r="837" spans="2:28">
      <c r="B837" s="21"/>
      <c r="C837" s="78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</row>
    <row r="838" spans="2:28">
      <c r="B838" s="21"/>
      <c r="C838" s="78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</row>
    <row r="839" spans="2:28">
      <c r="B839" s="21"/>
      <c r="C839" s="78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</row>
    <row r="840" spans="2:28">
      <c r="B840" s="21"/>
      <c r="C840" s="78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</row>
    <row r="841" spans="2:28">
      <c r="B841" s="21"/>
      <c r="C841" s="78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</row>
    <row r="842" spans="2:28">
      <c r="B842" s="21"/>
      <c r="C842" s="78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</row>
    <row r="843" spans="2:28">
      <c r="B843" s="21"/>
      <c r="C843" s="78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</row>
    <row r="844" spans="2:28">
      <c r="B844" s="21"/>
      <c r="C844" s="78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</row>
    <row r="845" spans="2:28">
      <c r="B845" s="21"/>
      <c r="C845" s="78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</row>
    <row r="846" spans="2:28">
      <c r="B846" s="21"/>
      <c r="C846" s="78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</row>
    <row r="847" spans="2:28">
      <c r="B847" s="21"/>
      <c r="C847" s="78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</row>
    <row r="848" spans="2:28">
      <c r="B848" s="21"/>
      <c r="C848" s="78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</row>
    <row r="849" spans="2:28">
      <c r="B849" s="21"/>
      <c r="C849" s="78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</row>
    <row r="850" spans="2:28">
      <c r="B850" s="21"/>
      <c r="C850" s="78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</row>
    <row r="851" spans="2:28">
      <c r="B851" s="21"/>
      <c r="C851" s="78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</row>
    <row r="852" spans="2:28">
      <c r="B852" s="21"/>
      <c r="C852" s="78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</row>
    <row r="853" spans="2:28">
      <c r="B853" s="21"/>
      <c r="C853" s="78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</row>
    <row r="854" spans="2:28">
      <c r="B854" s="21"/>
      <c r="C854" s="78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</row>
    <row r="855" spans="2:28">
      <c r="B855" s="21"/>
      <c r="C855" s="78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</row>
    <row r="856" spans="2:28">
      <c r="B856" s="21"/>
      <c r="C856" s="78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</row>
    <row r="857" spans="2:28">
      <c r="B857" s="21"/>
      <c r="C857" s="78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</row>
    <row r="858" spans="2:28">
      <c r="B858" s="21"/>
      <c r="C858" s="78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</row>
    <row r="859" spans="2:28">
      <c r="B859" s="21"/>
      <c r="C859" s="78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</row>
    <row r="860" spans="2:28">
      <c r="B860" s="21"/>
      <c r="C860" s="78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</row>
    <row r="861" spans="2:28">
      <c r="B861" s="21"/>
      <c r="C861" s="78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</row>
    <row r="862" spans="2:28">
      <c r="B862" s="21"/>
      <c r="C862" s="78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</row>
    <row r="863" spans="2:28">
      <c r="B863" s="21"/>
      <c r="C863" s="78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</row>
    <row r="864" spans="2:28">
      <c r="B864" s="21"/>
      <c r="C864" s="78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</row>
    <row r="865" spans="2:28">
      <c r="B865" s="21"/>
      <c r="C865" s="78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</row>
    <row r="866" spans="2:28">
      <c r="B866" s="21"/>
      <c r="C866" s="78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</row>
    <row r="867" spans="2:28">
      <c r="B867" s="21"/>
      <c r="C867" s="78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</row>
    <row r="868" spans="2:28">
      <c r="B868" s="21"/>
      <c r="C868" s="78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</row>
    <row r="869" spans="2:28">
      <c r="B869" s="21"/>
      <c r="C869" s="78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</row>
    <row r="870" spans="2:28">
      <c r="B870" s="21"/>
      <c r="C870" s="78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</row>
    <row r="871" spans="2:28">
      <c r="B871" s="21"/>
      <c r="C871" s="78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</row>
    <row r="872" spans="2:28">
      <c r="B872" s="21"/>
      <c r="C872" s="78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</row>
    <row r="873" spans="2:28">
      <c r="B873" s="21"/>
      <c r="C873" s="78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</row>
    <row r="874" spans="2:28">
      <c r="B874" s="21"/>
      <c r="C874" s="78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</row>
    <row r="875" spans="2:28">
      <c r="B875" s="21"/>
      <c r="C875" s="78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</row>
    <row r="876" spans="2:28">
      <c r="B876" s="21"/>
      <c r="C876" s="78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</row>
    <row r="877" spans="2:28">
      <c r="B877" s="21"/>
      <c r="C877" s="78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</row>
    <row r="878" spans="2:28">
      <c r="B878" s="21"/>
      <c r="C878" s="78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</row>
    <row r="879" spans="2:28">
      <c r="B879" s="21"/>
      <c r="C879" s="78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</row>
    <row r="880" spans="2:28">
      <c r="B880" s="21"/>
      <c r="C880" s="78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</row>
    <row r="881" spans="2:28">
      <c r="B881" s="21"/>
      <c r="C881" s="78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</row>
    <row r="882" spans="2:28">
      <c r="B882" s="21"/>
      <c r="C882" s="78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</row>
    <row r="883" spans="2:28">
      <c r="B883" s="21"/>
      <c r="C883" s="78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</row>
    <row r="884" spans="2:28">
      <c r="B884" s="21"/>
      <c r="C884" s="78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</row>
    <row r="885" spans="2:28">
      <c r="B885" s="21"/>
      <c r="C885" s="78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</row>
    <row r="886" spans="2:28">
      <c r="B886" s="21"/>
      <c r="C886" s="78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</row>
    <row r="887" spans="2:28">
      <c r="B887" s="21"/>
      <c r="C887" s="78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</row>
    <row r="888" spans="2:28">
      <c r="B888" s="21"/>
      <c r="C888" s="78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</row>
    <row r="889" spans="2:28">
      <c r="B889" s="21"/>
      <c r="C889" s="78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</row>
    <row r="890" spans="2:28">
      <c r="B890" s="21"/>
      <c r="C890" s="78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</row>
    <row r="891" spans="2:28">
      <c r="B891" s="21"/>
      <c r="C891" s="78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</row>
    <row r="892" spans="2:28">
      <c r="B892" s="21"/>
      <c r="C892" s="78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</row>
    <row r="893" spans="2:28">
      <c r="B893" s="21"/>
      <c r="C893" s="78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</row>
    <row r="894" spans="2:28">
      <c r="B894" s="21"/>
      <c r="C894" s="78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</row>
    <row r="895" spans="2:28">
      <c r="B895" s="21"/>
      <c r="C895" s="78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</row>
    <row r="896" spans="2:28">
      <c r="B896" s="21"/>
      <c r="C896" s="78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</row>
    <row r="897" spans="2:28">
      <c r="B897" s="21"/>
      <c r="C897" s="78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</row>
    <row r="898" spans="2:28">
      <c r="B898" s="21"/>
      <c r="C898" s="78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</row>
    <row r="899" spans="2:28">
      <c r="B899" s="21"/>
      <c r="C899" s="78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</row>
    <row r="900" spans="2:28">
      <c r="B900" s="21"/>
      <c r="C900" s="78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</row>
    <row r="901" spans="2:28">
      <c r="B901" s="21"/>
      <c r="C901" s="78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</row>
    <row r="902" spans="2:28">
      <c r="B902" s="21"/>
      <c r="C902" s="78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</row>
    <row r="903" spans="2:28">
      <c r="B903" s="21"/>
      <c r="C903" s="78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</row>
    <row r="904" spans="2:28">
      <c r="B904" s="21"/>
      <c r="C904" s="78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</row>
    <row r="905" spans="2:28">
      <c r="B905" s="21"/>
      <c r="C905" s="78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</row>
    <row r="906" spans="2:28">
      <c r="B906" s="21"/>
      <c r="C906" s="78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</row>
    <row r="907" spans="2:28">
      <c r="B907" s="21"/>
      <c r="C907" s="78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</row>
    <row r="908" spans="2:28">
      <c r="B908" s="21"/>
      <c r="C908" s="78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</row>
    <row r="909" spans="2:28">
      <c r="B909" s="21"/>
      <c r="C909" s="78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</row>
    <row r="910" spans="2:28">
      <c r="B910" s="21"/>
      <c r="C910" s="78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</row>
    <row r="911" spans="2:28">
      <c r="B911" s="21"/>
      <c r="C911" s="78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</row>
    <row r="912" spans="2:28">
      <c r="B912" s="21"/>
      <c r="C912" s="78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</row>
    <row r="913" spans="2:28">
      <c r="B913" s="21"/>
      <c r="C913" s="78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</row>
    <row r="914" spans="2:28">
      <c r="B914" s="21"/>
      <c r="C914" s="78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</row>
    <row r="915" spans="2:28">
      <c r="B915" s="21"/>
      <c r="C915" s="78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</row>
    <row r="916" spans="2:28">
      <c r="B916" s="21"/>
      <c r="C916" s="78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</row>
    <row r="917" spans="2:28">
      <c r="B917" s="21"/>
      <c r="C917" s="78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</row>
    <row r="918" spans="2:28">
      <c r="B918" s="21"/>
      <c r="C918" s="78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</row>
    <row r="919" spans="2:28">
      <c r="B919" s="21"/>
      <c r="C919" s="78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</row>
    <row r="920" spans="2:28">
      <c r="B920" s="21"/>
      <c r="C920" s="78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</row>
    <row r="921" spans="2:28">
      <c r="B921" s="21"/>
      <c r="C921" s="78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</row>
    <row r="922" spans="2:28">
      <c r="B922" s="21"/>
      <c r="C922" s="78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</row>
    <row r="923" spans="2:28">
      <c r="B923" s="21"/>
      <c r="C923" s="78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</row>
    <row r="924" spans="2:28">
      <c r="B924" s="21"/>
      <c r="C924" s="78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</row>
    <row r="925" spans="2:28">
      <c r="B925" s="21"/>
      <c r="C925" s="78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</row>
    <row r="926" spans="2:28">
      <c r="B926" s="21"/>
      <c r="C926" s="78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</row>
    <row r="927" spans="2:28">
      <c r="B927" s="21"/>
      <c r="C927" s="78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</row>
    <row r="928" spans="2:28">
      <c r="B928" s="21"/>
      <c r="C928" s="78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</row>
    <row r="929" spans="2:28">
      <c r="B929" s="21"/>
      <c r="C929" s="78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</row>
    <row r="930" spans="2:28">
      <c r="B930" s="21"/>
      <c r="C930" s="78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</row>
    <row r="931" spans="2:28">
      <c r="B931" s="21"/>
      <c r="C931" s="78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</row>
    <row r="932" spans="2:28">
      <c r="B932" s="21"/>
      <c r="C932" s="78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</row>
    <row r="933" spans="2:28">
      <c r="B933" s="21"/>
      <c r="C933" s="78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</row>
    <row r="934" spans="2:28">
      <c r="B934" s="21"/>
      <c r="C934" s="78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</row>
    <row r="935" spans="2:28">
      <c r="B935" s="21"/>
      <c r="C935" s="78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</row>
    <row r="936" spans="2:28">
      <c r="B936" s="21"/>
      <c r="C936" s="78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</row>
    <row r="937" spans="2:28">
      <c r="B937" s="21"/>
      <c r="C937" s="78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</row>
    <row r="938" spans="2:28">
      <c r="B938" s="21"/>
      <c r="C938" s="78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</row>
    <row r="939" spans="2:28">
      <c r="B939" s="21"/>
      <c r="C939" s="78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</row>
    <row r="940" spans="2:28">
      <c r="B940" s="21"/>
      <c r="C940" s="78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</row>
    <row r="941" spans="2:28">
      <c r="B941" s="21"/>
      <c r="C941" s="78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</row>
    <row r="942" spans="2:28">
      <c r="B942" s="21"/>
      <c r="C942" s="78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</row>
    <row r="943" spans="2:28">
      <c r="B943" s="21"/>
      <c r="C943" s="78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</row>
    <row r="944" spans="2:28">
      <c r="B944" s="21"/>
      <c r="C944" s="78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</row>
    <row r="945" spans="1:28">
      <c r="B945" s="21"/>
      <c r="C945" s="78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</row>
    <row r="946" spans="1:28">
      <c r="B946" s="21"/>
      <c r="C946" s="78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</row>
    <row r="947" spans="1:28">
      <c r="B947" s="21"/>
      <c r="C947" s="78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</row>
    <row r="948" spans="1:28">
      <c r="B948" s="21"/>
      <c r="C948" s="78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</row>
    <row r="949" spans="1:28">
      <c r="B949" s="21"/>
      <c r="C949" s="78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</row>
    <row r="950" spans="1:28">
      <c r="B950" s="21"/>
      <c r="C950" s="78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</row>
    <row r="951" spans="1:28">
      <c r="A951" s="81"/>
      <c r="B951" s="21"/>
      <c r="C951" s="78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</row>
    <row r="952" spans="1:28">
      <c r="A952" s="81"/>
      <c r="B952" s="21"/>
      <c r="C952" s="78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</row>
    <row r="953" spans="1:28">
      <c r="A953" s="81"/>
      <c r="B953" s="21"/>
      <c r="C953" s="78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</row>
    <row r="954" spans="1:28">
      <c r="A954" s="81"/>
      <c r="B954" s="21"/>
      <c r="C954" s="78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</row>
    <row r="955" spans="1:28">
      <c r="A955" s="81"/>
      <c r="B955" s="21"/>
      <c r="C955" s="78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</row>
    <row r="956" spans="1:28">
      <c r="A956" s="81"/>
      <c r="B956" s="21"/>
      <c r="C956" s="78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</row>
    <row r="957" spans="1:28">
      <c r="A957" s="81"/>
      <c r="B957" s="21"/>
      <c r="C957" s="78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</row>
    <row r="958" spans="1:28">
      <c r="A958" s="81"/>
      <c r="B958" s="21"/>
      <c r="C958" s="78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</row>
    <row r="959" spans="1:28">
      <c r="A959" s="81"/>
      <c r="B959" s="21"/>
      <c r="C959" s="78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</row>
    <row r="960" spans="1:28">
      <c r="A960" s="81"/>
      <c r="B960" s="21"/>
      <c r="C960" s="78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</row>
    <row r="961" spans="1:28">
      <c r="A961" s="81"/>
      <c r="B961" s="21"/>
      <c r="C961" s="78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</row>
    <row r="962" spans="1:28">
      <c r="A962" s="81"/>
      <c r="B962" s="21"/>
      <c r="C962" s="78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</row>
    <row r="963" spans="1:28">
      <c r="A963" s="81"/>
      <c r="B963" s="21"/>
      <c r="C963" s="78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</row>
    <row r="964" spans="1:28">
      <c r="A964" s="81"/>
      <c r="B964" s="21"/>
      <c r="C964" s="78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</row>
    <row r="965" spans="1:28">
      <c r="A965" s="81"/>
      <c r="B965" s="21"/>
      <c r="C965" s="78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</row>
    <row r="966" spans="1:28">
      <c r="A966" s="81"/>
      <c r="B966" s="21"/>
      <c r="C966" s="78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</row>
    <row r="967" spans="1:28">
      <c r="A967" s="81"/>
      <c r="B967" s="21"/>
      <c r="C967" s="78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</row>
    <row r="968" spans="1:28">
      <c r="A968" s="81"/>
      <c r="B968" s="21"/>
      <c r="C968" s="78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</row>
    <row r="969" spans="1:28">
      <c r="A969" s="81"/>
      <c r="B969" s="21"/>
      <c r="C969" s="78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</row>
    <row r="970" spans="1:28">
      <c r="A970" s="81"/>
      <c r="B970" s="21"/>
      <c r="C970" s="78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</row>
    <row r="971" spans="1:28">
      <c r="A971" s="81"/>
      <c r="B971" s="21"/>
      <c r="C971" s="78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</row>
    <row r="972" spans="1:28">
      <c r="A972" s="81"/>
      <c r="B972" s="21"/>
      <c r="C972" s="78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</row>
    <row r="973" spans="1:28">
      <c r="A973" s="81"/>
      <c r="B973" s="21"/>
      <c r="C973" s="78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</row>
    <row r="974" spans="1:28">
      <c r="A974" s="81"/>
      <c r="B974" s="21"/>
      <c r="C974" s="78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</row>
    <row r="975" spans="1:28">
      <c r="A975" s="81"/>
      <c r="B975" s="21"/>
      <c r="C975" s="78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</row>
    <row r="976" spans="1:28">
      <c r="A976" s="81"/>
      <c r="B976" s="21"/>
      <c r="C976" s="78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</row>
    <row r="977" spans="1:28">
      <c r="A977" s="81"/>
      <c r="B977" s="21"/>
      <c r="C977" s="78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</row>
    <row r="978" spans="1:28">
      <c r="A978" s="81"/>
      <c r="B978" s="21"/>
      <c r="C978" s="78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</row>
    <row r="979" spans="1:28">
      <c r="A979" s="81"/>
      <c r="B979" s="21"/>
      <c r="C979" s="78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</row>
    <row r="980" spans="1:28">
      <c r="A980" s="81"/>
      <c r="B980" s="21"/>
      <c r="C980" s="78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</row>
    <row r="981" spans="1:28">
      <c r="A981" s="81"/>
      <c r="B981" s="21"/>
      <c r="C981" s="78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</row>
    <row r="982" spans="1:28">
      <c r="A982" s="81"/>
      <c r="B982" s="21"/>
      <c r="C982" s="78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</row>
    <row r="983" spans="1:28">
      <c r="A983" s="81"/>
      <c r="B983" s="21"/>
      <c r="C983" s="78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</row>
    <row r="984" spans="1:28">
      <c r="A984" s="81"/>
      <c r="B984" s="21"/>
      <c r="C984" s="78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</row>
    <row r="985" spans="1:28">
      <c r="A985" s="81"/>
      <c r="B985" s="21"/>
      <c r="C985" s="78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</row>
    <row r="986" spans="1:28">
      <c r="A986" s="81"/>
      <c r="B986" s="21"/>
      <c r="C986" s="78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  <c r="AB986" s="74"/>
    </row>
    <row r="987" spans="1:28">
      <c r="A987" s="81"/>
      <c r="B987" s="21"/>
      <c r="C987" s="78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  <c r="AB987" s="74"/>
    </row>
    <row r="988" spans="1:28">
      <c r="A988" s="81"/>
      <c r="B988" s="21"/>
      <c r="C988" s="78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  <c r="AB988" s="74"/>
    </row>
    <row r="989" spans="1:28">
      <c r="A989" s="81"/>
      <c r="B989" s="21"/>
      <c r="C989" s="78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  <c r="AB989" s="74"/>
    </row>
    <row r="990" spans="1:28">
      <c r="A990" s="81"/>
      <c r="B990" s="21"/>
      <c r="C990" s="78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  <c r="AB990" s="74"/>
    </row>
    <row r="991" spans="1:28">
      <c r="A991" s="81"/>
      <c r="B991" s="21"/>
      <c r="C991" s="78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  <c r="AB991" s="74"/>
    </row>
    <row r="992" spans="1:28">
      <c r="A992" s="81"/>
      <c r="B992" s="21"/>
      <c r="C992" s="78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  <c r="AB992" s="74"/>
    </row>
    <row r="993" spans="1:28">
      <c r="A993" s="81"/>
      <c r="B993" s="21"/>
      <c r="C993" s="78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  <c r="AB993" s="74"/>
    </row>
    <row r="994" spans="1:28">
      <c r="A994" s="81"/>
      <c r="B994" s="21"/>
      <c r="C994" s="78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  <c r="AB994" s="74"/>
    </row>
    <row r="995" spans="1:28">
      <c r="A995" s="81"/>
      <c r="B995" s="21"/>
      <c r="C995" s="78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  <c r="AB995" s="74"/>
    </row>
    <row r="996" spans="1:28">
      <c r="A996" s="81"/>
      <c r="B996" s="21"/>
      <c r="C996" s="78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  <c r="AB996" s="74"/>
    </row>
    <row r="997" spans="1:28">
      <c r="A997" s="81"/>
      <c r="B997" s="21"/>
      <c r="C997" s="78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  <c r="AB997" s="74"/>
    </row>
    <row r="998" spans="1:28">
      <c r="A998" s="81"/>
      <c r="B998" s="21"/>
      <c r="C998" s="78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  <c r="AB998" s="74"/>
    </row>
    <row r="999" spans="1:28">
      <c r="A999" s="81"/>
      <c r="B999" s="21"/>
      <c r="C999" s="78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  <c r="AB999" s="74"/>
    </row>
    <row r="1000" spans="1:28">
      <c r="A1000" s="81"/>
      <c r="B1000" s="21"/>
      <c r="C1000" s="78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  <c r="AB1000" s="74"/>
    </row>
    <row r="1001" spans="1:28">
      <c r="A1001" s="81"/>
      <c r="B1001" s="21"/>
      <c r="C1001" s="78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  <c r="Z1001" s="74"/>
      <c r="AA1001" s="74"/>
      <c r="AB1001" s="74"/>
    </row>
    <row r="1002" spans="1:28">
      <c r="A1002" s="81"/>
      <c r="B1002" s="21"/>
      <c r="C1002" s="78"/>
      <c r="E1002" s="74"/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  <c r="Q1002" s="74"/>
      <c r="R1002" s="74"/>
      <c r="S1002" s="74"/>
      <c r="T1002" s="74"/>
      <c r="U1002" s="74"/>
      <c r="V1002" s="74"/>
      <c r="W1002" s="74"/>
      <c r="X1002" s="74"/>
      <c r="Y1002" s="74"/>
      <c r="Z1002" s="74"/>
      <c r="AA1002" s="74"/>
      <c r="AB1002" s="74"/>
    </row>
    <row r="1003" spans="1:28">
      <c r="A1003" s="81"/>
      <c r="B1003" s="21"/>
      <c r="C1003" s="78"/>
      <c r="E1003" s="74"/>
      <c r="F1003" s="74"/>
      <c r="G1003" s="74"/>
      <c r="H1003" s="74"/>
      <c r="I1003" s="74"/>
      <c r="J1003" s="74"/>
      <c r="K1003" s="74"/>
      <c r="L1003" s="74"/>
      <c r="M1003" s="74"/>
      <c r="N1003" s="74"/>
      <c r="O1003" s="74"/>
      <c r="P1003" s="74"/>
      <c r="Q1003" s="74"/>
      <c r="R1003" s="74"/>
      <c r="S1003" s="74"/>
      <c r="T1003" s="74"/>
      <c r="U1003" s="74"/>
      <c r="V1003" s="74"/>
      <c r="W1003" s="74"/>
      <c r="X1003" s="74"/>
      <c r="Y1003" s="74"/>
      <c r="Z1003" s="74"/>
      <c r="AA1003" s="74"/>
      <c r="AB1003" s="74"/>
    </row>
    <row r="1004" spans="1:28">
      <c r="A1004" s="81"/>
      <c r="B1004" s="21"/>
      <c r="C1004" s="78"/>
      <c r="E1004" s="74"/>
      <c r="F1004" s="74"/>
      <c r="G1004" s="74"/>
      <c r="H1004" s="74"/>
      <c r="I1004" s="74"/>
      <c r="J1004" s="74"/>
      <c r="K1004" s="74"/>
      <c r="L1004" s="74"/>
      <c r="M1004" s="74"/>
      <c r="N1004" s="74"/>
      <c r="O1004" s="74"/>
      <c r="P1004" s="74"/>
      <c r="Q1004" s="74"/>
      <c r="R1004" s="74"/>
      <c r="S1004" s="74"/>
      <c r="T1004" s="74"/>
      <c r="U1004" s="74"/>
      <c r="V1004" s="74"/>
      <c r="W1004" s="74"/>
      <c r="X1004" s="74"/>
      <c r="Y1004" s="74"/>
      <c r="Z1004" s="74"/>
      <c r="AA1004" s="74"/>
      <c r="AB1004" s="74"/>
    </row>
    <row r="1005" spans="1:28">
      <c r="A1005" s="81"/>
      <c r="B1005" s="21"/>
      <c r="C1005" s="78"/>
      <c r="E1005" s="74"/>
      <c r="F1005" s="74"/>
      <c r="G1005" s="74"/>
      <c r="H1005" s="74"/>
      <c r="I1005" s="74"/>
      <c r="J1005" s="74"/>
      <c r="K1005" s="74"/>
      <c r="L1005" s="74"/>
      <c r="M1005" s="74"/>
      <c r="N1005" s="74"/>
      <c r="O1005" s="74"/>
      <c r="P1005" s="74"/>
      <c r="Q1005" s="74"/>
      <c r="R1005" s="74"/>
      <c r="S1005" s="74"/>
      <c r="T1005" s="74"/>
      <c r="U1005" s="74"/>
      <c r="V1005" s="74"/>
      <c r="W1005" s="74"/>
      <c r="X1005" s="74"/>
      <c r="Y1005" s="74"/>
      <c r="Z1005" s="74"/>
      <c r="AA1005" s="74"/>
      <c r="AB1005" s="74"/>
    </row>
    <row r="1006" spans="1:28">
      <c r="A1006" s="81"/>
      <c r="B1006" s="21"/>
      <c r="C1006" s="78"/>
      <c r="E1006" s="74"/>
      <c r="F1006" s="74"/>
      <c r="G1006" s="74"/>
      <c r="H1006" s="74"/>
      <c r="I1006" s="74"/>
      <c r="J1006" s="74"/>
      <c r="K1006" s="74"/>
      <c r="L1006" s="74"/>
      <c r="M1006" s="74"/>
      <c r="N1006" s="74"/>
      <c r="O1006" s="74"/>
      <c r="P1006" s="74"/>
      <c r="Q1006" s="74"/>
      <c r="R1006" s="74"/>
      <c r="S1006" s="74"/>
      <c r="T1006" s="74"/>
      <c r="U1006" s="74"/>
      <c r="V1006" s="74"/>
      <c r="W1006" s="74"/>
      <c r="X1006" s="74"/>
      <c r="Y1006" s="74"/>
      <c r="Z1006" s="74"/>
      <c r="AA1006" s="74"/>
      <c r="AB1006" s="74"/>
    </row>
    <row r="1007" spans="1:28">
      <c r="A1007" s="81"/>
      <c r="B1007" s="21"/>
      <c r="C1007" s="78"/>
      <c r="E1007" s="74"/>
      <c r="F1007" s="74"/>
      <c r="G1007" s="74"/>
      <c r="H1007" s="74"/>
      <c r="I1007" s="74"/>
      <c r="J1007" s="74"/>
      <c r="K1007" s="74"/>
      <c r="L1007" s="74"/>
      <c r="M1007" s="74"/>
      <c r="N1007" s="74"/>
      <c r="O1007" s="74"/>
      <c r="P1007" s="74"/>
      <c r="Q1007" s="74"/>
      <c r="R1007" s="74"/>
      <c r="S1007" s="74"/>
      <c r="T1007" s="74"/>
      <c r="U1007" s="74"/>
      <c r="V1007" s="74"/>
      <c r="W1007" s="74"/>
      <c r="X1007" s="74"/>
      <c r="Y1007" s="74"/>
      <c r="Z1007" s="74"/>
      <c r="AA1007" s="74"/>
      <c r="AB1007" s="74"/>
    </row>
    <row r="1008" spans="1:28">
      <c r="A1008" s="81"/>
      <c r="B1008" s="21"/>
      <c r="C1008" s="78"/>
      <c r="E1008" s="74"/>
      <c r="F1008" s="74"/>
      <c r="G1008" s="74"/>
      <c r="H1008" s="74"/>
      <c r="I1008" s="74"/>
      <c r="J1008" s="74"/>
      <c r="K1008" s="74"/>
      <c r="L1008" s="74"/>
      <c r="M1008" s="74"/>
      <c r="N1008" s="74"/>
      <c r="O1008" s="74"/>
      <c r="P1008" s="74"/>
      <c r="Q1008" s="74"/>
      <c r="R1008" s="74"/>
      <c r="S1008" s="74"/>
      <c r="T1008" s="74"/>
      <c r="U1008" s="74"/>
      <c r="V1008" s="74"/>
      <c r="W1008" s="74"/>
      <c r="X1008" s="74"/>
      <c r="Y1008" s="74"/>
      <c r="Z1008" s="74"/>
      <c r="AA1008" s="74"/>
      <c r="AB1008" s="74"/>
    </row>
    <row r="1009" spans="1:28">
      <c r="A1009" s="81"/>
      <c r="B1009" s="21"/>
      <c r="C1009" s="78"/>
      <c r="E1009" s="74"/>
      <c r="F1009" s="74"/>
      <c r="G1009" s="74"/>
      <c r="H1009" s="74"/>
      <c r="I1009" s="74"/>
      <c r="J1009" s="74"/>
      <c r="K1009" s="74"/>
      <c r="L1009" s="74"/>
      <c r="M1009" s="74"/>
      <c r="N1009" s="74"/>
      <c r="O1009" s="74"/>
      <c r="P1009" s="74"/>
      <c r="Q1009" s="74"/>
      <c r="R1009" s="74"/>
      <c r="S1009" s="74"/>
      <c r="T1009" s="74"/>
      <c r="U1009" s="74"/>
      <c r="V1009" s="74"/>
      <c r="W1009" s="74"/>
      <c r="X1009" s="74"/>
      <c r="Y1009" s="74"/>
      <c r="Z1009" s="74"/>
      <c r="AA1009" s="74"/>
      <c r="AB1009" s="74"/>
    </row>
    <row r="1010" spans="1:28">
      <c r="A1010" s="81"/>
      <c r="B1010" s="21"/>
      <c r="C1010" s="78"/>
      <c r="E1010" s="74"/>
      <c r="F1010" s="74"/>
      <c r="G1010" s="74"/>
      <c r="H1010" s="74"/>
      <c r="I1010" s="74"/>
      <c r="J1010" s="74"/>
      <c r="K1010" s="74"/>
      <c r="L1010" s="74"/>
      <c r="M1010" s="74"/>
      <c r="N1010" s="74"/>
      <c r="O1010" s="74"/>
      <c r="P1010" s="74"/>
      <c r="Q1010" s="74"/>
      <c r="R1010" s="74"/>
      <c r="S1010" s="74"/>
      <c r="T1010" s="74"/>
      <c r="U1010" s="74"/>
      <c r="V1010" s="74"/>
      <c r="W1010" s="74"/>
      <c r="X1010" s="74"/>
      <c r="Y1010" s="74"/>
      <c r="Z1010" s="74"/>
      <c r="AA1010" s="74"/>
      <c r="AB1010" s="74"/>
    </row>
    <row r="1011" spans="1:28">
      <c r="A1011" s="81"/>
      <c r="B1011" s="21"/>
      <c r="C1011" s="78"/>
      <c r="E1011" s="74"/>
      <c r="F1011" s="74"/>
      <c r="G1011" s="74"/>
      <c r="H1011" s="74"/>
      <c r="I1011" s="74"/>
      <c r="J1011" s="74"/>
      <c r="K1011" s="74"/>
      <c r="L1011" s="74"/>
      <c r="M1011" s="74"/>
      <c r="N1011" s="74"/>
      <c r="O1011" s="74"/>
      <c r="P1011" s="74"/>
      <c r="Q1011" s="74"/>
      <c r="R1011" s="74"/>
      <c r="S1011" s="74"/>
      <c r="T1011" s="74"/>
      <c r="U1011" s="74"/>
      <c r="V1011" s="74"/>
      <c r="W1011" s="74"/>
      <c r="X1011" s="74"/>
      <c r="Y1011" s="74"/>
      <c r="Z1011" s="74"/>
      <c r="AA1011" s="74"/>
      <c r="AB1011" s="74"/>
    </row>
    <row r="1012" spans="1:28">
      <c r="A1012" s="81"/>
      <c r="B1012" s="21"/>
      <c r="C1012" s="78"/>
      <c r="E1012" s="74"/>
      <c r="F1012" s="74"/>
      <c r="G1012" s="74"/>
      <c r="H1012" s="74"/>
      <c r="I1012" s="74"/>
      <c r="J1012" s="74"/>
      <c r="K1012" s="74"/>
      <c r="L1012" s="74"/>
      <c r="M1012" s="74"/>
      <c r="N1012" s="74"/>
      <c r="O1012" s="74"/>
      <c r="P1012" s="74"/>
      <c r="Q1012" s="74"/>
      <c r="R1012" s="74"/>
      <c r="S1012" s="74"/>
      <c r="T1012" s="74"/>
      <c r="U1012" s="74"/>
      <c r="V1012" s="74"/>
      <c r="W1012" s="74"/>
      <c r="X1012" s="74"/>
      <c r="Y1012" s="74"/>
      <c r="Z1012" s="74"/>
      <c r="AA1012" s="74"/>
      <c r="AB1012" s="74"/>
    </row>
    <row r="1013" spans="1:28">
      <c r="A1013" s="81"/>
      <c r="B1013" s="21"/>
      <c r="C1013" s="78"/>
      <c r="E1013" s="74"/>
      <c r="F1013" s="74"/>
      <c r="G1013" s="74"/>
      <c r="H1013" s="74"/>
      <c r="I1013" s="74"/>
      <c r="J1013" s="74"/>
      <c r="K1013" s="74"/>
      <c r="L1013" s="74"/>
      <c r="M1013" s="74"/>
      <c r="N1013" s="74"/>
      <c r="O1013" s="74"/>
      <c r="P1013" s="74"/>
      <c r="Q1013" s="74"/>
      <c r="R1013" s="74"/>
      <c r="S1013" s="74"/>
      <c r="T1013" s="74"/>
      <c r="U1013" s="74"/>
      <c r="V1013" s="74"/>
      <c r="W1013" s="74"/>
      <c r="X1013" s="74"/>
      <c r="Y1013" s="74"/>
      <c r="Z1013" s="74"/>
      <c r="AA1013" s="74"/>
      <c r="AB1013" s="74"/>
    </row>
    <row r="1014" spans="1:28">
      <c r="A1014" s="81"/>
      <c r="B1014" s="21"/>
      <c r="C1014" s="78"/>
      <c r="E1014" s="74"/>
      <c r="F1014" s="74"/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  <c r="Q1014" s="74"/>
      <c r="R1014" s="74"/>
      <c r="S1014" s="74"/>
      <c r="T1014" s="74"/>
      <c r="U1014" s="74"/>
      <c r="V1014" s="74"/>
      <c r="W1014" s="74"/>
      <c r="X1014" s="74"/>
      <c r="Y1014" s="74"/>
      <c r="Z1014" s="74"/>
      <c r="AA1014" s="74"/>
      <c r="AB1014" s="74"/>
    </row>
    <row r="1015" spans="1:28">
      <c r="A1015" s="81"/>
      <c r="B1015" s="21"/>
      <c r="C1015" s="78"/>
      <c r="E1015" s="74"/>
      <c r="F1015" s="74"/>
      <c r="G1015" s="74"/>
      <c r="H1015" s="74"/>
      <c r="I1015" s="74"/>
      <c r="J1015" s="74"/>
      <c r="K1015" s="74"/>
      <c r="L1015" s="74"/>
      <c r="M1015" s="74"/>
      <c r="N1015" s="74"/>
      <c r="O1015" s="74"/>
      <c r="P1015" s="74"/>
      <c r="Q1015" s="74"/>
      <c r="R1015" s="74"/>
      <c r="S1015" s="74"/>
      <c r="T1015" s="74"/>
      <c r="U1015" s="74"/>
      <c r="V1015" s="74"/>
      <c r="W1015" s="74"/>
      <c r="X1015" s="74"/>
      <c r="Y1015" s="74"/>
      <c r="Z1015" s="74"/>
      <c r="AA1015" s="74"/>
      <c r="AB1015" s="74"/>
    </row>
    <row r="1016" spans="1:28">
      <c r="A1016" s="81"/>
      <c r="B1016" s="21"/>
      <c r="C1016" s="78"/>
      <c r="E1016" s="74"/>
      <c r="F1016" s="74"/>
      <c r="G1016" s="74"/>
      <c r="H1016" s="74"/>
      <c r="I1016" s="74"/>
      <c r="J1016" s="74"/>
      <c r="K1016" s="74"/>
      <c r="L1016" s="74"/>
      <c r="M1016" s="74"/>
      <c r="N1016" s="74"/>
      <c r="O1016" s="74"/>
      <c r="P1016" s="74"/>
      <c r="Q1016" s="74"/>
      <c r="R1016" s="74"/>
      <c r="S1016" s="74"/>
      <c r="T1016" s="74"/>
      <c r="U1016" s="74"/>
      <c r="V1016" s="74"/>
      <c r="W1016" s="74"/>
      <c r="X1016" s="74"/>
      <c r="Y1016" s="74"/>
      <c r="Z1016" s="74"/>
      <c r="AA1016" s="74"/>
      <c r="AB1016" s="74"/>
    </row>
    <row r="1017" spans="1:28">
      <c r="A1017" s="81"/>
      <c r="B1017" s="21"/>
      <c r="C1017" s="78"/>
      <c r="E1017" s="74"/>
      <c r="F1017" s="74"/>
      <c r="G1017" s="74"/>
      <c r="H1017" s="74"/>
      <c r="I1017" s="74"/>
      <c r="J1017" s="74"/>
      <c r="K1017" s="74"/>
      <c r="L1017" s="74"/>
      <c r="M1017" s="74"/>
      <c r="N1017" s="74"/>
      <c r="O1017" s="74"/>
      <c r="P1017" s="74"/>
      <c r="Q1017" s="74"/>
      <c r="R1017" s="74"/>
      <c r="S1017" s="74"/>
      <c r="T1017" s="74"/>
      <c r="U1017" s="74"/>
      <c r="V1017" s="74"/>
      <c r="W1017" s="74"/>
      <c r="X1017" s="74"/>
      <c r="Y1017" s="74"/>
      <c r="Z1017" s="74"/>
      <c r="AA1017" s="74"/>
      <c r="AB1017" s="74"/>
    </row>
    <row r="1018" spans="1:28">
      <c r="A1018" s="81"/>
      <c r="B1018" s="21"/>
      <c r="C1018" s="78"/>
      <c r="E1018" s="74"/>
      <c r="F1018" s="74"/>
      <c r="G1018" s="74"/>
      <c r="H1018" s="74"/>
      <c r="I1018" s="74"/>
      <c r="J1018" s="74"/>
      <c r="K1018" s="74"/>
      <c r="L1018" s="74"/>
      <c r="M1018" s="74"/>
      <c r="N1018" s="74"/>
      <c r="O1018" s="74"/>
      <c r="P1018" s="74"/>
      <c r="Q1018" s="74"/>
      <c r="R1018" s="74"/>
      <c r="S1018" s="74"/>
      <c r="T1018" s="74"/>
      <c r="U1018" s="74"/>
      <c r="V1018" s="74"/>
      <c r="W1018" s="74"/>
      <c r="X1018" s="74"/>
      <c r="Y1018" s="74"/>
      <c r="Z1018" s="74"/>
      <c r="AA1018" s="74"/>
      <c r="AB1018" s="74"/>
    </row>
    <row r="1019" spans="1:28">
      <c r="A1019" s="81"/>
      <c r="B1019" s="21"/>
      <c r="C1019" s="78"/>
      <c r="E1019" s="74"/>
      <c r="F1019" s="74"/>
      <c r="G1019" s="74"/>
      <c r="H1019" s="74"/>
      <c r="I1019" s="74"/>
      <c r="J1019" s="74"/>
      <c r="K1019" s="74"/>
      <c r="L1019" s="74"/>
      <c r="M1019" s="74"/>
      <c r="N1019" s="74"/>
      <c r="O1019" s="74"/>
      <c r="P1019" s="74"/>
      <c r="Q1019" s="74"/>
      <c r="R1019" s="74"/>
      <c r="S1019" s="74"/>
      <c r="T1019" s="74"/>
      <c r="U1019" s="74"/>
      <c r="V1019" s="74"/>
      <c r="W1019" s="74"/>
      <c r="X1019" s="74"/>
      <c r="Y1019" s="74"/>
      <c r="Z1019" s="74"/>
      <c r="AA1019" s="74"/>
      <c r="AB1019" s="74"/>
    </row>
    <row r="1020" spans="1:28">
      <c r="A1020" s="81"/>
      <c r="B1020" s="21"/>
      <c r="C1020" s="78"/>
      <c r="E1020" s="74"/>
      <c r="F1020" s="74"/>
      <c r="G1020" s="74"/>
      <c r="H1020" s="74"/>
      <c r="I1020" s="74"/>
      <c r="J1020" s="74"/>
      <c r="K1020" s="74"/>
      <c r="L1020" s="74"/>
      <c r="M1020" s="74"/>
      <c r="N1020" s="74"/>
      <c r="O1020" s="74"/>
      <c r="P1020" s="74"/>
      <c r="Q1020" s="74"/>
      <c r="R1020" s="74"/>
      <c r="S1020" s="74"/>
      <c r="T1020" s="74"/>
      <c r="U1020" s="74"/>
      <c r="V1020" s="74"/>
      <c r="W1020" s="74"/>
      <c r="X1020" s="74"/>
      <c r="Y1020" s="74"/>
      <c r="Z1020" s="74"/>
      <c r="AA1020" s="74"/>
      <c r="AB1020" s="74"/>
    </row>
    <row r="1021" spans="1:28">
      <c r="A1021" s="81"/>
      <c r="B1021" s="21"/>
      <c r="C1021" s="78"/>
      <c r="E1021" s="74"/>
      <c r="F1021" s="74"/>
      <c r="G1021" s="74"/>
      <c r="H1021" s="74"/>
      <c r="I1021" s="74"/>
      <c r="J1021" s="74"/>
      <c r="K1021" s="74"/>
      <c r="L1021" s="74"/>
      <c r="M1021" s="74"/>
      <c r="N1021" s="74"/>
      <c r="O1021" s="74"/>
      <c r="P1021" s="74"/>
      <c r="Q1021" s="74"/>
      <c r="R1021" s="74"/>
      <c r="S1021" s="74"/>
      <c r="T1021" s="74"/>
      <c r="U1021" s="74"/>
      <c r="V1021" s="74"/>
      <c r="W1021" s="74"/>
      <c r="X1021" s="74"/>
      <c r="Y1021" s="74"/>
      <c r="Z1021" s="74"/>
      <c r="AA1021" s="74"/>
      <c r="AB1021" s="74"/>
    </row>
    <row r="1022" spans="1:28">
      <c r="A1022" s="81"/>
      <c r="B1022" s="21"/>
      <c r="C1022" s="78"/>
      <c r="E1022" s="74"/>
      <c r="F1022" s="74"/>
      <c r="G1022" s="74"/>
      <c r="H1022" s="74"/>
      <c r="I1022" s="74"/>
      <c r="J1022" s="74"/>
      <c r="K1022" s="74"/>
      <c r="L1022" s="74"/>
      <c r="M1022" s="74"/>
      <c r="N1022" s="74"/>
      <c r="O1022" s="74"/>
      <c r="P1022" s="74"/>
      <c r="Q1022" s="74"/>
      <c r="R1022" s="74"/>
      <c r="S1022" s="74"/>
      <c r="T1022" s="74"/>
      <c r="U1022" s="74"/>
      <c r="V1022" s="74"/>
      <c r="W1022" s="74"/>
      <c r="X1022" s="74"/>
      <c r="Y1022" s="74"/>
      <c r="Z1022" s="74"/>
      <c r="AA1022" s="74"/>
      <c r="AB1022" s="74"/>
    </row>
    <row r="1023" spans="1:28">
      <c r="A1023" s="81"/>
      <c r="B1023" s="21"/>
      <c r="C1023" s="78"/>
      <c r="E1023" s="74"/>
      <c r="F1023" s="74"/>
      <c r="G1023" s="74"/>
      <c r="H1023" s="74"/>
      <c r="I1023" s="74"/>
      <c r="J1023" s="74"/>
      <c r="K1023" s="74"/>
      <c r="L1023" s="74"/>
      <c r="M1023" s="74"/>
      <c r="N1023" s="74"/>
      <c r="O1023" s="74"/>
      <c r="P1023" s="74"/>
      <c r="Q1023" s="74"/>
      <c r="R1023" s="74"/>
      <c r="S1023" s="74"/>
      <c r="T1023" s="74"/>
      <c r="U1023" s="74"/>
      <c r="V1023" s="74"/>
      <c r="W1023" s="74"/>
      <c r="X1023" s="74"/>
      <c r="Y1023" s="74"/>
      <c r="Z1023" s="74"/>
      <c r="AA1023" s="74"/>
      <c r="AB1023" s="74"/>
    </row>
    <row r="1024" spans="1:28">
      <c r="A1024" s="81"/>
      <c r="B1024" s="21"/>
      <c r="C1024" s="78"/>
      <c r="E1024" s="74"/>
      <c r="F1024" s="74"/>
      <c r="G1024" s="74"/>
      <c r="H1024" s="74"/>
      <c r="I1024" s="74"/>
      <c r="J1024" s="74"/>
      <c r="K1024" s="74"/>
      <c r="L1024" s="74"/>
      <c r="M1024" s="74"/>
      <c r="N1024" s="74"/>
      <c r="O1024" s="74"/>
      <c r="P1024" s="74"/>
      <c r="Q1024" s="74"/>
      <c r="R1024" s="74"/>
      <c r="S1024" s="74"/>
      <c r="T1024" s="74"/>
      <c r="U1024" s="74"/>
      <c r="V1024" s="74"/>
      <c r="W1024" s="74"/>
      <c r="X1024" s="74"/>
      <c r="Y1024" s="74"/>
      <c r="Z1024" s="74"/>
      <c r="AA1024" s="74"/>
      <c r="AB1024" s="74"/>
    </row>
    <row r="1025" spans="1:28">
      <c r="A1025" s="81"/>
      <c r="B1025" s="21"/>
      <c r="C1025" s="78"/>
      <c r="E1025" s="74"/>
      <c r="F1025" s="74"/>
      <c r="G1025" s="74"/>
      <c r="H1025" s="74"/>
      <c r="I1025" s="74"/>
      <c r="J1025" s="74"/>
      <c r="K1025" s="74"/>
      <c r="L1025" s="74"/>
      <c r="M1025" s="74"/>
      <c r="N1025" s="74"/>
      <c r="O1025" s="74"/>
      <c r="P1025" s="74"/>
      <c r="Q1025" s="74"/>
      <c r="R1025" s="74"/>
      <c r="S1025" s="74"/>
      <c r="T1025" s="74"/>
      <c r="U1025" s="74"/>
      <c r="V1025" s="74"/>
      <c r="W1025" s="74"/>
      <c r="X1025" s="74"/>
      <c r="Y1025" s="74"/>
      <c r="Z1025" s="74"/>
      <c r="AA1025" s="74"/>
      <c r="AB1025" s="74"/>
    </row>
    <row r="1026" spans="1:28">
      <c r="A1026" s="81"/>
      <c r="B1026" s="21"/>
      <c r="C1026" s="78"/>
      <c r="E1026" s="74"/>
      <c r="F1026" s="74"/>
      <c r="G1026" s="74"/>
      <c r="H1026" s="74"/>
      <c r="I1026" s="74"/>
      <c r="J1026" s="74"/>
      <c r="K1026" s="74"/>
      <c r="L1026" s="74"/>
      <c r="M1026" s="74"/>
      <c r="N1026" s="74"/>
      <c r="O1026" s="74"/>
      <c r="P1026" s="74"/>
      <c r="Q1026" s="74"/>
      <c r="R1026" s="74"/>
      <c r="S1026" s="74"/>
      <c r="T1026" s="74"/>
      <c r="U1026" s="74"/>
      <c r="V1026" s="74"/>
      <c r="W1026" s="74"/>
      <c r="X1026" s="74"/>
      <c r="Y1026" s="74"/>
      <c r="Z1026" s="74"/>
      <c r="AA1026" s="74"/>
      <c r="AB1026" s="74"/>
    </row>
    <row r="1027" spans="1:28">
      <c r="A1027" s="81"/>
      <c r="B1027" s="21"/>
      <c r="C1027" s="78"/>
      <c r="E1027" s="74"/>
      <c r="F1027" s="74"/>
      <c r="G1027" s="74"/>
      <c r="H1027" s="74"/>
      <c r="I1027" s="74"/>
      <c r="J1027" s="74"/>
      <c r="K1027" s="74"/>
      <c r="L1027" s="74"/>
      <c r="M1027" s="74"/>
      <c r="N1027" s="74"/>
      <c r="O1027" s="74"/>
      <c r="P1027" s="74"/>
      <c r="Q1027" s="74"/>
      <c r="R1027" s="74"/>
      <c r="S1027" s="74"/>
      <c r="T1027" s="74"/>
      <c r="U1027" s="74"/>
      <c r="V1027" s="74"/>
      <c r="W1027" s="74"/>
      <c r="X1027" s="74"/>
      <c r="Y1027" s="74"/>
      <c r="Z1027" s="74"/>
      <c r="AA1027" s="74"/>
      <c r="AB1027" s="74"/>
    </row>
    <row r="1028" spans="1:28">
      <c r="A1028" s="81"/>
      <c r="B1028" s="21"/>
      <c r="C1028" s="78"/>
      <c r="E1028" s="74"/>
      <c r="F1028" s="74"/>
      <c r="G1028" s="74"/>
      <c r="H1028" s="74"/>
      <c r="I1028" s="74"/>
      <c r="J1028" s="74"/>
      <c r="K1028" s="74"/>
      <c r="L1028" s="74"/>
      <c r="M1028" s="74"/>
      <c r="N1028" s="74"/>
      <c r="O1028" s="74"/>
      <c r="P1028" s="74"/>
      <c r="Q1028" s="74"/>
      <c r="R1028" s="74"/>
      <c r="S1028" s="74"/>
      <c r="T1028" s="74"/>
      <c r="U1028" s="74"/>
      <c r="V1028" s="74"/>
      <c r="W1028" s="74"/>
      <c r="X1028" s="74"/>
      <c r="Y1028" s="74"/>
      <c r="Z1028" s="74"/>
      <c r="AA1028" s="74"/>
      <c r="AB1028" s="74"/>
    </row>
    <row r="1029" spans="1:28">
      <c r="A1029" s="81"/>
      <c r="B1029" s="21"/>
      <c r="C1029" s="78"/>
      <c r="E1029" s="74"/>
      <c r="F1029" s="74"/>
      <c r="G1029" s="74"/>
      <c r="H1029" s="74"/>
      <c r="I1029" s="74"/>
      <c r="J1029" s="74"/>
      <c r="K1029" s="74"/>
      <c r="L1029" s="74"/>
      <c r="M1029" s="74"/>
      <c r="N1029" s="74"/>
      <c r="O1029" s="74"/>
      <c r="P1029" s="74"/>
      <c r="Q1029" s="74"/>
      <c r="R1029" s="74"/>
      <c r="S1029" s="74"/>
      <c r="T1029" s="74"/>
      <c r="U1029" s="74"/>
      <c r="V1029" s="74"/>
      <c r="W1029" s="74"/>
      <c r="X1029" s="74"/>
      <c r="Y1029" s="74"/>
      <c r="Z1029" s="74"/>
      <c r="AA1029" s="74"/>
      <c r="AB1029" s="74"/>
    </row>
    <row r="1030" spans="1:28">
      <c r="A1030" s="81"/>
      <c r="B1030" s="21"/>
      <c r="C1030" s="78"/>
      <c r="E1030" s="74"/>
      <c r="F1030" s="74"/>
      <c r="G1030" s="74"/>
      <c r="H1030" s="74"/>
      <c r="I1030" s="74"/>
      <c r="J1030" s="74"/>
      <c r="K1030" s="74"/>
      <c r="L1030" s="74"/>
      <c r="M1030" s="74"/>
      <c r="N1030" s="74"/>
      <c r="O1030" s="74"/>
      <c r="P1030" s="74"/>
      <c r="Q1030" s="74"/>
      <c r="R1030" s="74"/>
      <c r="S1030" s="74"/>
      <c r="T1030" s="74"/>
      <c r="U1030" s="74"/>
      <c r="V1030" s="74"/>
      <c r="W1030" s="74"/>
      <c r="X1030" s="74"/>
      <c r="Y1030" s="74"/>
      <c r="Z1030" s="74"/>
      <c r="AA1030" s="74"/>
      <c r="AB1030" s="74"/>
    </row>
    <row r="1031" spans="1:28">
      <c r="A1031" s="81"/>
      <c r="B1031" s="21"/>
      <c r="C1031" s="78"/>
      <c r="E1031" s="74"/>
      <c r="F1031" s="74"/>
      <c r="G1031" s="74"/>
      <c r="H1031" s="74"/>
      <c r="I1031" s="74"/>
      <c r="J1031" s="74"/>
      <c r="K1031" s="74"/>
      <c r="L1031" s="74"/>
      <c r="M1031" s="74"/>
      <c r="N1031" s="74"/>
      <c r="O1031" s="74"/>
      <c r="P1031" s="74"/>
      <c r="Q1031" s="74"/>
      <c r="R1031" s="74"/>
      <c r="S1031" s="74"/>
      <c r="T1031" s="74"/>
      <c r="U1031" s="74"/>
      <c r="V1031" s="74"/>
      <c r="W1031" s="74"/>
      <c r="X1031" s="74"/>
      <c r="Y1031" s="74"/>
      <c r="Z1031" s="74"/>
      <c r="AA1031" s="74"/>
      <c r="AB1031" s="74"/>
    </row>
    <row r="1032" spans="1:28">
      <c r="A1032" s="81"/>
      <c r="B1032" s="21"/>
      <c r="C1032" s="78"/>
      <c r="E1032" s="74"/>
      <c r="F1032" s="74"/>
      <c r="G1032" s="74"/>
      <c r="H1032" s="74"/>
      <c r="I1032" s="74"/>
      <c r="J1032" s="74"/>
      <c r="K1032" s="74"/>
      <c r="L1032" s="74"/>
      <c r="M1032" s="74"/>
      <c r="N1032" s="74"/>
      <c r="O1032" s="74"/>
      <c r="P1032" s="74"/>
      <c r="Q1032" s="74"/>
      <c r="R1032" s="74"/>
      <c r="S1032" s="74"/>
      <c r="T1032" s="74"/>
      <c r="U1032" s="74"/>
      <c r="V1032" s="74"/>
      <c r="W1032" s="74"/>
      <c r="X1032" s="74"/>
      <c r="Y1032" s="74"/>
      <c r="Z1032" s="74"/>
      <c r="AA1032" s="74"/>
      <c r="AB1032" s="74"/>
    </row>
    <row r="1033" spans="1:28">
      <c r="A1033" s="81"/>
      <c r="B1033" s="21"/>
      <c r="C1033" s="78"/>
      <c r="E1033" s="74"/>
      <c r="F1033" s="74"/>
      <c r="G1033" s="74"/>
      <c r="H1033" s="74"/>
      <c r="I1033" s="74"/>
      <c r="J1033" s="74"/>
      <c r="K1033" s="74"/>
      <c r="L1033" s="74"/>
      <c r="M1033" s="74"/>
      <c r="N1033" s="74"/>
      <c r="O1033" s="74"/>
      <c r="P1033" s="74"/>
      <c r="Q1033" s="74"/>
      <c r="R1033" s="74"/>
      <c r="S1033" s="74"/>
      <c r="T1033" s="74"/>
      <c r="U1033" s="74"/>
      <c r="V1033" s="74"/>
      <c r="W1033" s="74"/>
      <c r="X1033" s="74"/>
      <c r="Y1033" s="74"/>
      <c r="Z1033" s="74"/>
      <c r="AA1033" s="74"/>
      <c r="AB1033" s="74"/>
    </row>
    <row r="1034" spans="1:28">
      <c r="A1034" s="81"/>
      <c r="B1034" s="21"/>
      <c r="C1034" s="78"/>
      <c r="E1034" s="74"/>
      <c r="F1034" s="74"/>
      <c r="G1034" s="74"/>
      <c r="H1034" s="74"/>
      <c r="I1034" s="74"/>
      <c r="J1034" s="74"/>
      <c r="K1034" s="74"/>
      <c r="L1034" s="74"/>
      <c r="M1034" s="74"/>
      <c r="N1034" s="74"/>
      <c r="O1034" s="74"/>
      <c r="P1034" s="74"/>
      <c r="Q1034" s="74"/>
      <c r="R1034" s="74"/>
      <c r="S1034" s="74"/>
      <c r="T1034" s="74"/>
      <c r="U1034" s="74"/>
      <c r="V1034" s="74"/>
      <c r="W1034" s="74"/>
      <c r="X1034" s="74"/>
      <c r="Y1034" s="74"/>
      <c r="Z1034" s="74"/>
      <c r="AA1034" s="74"/>
      <c r="AB1034" s="74"/>
    </row>
    <row r="1035" spans="1:28">
      <c r="A1035" s="81"/>
      <c r="B1035" s="21"/>
      <c r="C1035" s="78"/>
      <c r="E1035" s="74"/>
      <c r="F1035" s="74"/>
      <c r="G1035" s="74"/>
      <c r="H1035" s="74"/>
      <c r="I1035" s="74"/>
      <c r="J1035" s="74"/>
      <c r="K1035" s="74"/>
      <c r="L1035" s="74"/>
      <c r="M1035" s="74"/>
      <c r="N1035" s="74"/>
      <c r="O1035" s="74"/>
      <c r="P1035" s="74"/>
      <c r="Q1035" s="74"/>
      <c r="R1035" s="74"/>
      <c r="S1035" s="74"/>
      <c r="T1035" s="74"/>
      <c r="U1035" s="74"/>
      <c r="V1035" s="74"/>
      <c r="W1035" s="74"/>
      <c r="X1035" s="74"/>
      <c r="Y1035" s="74"/>
      <c r="Z1035" s="74"/>
      <c r="AA1035" s="74"/>
      <c r="AB1035" s="74"/>
    </row>
    <row r="1036" spans="1:28">
      <c r="A1036" s="81"/>
      <c r="B1036" s="21"/>
      <c r="C1036" s="78"/>
      <c r="E1036" s="74"/>
      <c r="F1036" s="74"/>
      <c r="G1036" s="74"/>
      <c r="H1036" s="74"/>
      <c r="I1036" s="74"/>
      <c r="J1036" s="74"/>
      <c r="K1036" s="74"/>
      <c r="L1036" s="74"/>
      <c r="M1036" s="74"/>
      <c r="N1036" s="74"/>
      <c r="O1036" s="74"/>
      <c r="P1036" s="74"/>
      <c r="Q1036" s="74"/>
      <c r="R1036" s="74"/>
      <c r="S1036" s="74"/>
      <c r="T1036" s="74"/>
      <c r="U1036" s="74"/>
      <c r="V1036" s="74"/>
      <c r="W1036" s="74"/>
      <c r="X1036" s="74"/>
      <c r="Y1036" s="74"/>
      <c r="Z1036" s="74"/>
      <c r="AA1036" s="74"/>
      <c r="AB1036" s="74"/>
    </row>
    <row r="1037" spans="1:28">
      <c r="A1037" s="81"/>
      <c r="B1037" s="21"/>
      <c r="C1037" s="78"/>
      <c r="E1037" s="74"/>
      <c r="F1037" s="74"/>
      <c r="G1037" s="74"/>
      <c r="H1037" s="74"/>
      <c r="I1037" s="74"/>
      <c r="J1037" s="74"/>
      <c r="K1037" s="74"/>
      <c r="L1037" s="74"/>
      <c r="M1037" s="74"/>
      <c r="N1037" s="74"/>
      <c r="O1037" s="74"/>
      <c r="P1037" s="74"/>
      <c r="Q1037" s="74"/>
      <c r="R1037" s="74"/>
      <c r="S1037" s="74"/>
      <c r="T1037" s="74"/>
      <c r="U1037" s="74"/>
      <c r="V1037" s="74"/>
      <c r="W1037" s="74"/>
      <c r="X1037" s="74"/>
      <c r="Y1037" s="74"/>
      <c r="Z1037" s="74"/>
      <c r="AA1037" s="74"/>
      <c r="AB1037" s="74"/>
    </row>
    <row r="1038" spans="1:28">
      <c r="A1038" s="81"/>
      <c r="B1038" s="21"/>
      <c r="C1038" s="78"/>
      <c r="E1038" s="74"/>
      <c r="F1038" s="74"/>
      <c r="G1038" s="74"/>
      <c r="H1038" s="74"/>
      <c r="I1038" s="74"/>
      <c r="J1038" s="74"/>
      <c r="K1038" s="74"/>
      <c r="L1038" s="74"/>
      <c r="M1038" s="74"/>
      <c r="N1038" s="74"/>
      <c r="O1038" s="74"/>
      <c r="P1038" s="74"/>
      <c r="Q1038" s="74"/>
      <c r="R1038" s="74"/>
      <c r="S1038" s="74"/>
      <c r="T1038" s="74"/>
      <c r="U1038" s="74"/>
      <c r="V1038" s="74"/>
      <c r="W1038" s="74"/>
      <c r="X1038" s="74"/>
      <c r="Y1038" s="74"/>
      <c r="Z1038" s="74"/>
      <c r="AA1038" s="74"/>
      <c r="AB1038" s="74"/>
    </row>
    <row r="1039" spans="1:28">
      <c r="A1039" s="81"/>
      <c r="B1039" s="21"/>
      <c r="C1039" s="78"/>
      <c r="E1039" s="74"/>
      <c r="F1039" s="74"/>
      <c r="G1039" s="74"/>
      <c r="H1039" s="74"/>
      <c r="I1039" s="74"/>
      <c r="J1039" s="74"/>
      <c r="K1039" s="74"/>
      <c r="L1039" s="74"/>
      <c r="M1039" s="74"/>
      <c r="N1039" s="74"/>
      <c r="O1039" s="74"/>
      <c r="P1039" s="74"/>
      <c r="Q1039" s="74"/>
      <c r="R1039" s="74"/>
      <c r="S1039" s="74"/>
      <c r="T1039" s="74"/>
      <c r="U1039" s="74"/>
      <c r="V1039" s="74"/>
      <c r="W1039" s="74"/>
      <c r="X1039" s="74"/>
      <c r="Y1039" s="74"/>
      <c r="Z1039" s="74"/>
      <c r="AA1039" s="74"/>
      <c r="AB1039" s="74"/>
    </row>
    <row r="1040" spans="1:28">
      <c r="A1040" s="81"/>
      <c r="B1040" s="21"/>
      <c r="C1040" s="78"/>
      <c r="E1040" s="74"/>
      <c r="F1040" s="74"/>
      <c r="G1040" s="74"/>
      <c r="H1040" s="74"/>
      <c r="I1040" s="74"/>
      <c r="J1040" s="74"/>
      <c r="K1040" s="74"/>
      <c r="L1040" s="74"/>
      <c r="M1040" s="74"/>
      <c r="N1040" s="74"/>
      <c r="O1040" s="74"/>
      <c r="P1040" s="74"/>
      <c r="Q1040" s="74"/>
      <c r="R1040" s="74"/>
      <c r="S1040" s="74"/>
      <c r="T1040" s="74"/>
      <c r="U1040" s="74"/>
      <c r="V1040" s="74"/>
      <c r="W1040" s="74"/>
      <c r="X1040" s="74"/>
      <c r="Y1040" s="74"/>
      <c r="Z1040" s="74"/>
      <c r="AA1040" s="74"/>
      <c r="AB1040" s="74"/>
    </row>
    <row r="1041" spans="1:28">
      <c r="A1041" s="81"/>
      <c r="B1041" s="21"/>
      <c r="C1041" s="78"/>
      <c r="E1041" s="74"/>
      <c r="F1041" s="74"/>
      <c r="G1041" s="74"/>
      <c r="H1041" s="74"/>
      <c r="I1041" s="74"/>
      <c r="J1041" s="74"/>
      <c r="K1041" s="74"/>
      <c r="L1041" s="74"/>
      <c r="M1041" s="74"/>
      <c r="N1041" s="74"/>
      <c r="O1041" s="74"/>
      <c r="P1041" s="74"/>
      <c r="Q1041" s="74"/>
      <c r="R1041" s="74"/>
      <c r="S1041" s="74"/>
      <c r="T1041" s="74"/>
      <c r="U1041" s="74"/>
      <c r="V1041" s="74"/>
      <c r="W1041" s="74"/>
      <c r="X1041" s="74"/>
      <c r="Y1041" s="74"/>
      <c r="Z1041" s="74"/>
      <c r="AA1041" s="74"/>
      <c r="AB1041" s="74"/>
    </row>
    <row r="1042" spans="1:28">
      <c r="A1042" s="81"/>
      <c r="B1042" s="21"/>
      <c r="C1042" s="78"/>
      <c r="E1042" s="74"/>
      <c r="F1042" s="74"/>
      <c r="G1042" s="74"/>
      <c r="H1042" s="74"/>
      <c r="I1042" s="74"/>
      <c r="J1042" s="74"/>
      <c r="K1042" s="74"/>
      <c r="L1042" s="74"/>
      <c r="M1042" s="74"/>
      <c r="N1042" s="74"/>
      <c r="O1042" s="74"/>
      <c r="P1042" s="74"/>
      <c r="Q1042" s="74"/>
      <c r="R1042" s="74"/>
      <c r="S1042" s="74"/>
      <c r="T1042" s="74"/>
      <c r="U1042" s="74"/>
      <c r="V1042" s="74"/>
      <c r="W1042" s="74"/>
      <c r="X1042" s="74"/>
      <c r="Y1042" s="74"/>
      <c r="Z1042" s="74"/>
      <c r="AA1042" s="74"/>
      <c r="AB1042" s="74"/>
    </row>
    <row r="1043" spans="1:28">
      <c r="A1043" s="81"/>
      <c r="B1043" s="21"/>
      <c r="C1043" s="78"/>
      <c r="E1043" s="74"/>
      <c r="F1043" s="74"/>
      <c r="G1043" s="74"/>
      <c r="H1043" s="74"/>
      <c r="I1043" s="74"/>
      <c r="J1043" s="74"/>
      <c r="K1043" s="74"/>
      <c r="L1043" s="74"/>
      <c r="M1043" s="74"/>
      <c r="N1043" s="74"/>
      <c r="O1043" s="74"/>
      <c r="P1043" s="74"/>
      <c r="Q1043" s="74"/>
      <c r="R1043" s="74"/>
      <c r="S1043" s="74"/>
      <c r="T1043" s="74"/>
      <c r="U1043" s="74"/>
      <c r="V1043" s="74"/>
      <c r="W1043" s="74"/>
      <c r="X1043" s="74"/>
      <c r="Y1043" s="74"/>
      <c r="Z1043" s="74"/>
      <c r="AA1043" s="74"/>
      <c r="AB1043" s="74"/>
    </row>
    <row r="1044" spans="1:28">
      <c r="A1044" s="81"/>
      <c r="B1044" s="21"/>
      <c r="C1044" s="78"/>
      <c r="E1044" s="74"/>
      <c r="F1044" s="74"/>
      <c r="G1044" s="74"/>
      <c r="H1044" s="74"/>
      <c r="I1044" s="74"/>
      <c r="J1044" s="74"/>
      <c r="K1044" s="74"/>
      <c r="L1044" s="74"/>
      <c r="M1044" s="74"/>
      <c r="N1044" s="74"/>
      <c r="O1044" s="74"/>
      <c r="P1044" s="74"/>
      <c r="Q1044" s="74"/>
      <c r="R1044" s="74"/>
      <c r="S1044" s="74"/>
      <c r="T1044" s="74"/>
      <c r="U1044" s="74"/>
      <c r="V1044" s="74"/>
      <c r="W1044" s="74"/>
      <c r="X1044" s="74"/>
      <c r="Y1044" s="74"/>
      <c r="Z1044" s="74"/>
      <c r="AA1044" s="74"/>
      <c r="AB1044" s="74"/>
    </row>
    <row r="1045" spans="1:28">
      <c r="A1045" s="81"/>
      <c r="B1045" s="21"/>
      <c r="C1045" s="78"/>
      <c r="E1045" s="74"/>
      <c r="F1045" s="74"/>
      <c r="G1045" s="74"/>
      <c r="H1045" s="74"/>
      <c r="I1045" s="74"/>
      <c r="J1045" s="74"/>
      <c r="K1045" s="74"/>
      <c r="L1045" s="74"/>
      <c r="M1045" s="74"/>
      <c r="N1045" s="74"/>
      <c r="O1045" s="74"/>
      <c r="P1045" s="74"/>
      <c r="Q1045" s="74"/>
      <c r="R1045" s="74"/>
      <c r="S1045" s="74"/>
      <c r="T1045" s="74"/>
      <c r="U1045" s="74"/>
      <c r="V1045" s="74"/>
      <c r="W1045" s="74"/>
      <c r="X1045" s="74"/>
      <c r="Y1045" s="74"/>
      <c r="Z1045" s="74"/>
      <c r="AA1045" s="74"/>
      <c r="AB1045" s="74"/>
    </row>
    <row r="1046" spans="1:28">
      <c r="A1046" s="81"/>
      <c r="B1046" s="21"/>
      <c r="C1046" s="78"/>
      <c r="E1046" s="74"/>
      <c r="F1046" s="74"/>
      <c r="G1046" s="74"/>
      <c r="H1046" s="74"/>
      <c r="I1046" s="74"/>
      <c r="J1046" s="74"/>
      <c r="K1046" s="74"/>
      <c r="L1046" s="74"/>
      <c r="M1046" s="74"/>
      <c r="N1046" s="74"/>
      <c r="O1046" s="74"/>
      <c r="P1046" s="74"/>
      <c r="Q1046" s="74"/>
      <c r="R1046" s="74"/>
      <c r="S1046" s="74"/>
      <c r="T1046" s="74"/>
      <c r="U1046" s="74"/>
      <c r="V1046" s="74"/>
      <c r="W1046" s="74"/>
      <c r="X1046" s="74"/>
      <c r="Y1046" s="74"/>
      <c r="Z1046" s="74"/>
      <c r="AA1046" s="74"/>
      <c r="AB1046" s="74"/>
    </row>
    <row r="1047" spans="1:28">
      <c r="A1047" s="81"/>
      <c r="B1047" s="21"/>
      <c r="C1047" s="78"/>
      <c r="E1047" s="74"/>
      <c r="F1047" s="74"/>
      <c r="G1047" s="74"/>
      <c r="H1047" s="74"/>
      <c r="I1047" s="74"/>
      <c r="J1047" s="74"/>
      <c r="K1047" s="74"/>
      <c r="L1047" s="74"/>
      <c r="M1047" s="74"/>
      <c r="N1047" s="74"/>
      <c r="O1047" s="74"/>
      <c r="P1047" s="74"/>
      <c r="Q1047" s="74"/>
      <c r="R1047" s="74"/>
      <c r="S1047" s="74"/>
      <c r="T1047" s="74"/>
      <c r="U1047" s="74"/>
      <c r="V1047" s="74"/>
      <c r="W1047" s="74"/>
      <c r="X1047" s="74"/>
      <c r="Y1047" s="74"/>
      <c r="Z1047" s="74"/>
      <c r="AA1047" s="74"/>
      <c r="AB1047" s="74"/>
    </row>
    <row r="1048" spans="1:28">
      <c r="A1048" s="81"/>
      <c r="B1048" s="21"/>
      <c r="C1048" s="78"/>
      <c r="E1048" s="74"/>
      <c r="F1048" s="74"/>
      <c r="G1048" s="74"/>
      <c r="H1048" s="74"/>
      <c r="I1048" s="74"/>
      <c r="J1048" s="74"/>
      <c r="K1048" s="74"/>
      <c r="L1048" s="74"/>
      <c r="M1048" s="74"/>
      <c r="N1048" s="74"/>
      <c r="O1048" s="74"/>
      <c r="P1048" s="74"/>
      <c r="Q1048" s="74"/>
      <c r="R1048" s="74"/>
      <c r="S1048" s="74"/>
      <c r="T1048" s="74"/>
      <c r="U1048" s="74"/>
      <c r="V1048" s="74"/>
      <c r="W1048" s="74"/>
      <c r="X1048" s="74"/>
      <c r="Y1048" s="74"/>
      <c r="Z1048" s="74"/>
      <c r="AA1048" s="74"/>
      <c r="AB1048" s="74"/>
    </row>
    <row r="1049" spans="1:28">
      <c r="A1049" s="81"/>
      <c r="B1049" s="21"/>
      <c r="C1049" s="78"/>
      <c r="E1049" s="74"/>
      <c r="F1049" s="74"/>
      <c r="G1049" s="74"/>
      <c r="H1049" s="74"/>
      <c r="I1049" s="74"/>
      <c r="J1049" s="74"/>
      <c r="K1049" s="74"/>
      <c r="L1049" s="74"/>
      <c r="M1049" s="74"/>
      <c r="N1049" s="74"/>
      <c r="O1049" s="74"/>
      <c r="P1049" s="74"/>
      <c r="Q1049" s="74"/>
      <c r="R1049" s="74"/>
      <c r="S1049" s="74"/>
      <c r="T1049" s="74"/>
      <c r="U1049" s="74"/>
      <c r="V1049" s="74"/>
      <c r="W1049" s="74"/>
      <c r="X1049" s="74"/>
      <c r="Y1049" s="74"/>
      <c r="Z1049" s="74"/>
      <c r="AA1049" s="74"/>
      <c r="AB1049" s="74"/>
    </row>
    <row r="1050" spans="1:28">
      <c r="A1050" s="81"/>
      <c r="B1050" s="21"/>
      <c r="C1050" s="78"/>
      <c r="E1050" s="74"/>
      <c r="F1050" s="74"/>
      <c r="G1050" s="74"/>
      <c r="H1050" s="74"/>
      <c r="I1050" s="74"/>
      <c r="J1050" s="74"/>
      <c r="K1050" s="74"/>
      <c r="L1050" s="74"/>
      <c r="M1050" s="74"/>
      <c r="N1050" s="74"/>
      <c r="O1050" s="74"/>
      <c r="P1050" s="74"/>
      <c r="Q1050" s="74"/>
      <c r="R1050" s="74"/>
      <c r="S1050" s="74"/>
      <c r="T1050" s="74"/>
      <c r="U1050" s="74"/>
      <c r="V1050" s="74"/>
      <c r="W1050" s="74"/>
      <c r="X1050" s="74"/>
      <c r="Y1050" s="74"/>
      <c r="Z1050" s="74"/>
      <c r="AA1050" s="74"/>
      <c r="AB1050" s="74"/>
    </row>
    <row r="1051" spans="1:28">
      <c r="A1051" s="81"/>
      <c r="B1051" s="21"/>
      <c r="C1051" s="78"/>
      <c r="E1051" s="74"/>
      <c r="F1051" s="74"/>
      <c r="G1051" s="74"/>
      <c r="H1051" s="74"/>
      <c r="I1051" s="74"/>
      <c r="J1051" s="74"/>
      <c r="K1051" s="74"/>
      <c r="L1051" s="74"/>
      <c r="M1051" s="74"/>
      <c r="N1051" s="74"/>
      <c r="O1051" s="74"/>
      <c r="P1051" s="74"/>
      <c r="Q1051" s="74"/>
      <c r="R1051" s="74"/>
      <c r="S1051" s="74"/>
      <c r="T1051" s="74"/>
      <c r="U1051" s="74"/>
      <c r="V1051" s="74"/>
      <c r="W1051" s="74"/>
      <c r="X1051" s="74"/>
      <c r="Y1051" s="74"/>
      <c r="Z1051" s="74"/>
      <c r="AA1051" s="74"/>
      <c r="AB1051" s="74"/>
    </row>
    <row r="1052" spans="1:28">
      <c r="A1052" s="81"/>
      <c r="B1052" s="21"/>
      <c r="C1052" s="78"/>
      <c r="E1052" s="74"/>
      <c r="F1052" s="74"/>
      <c r="G1052" s="74"/>
      <c r="H1052" s="74"/>
      <c r="I1052" s="74"/>
      <c r="J1052" s="74"/>
      <c r="K1052" s="74"/>
      <c r="L1052" s="74"/>
      <c r="M1052" s="74"/>
      <c r="N1052" s="74"/>
      <c r="O1052" s="74"/>
      <c r="P1052" s="74"/>
      <c r="Q1052" s="74"/>
      <c r="R1052" s="74"/>
      <c r="S1052" s="74"/>
      <c r="T1052" s="74"/>
      <c r="U1052" s="74"/>
      <c r="V1052" s="74"/>
      <c r="W1052" s="74"/>
      <c r="X1052" s="74"/>
      <c r="Y1052" s="74"/>
      <c r="Z1052" s="74"/>
      <c r="AA1052" s="74"/>
      <c r="AB1052" s="74"/>
    </row>
    <row r="1053" spans="1:28">
      <c r="A1053" s="81"/>
      <c r="B1053" s="21"/>
      <c r="C1053" s="78"/>
      <c r="E1053" s="74"/>
      <c r="F1053" s="74"/>
      <c r="G1053" s="74"/>
      <c r="H1053" s="74"/>
      <c r="I1053" s="74"/>
      <c r="J1053" s="74"/>
      <c r="K1053" s="74"/>
      <c r="L1053" s="74"/>
      <c r="M1053" s="74"/>
      <c r="N1053" s="74"/>
      <c r="O1053" s="74"/>
      <c r="P1053" s="74"/>
      <c r="Q1053" s="74"/>
      <c r="R1053" s="74"/>
      <c r="S1053" s="74"/>
      <c r="T1053" s="74"/>
      <c r="U1053" s="74"/>
      <c r="V1053" s="74"/>
      <c r="W1053" s="74"/>
      <c r="X1053" s="74"/>
      <c r="Y1053" s="74"/>
      <c r="Z1053" s="74"/>
      <c r="AA1053" s="74"/>
      <c r="AB1053" s="74"/>
    </row>
    <row r="1054" spans="1:28">
      <c r="A1054" s="81"/>
      <c r="B1054" s="21"/>
      <c r="C1054" s="78"/>
      <c r="E1054" s="74"/>
      <c r="F1054" s="74"/>
      <c r="G1054" s="74"/>
      <c r="H1054" s="74"/>
      <c r="I1054" s="74"/>
      <c r="J1054" s="74"/>
      <c r="K1054" s="74"/>
      <c r="L1054" s="74"/>
      <c r="M1054" s="74"/>
      <c r="N1054" s="74"/>
      <c r="O1054" s="74"/>
      <c r="P1054" s="74"/>
      <c r="Q1054" s="74"/>
      <c r="R1054" s="74"/>
      <c r="S1054" s="74"/>
      <c r="T1054" s="74"/>
      <c r="U1054" s="74"/>
      <c r="V1054" s="74"/>
      <c r="W1054" s="74"/>
      <c r="X1054" s="74"/>
      <c r="Y1054" s="74"/>
      <c r="Z1054" s="74"/>
      <c r="AA1054" s="74"/>
      <c r="AB1054" s="74"/>
    </row>
    <row r="1055" spans="1:28">
      <c r="A1055" s="81"/>
      <c r="B1055" s="21"/>
      <c r="C1055" s="78"/>
      <c r="E1055" s="74"/>
      <c r="F1055" s="74"/>
      <c r="G1055" s="74"/>
      <c r="H1055" s="74"/>
      <c r="I1055" s="74"/>
      <c r="J1055" s="74"/>
      <c r="K1055" s="74"/>
      <c r="L1055" s="74"/>
      <c r="M1055" s="74"/>
      <c r="N1055" s="74"/>
      <c r="O1055" s="74"/>
      <c r="P1055" s="74"/>
      <c r="Q1055" s="74"/>
      <c r="R1055" s="74"/>
      <c r="S1055" s="74"/>
      <c r="T1055" s="74"/>
      <c r="U1055" s="74"/>
      <c r="V1055" s="74"/>
      <c r="W1055" s="74"/>
      <c r="X1055" s="74"/>
      <c r="Y1055" s="74"/>
      <c r="Z1055" s="74"/>
      <c r="AA1055" s="74"/>
      <c r="AB1055" s="74"/>
    </row>
    <row r="1056" spans="1:28">
      <c r="A1056" s="81"/>
      <c r="B1056" s="21"/>
      <c r="C1056" s="78"/>
      <c r="E1056" s="74"/>
      <c r="F1056" s="74"/>
      <c r="G1056" s="74"/>
      <c r="H1056" s="74"/>
      <c r="I1056" s="74"/>
      <c r="J1056" s="74"/>
      <c r="K1056" s="74"/>
      <c r="L1056" s="74"/>
      <c r="M1056" s="74"/>
      <c r="N1056" s="74"/>
      <c r="O1056" s="74"/>
      <c r="P1056" s="74"/>
      <c r="Q1056" s="74"/>
      <c r="R1056" s="74"/>
      <c r="S1056" s="74"/>
      <c r="T1056" s="74"/>
      <c r="U1056" s="74"/>
      <c r="V1056" s="74"/>
      <c r="W1056" s="74"/>
      <c r="X1056" s="74"/>
      <c r="Y1056" s="74"/>
      <c r="Z1056" s="74"/>
      <c r="AA1056" s="74"/>
      <c r="AB1056" s="74"/>
    </row>
    <row r="1057" spans="1:28">
      <c r="A1057" s="81"/>
      <c r="B1057" s="21"/>
      <c r="C1057" s="78"/>
      <c r="E1057" s="74"/>
      <c r="F1057" s="74"/>
      <c r="G1057" s="74"/>
      <c r="H1057" s="74"/>
      <c r="I1057" s="74"/>
      <c r="J1057" s="74"/>
      <c r="K1057" s="74"/>
      <c r="L1057" s="74"/>
      <c r="M1057" s="74"/>
      <c r="N1057" s="74"/>
      <c r="O1057" s="74"/>
      <c r="P1057" s="74"/>
      <c r="Q1057" s="74"/>
      <c r="R1057" s="74"/>
      <c r="S1057" s="74"/>
      <c r="T1057" s="74"/>
      <c r="U1057" s="74"/>
      <c r="V1057" s="74"/>
      <c r="W1057" s="74"/>
      <c r="X1057" s="74"/>
      <c r="Y1057" s="74"/>
      <c r="Z1057" s="74"/>
      <c r="AA1057" s="74"/>
      <c r="AB1057" s="74"/>
    </row>
    <row r="1058" spans="1:28">
      <c r="A1058" s="81"/>
      <c r="B1058" s="21"/>
      <c r="C1058" s="78"/>
      <c r="E1058" s="74"/>
      <c r="F1058" s="74"/>
      <c r="G1058" s="74"/>
      <c r="H1058" s="74"/>
      <c r="I1058" s="74"/>
      <c r="J1058" s="74"/>
      <c r="K1058" s="74"/>
      <c r="L1058" s="74"/>
      <c r="M1058" s="74"/>
      <c r="N1058" s="74"/>
      <c r="O1058" s="74"/>
      <c r="P1058" s="74"/>
      <c r="Q1058" s="74"/>
      <c r="R1058" s="74"/>
      <c r="S1058" s="74"/>
      <c r="T1058" s="74"/>
      <c r="U1058" s="74"/>
      <c r="V1058" s="74"/>
      <c r="W1058" s="74"/>
      <c r="X1058" s="74"/>
      <c r="Y1058" s="74"/>
      <c r="Z1058" s="74"/>
      <c r="AA1058" s="74"/>
      <c r="AB1058" s="74"/>
    </row>
    <row r="1059" spans="1:28">
      <c r="A1059" s="81"/>
      <c r="B1059" s="21"/>
      <c r="C1059" s="78"/>
      <c r="E1059" s="74"/>
      <c r="F1059" s="74"/>
      <c r="G1059" s="74"/>
      <c r="H1059" s="74"/>
      <c r="I1059" s="74"/>
      <c r="J1059" s="74"/>
      <c r="K1059" s="74"/>
      <c r="L1059" s="74"/>
      <c r="M1059" s="74"/>
      <c r="N1059" s="74"/>
      <c r="O1059" s="74"/>
      <c r="P1059" s="74"/>
      <c r="Q1059" s="74"/>
      <c r="R1059" s="74"/>
      <c r="S1059" s="74"/>
      <c r="T1059" s="74"/>
      <c r="U1059" s="74"/>
      <c r="V1059" s="74"/>
      <c r="W1059" s="74"/>
      <c r="X1059" s="74"/>
      <c r="Y1059" s="74"/>
      <c r="Z1059" s="74"/>
      <c r="AA1059" s="74"/>
      <c r="AB1059" s="74"/>
    </row>
    <row r="1060" spans="1:28">
      <c r="A1060" s="81"/>
      <c r="B1060" s="21"/>
      <c r="C1060" s="78"/>
      <c r="E1060" s="74"/>
      <c r="F1060" s="74"/>
      <c r="G1060" s="74"/>
      <c r="H1060" s="74"/>
      <c r="I1060" s="74"/>
      <c r="J1060" s="74"/>
      <c r="K1060" s="74"/>
      <c r="L1060" s="74"/>
      <c r="M1060" s="74"/>
      <c r="N1060" s="74"/>
      <c r="O1060" s="74"/>
      <c r="P1060" s="74"/>
      <c r="Q1060" s="74"/>
      <c r="R1060" s="74"/>
      <c r="S1060" s="74"/>
      <c r="T1060" s="74"/>
      <c r="U1060" s="74"/>
      <c r="V1060" s="74"/>
      <c r="W1060" s="74"/>
      <c r="X1060" s="74"/>
      <c r="Y1060" s="74"/>
      <c r="Z1060" s="74"/>
      <c r="AA1060" s="74"/>
      <c r="AB1060" s="74"/>
    </row>
    <row r="1061" spans="1:28">
      <c r="A1061" s="81"/>
      <c r="B1061" s="21"/>
      <c r="C1061" s="78"/>
      <c r="E1061" s="74"/>
      <c r="F1061" s="74"/>
      <c r="G1061" s="74"/>
      <c r="H1061" s="74"/>
      <c r="I1061" s="74"/>
      <c r="J1061" s="74"/>
      <c r="K1061" s="74"/>
      <c r="L1061" s="74"/>
      <c r="M1061" s="74"/>
      <c r="N1061" s="74"/>
      <c r="O1061" s="74"/>
      <c r="P1061" s="74"/>
      <c r="Q1061" s="74"/>
      <c r="R1061" s="74"/>
      <c r="S1061" s="74"/>
      <c r="T1061" s="74"/>
      <c r="U1061" s="74"/>
      <c r="V1061" s="74"/>
      <c r="W1061" s="74"/>
      <c r="X1061" s="74"/>
      <c r="Y1061" s="74"/>
      <c r="Z1061" s="74"/>
      <c r="AA1061" s="74"/>
      <c r="AB1061" s="74"/>
    </row>
    <row r="1062" spans="1:28">
      <c r="A1062" s="81"/>
      <c r="B1062" s="21"/>
      <c r="C1062" s="78"/>
      <c r="E1062" s="74"/>
      <c r="F1062" s="74"/>
      <c r="G1062" s="74"/>
      <c r="H1062" s="74"/>
      <c r="I1062" s="74"/>
      <c r="J1062" s="74"/>
      <c r="K1062" s="74"/>
      <c r="L1062" s="74"/>
      <c r="M1062" s="74"/>
      <c r="N1062" s="74"/>
      <c r="O1062" s="74"/>
      <c r="P1062" s="74"/>
      <c r="Q1062" s="74"/>
      <c r="R1062" s="74"/>
      <c r="S1062" s="74"/>
      <c r="T1062" s="74"/>
      <c r="U1062" s="74"/>
      <c r="V1062" s="74"/>
      <c r="W1062" s="74"/>
      <c r="X1062" s="74"/>
      <c r="Y1062" s="74"/>
      <c r="Z1062" s="74"/>
      <c r="AA1062" s="74"/>
      <c r="AB1062" s="74"/>
    </row>
    <row r="1063" spans="1:28">
      <c r="A1063" s="81"/>
      <c r="B1063" s="21"/>
      <c r="C1063" s="78"/>
      <c r="E1063" s="74"/>
      <c r="F1063" s="74"/>
      <c r="G1063" s="74"/>
      <c r="H1063" s="74"/>
      <c r="I1063" s="74"/>
      <c r="J1063" s="74"/>
      <c r="K1063" s="74"/>
      <c r="L1063" s="74"/>
      <c r="M1063" s="74"/>
      <c r="N1063" s="74"/>
      <c r="O1063" s="74"/>
      <c r="P1063" s="74"/>
      <c r="Q1063" s="74"/>
      <c r="R1063" s="74"/>
      <c r="S1063" s="74"/>
      <c r="T1063" s="74"/>
      <c r="U1063" s="74"/>
      <c r="V1063" s="74"/>
      <c r="W1063" s="74"/>
      <c r="X1063" s="74"/>
      <c r="Y1063" s="74"/>
      <c r="Z1063" s="74"/>
      <c r="AA1063" s="74"/>
      <c r="AB1063" s="74"/>
    </row>
    <row r="1064" spans="1:28">
      <c r="A1064" s="81"/>
      <c r="B1064" s="21"/>
      <c r="C1064" s="78"/>
      <c r="E1064" s="74"/>
      <c r="F1064" s="74"/>
      <c r="G1064" s="74"/>
      <c r="H1064" s="74"/>
      <c r="I1064" s="74"/>
      <c r="J1064" s="74"/>
      <c r="K1064" s="74"/>
      <c r="L1064" s="74"/>
      <c r="M1064" s="74"/>
      <c r="N1064" s="74"/>
      <c r="O1064" s="74"/>
      <c r="P1064" s="74"/>
      <c r="Q1064" s="74"/>
      <c r="R1064" s="74"/>
      <c r="S1064" s="74"/>
      <c r="T1064" s="74"/>
      <c r="U1064" s="74"/>
      <c r="V1064" s="74"/>
      <c r="W1064" s="74"/>
      <c r="X1064" s="74"/>
      <c r="Y1064" s="74"/>
      <c r="Z1064" s="74"/>
      <c r="AA1064" s="74"/>
      <c r="AB1064" s="74"/>
    </row>
    <row r="1065" spans="1:28">
      <c r="A1065" s="81"/>
      <c r="B1065" s="21"/>
      <c r="C1065" s="78"/>
      <c r="E1065" s="74"/>
      <c r="F1065" s="74"/>
      <c r="G1065" s="74"/>
      <c r="H1065" s="74"/>
      <c r="I1065" s="74"/>
      <c r="J1065" s="74"/>
      <c r="K1065" s="74"/>
      <c r="L1065" s="74"/>
      <c r="M1065" s="74"/>
      <c r="N1065" s="74"/>
      <c r="O1065" s="74"/>
      <c r="P1065" s="74"/>
      <c r="Q1065" s="74"/>
      <c r="R1065" s="74"/>
      <c r="S1065" s="74"/>
      <c r="T1065" s="74"/>
      <c r="U1065" s="74"/>
      <c r="V1065" s="74"/>
      <c r="W1065" s="74"/>
      <c r="X1065" s="74"/>
      <c r="Y1065" s="74"/>
      <c r="Z1065" s="74"/>
      <c r="AA1065" s="74"/>
      <c r="AB1065" s="74"/>
    </row>
    <row r="1066" spans="1:28">
      <c r="A1066" s="81"/>
      <c r="B1066" s="21"/>
      <c r="C1066" s="78"/>
      <c r="E1066" s="74"/>
      <c r="F1066" s="74"/>
      <c r="G1066" s="74"/>
      <c r="H1066" s="74"/>
      <c r="I1066" s="74"/>
      <c r="J1066" s="74"/>
      <c r="K1066" s="74"/>
      <c r="L1066" s="74"/>
      <c r="M1066" s="74"/>
      <c r="N1066" s="74"/>
      <c r="O1066" s="74"/>
      <c r="P1066" s="74"/>
      <c r="Q1066" s="74"/>
      <c r="R1066" s="74"/>
      <c r="S1066" s="74"/>
      <c r="T1066" s="74"/>
      <c r="U1066" s="74"/>
      <c r="V1066" s="74"/>
      <c r="W1066" s="74"/>
      <c r="X1066" s="74"/>
      <c r="Y1066" s="74"/>
      <c r="Z1066" s="74"/>
      <c r="AA1066" s="74"/>
      <c r="AB1066" s="74"/>
    </row>
    <row r="1067" spans="1:28">
      <c r="A1067" s="81"/>
      <c r="B1067" s="21"/>
      <c r="C1067" s="78"/>
      <c r="E1067" s="74"/>
      <c r="F1067" s="74"/>
      <c r="G1067" s="74"/>
      <c r="H1067" s="74"/>
      <c r="I1067" s="74"/>
      <c r="J1067" s="74"/>
      <c r="K1067" s="74"/>
      <c r="L1067" s="74"/>
      <c r="M1067" s="74"/>
      <c r="N1067" s="74"/>
      <c r="O1067" s="74"/>
      <c r="P1067" s="74"/>
      <c r="Q1067" s="74"/>
      <c r="R1067" s="74"/>
      <c r="S1067" s="74"/>
      <c r="T1067" s="74"/>
      <c r="U1067" s="74"/>
      <c r="V1067" s="74"/>
      <c r="W1067" s="74"/>
      <c r="X1067" s="74"/>
      <c r="Y1067" s="74"/>
      <c r="Z1067" s="74"/>
      <c r="AA1067" s="74"/>
      <c r="AB1067" s="74"/>
    </row>
    <row r="1068" spans="1:28">
      <c r="A1068" s="81"/>
      <c r="B1068" s="21"/>
      <c r="C1068" s="78"/>
      <c r="E1068" s="74"/>
      <c r="F1068" s="74"/>
      <c r="G1068" s="74"/>
      <c r="H1068" s="74"/>
      <c r="I1068" s="74"/>
      <c r="J1068" s="74"/>
      <c r="K1068" s="74"/>
      <c r="L1068" s="74"/>
      <c r="M1068" s="74"/>
      <c r="N1068" s="74"/>
      <c r="O1068" s="74"/>
      <c r="P1068" s="74"/>
      <c r="Q1068" s="74"/>
      <c r="R1068" s="74"/>
      <c r="S1068" s="74"/>
      <c r="T1068" s="74"/>
      <c r="U1068" s="74"/>
      <c r="V1068" s="74"/>
      <c r="W1068" s="74"/>
      <c r="X1068" s="74"/>
      <c r="Y1068" s="74"/>
      <c r="Z1068" s="74"/>
      <c r="AA1068" s="74"/>
      <c r="AB1068" s="74"/>
    </row>
    <row r="1069" spans="1:28">
      <c r="A1069" s="81"/>
      <c r="B1069" s="21"/>
      <c r="C1069" s="78"/>
      <c r="E1069" s="74"/>
      <c r="F1069" s="74"/>
      <c r="G1069" s="74"/>
      <c r="H1069" s="74"/>
      <c r="I1069" s="74"/>
      <c r="J1069" s="74"/>
      <c r="K1069" s="74"/>
      <c r="L1069" s="74"/>
      <c r="M1069" s="74"/>
      <c r="N1069" s="74"/>
      <c r="O1069" s="74"/>
      <c r="P1069" s="74"/>
      <c r="Q1069" s="74"/>
      <c r="R1069" s="74"/>
      <c r="S1069" s="74"/>
      <c r="T1069" s="74"/>
      <c r="U1069" s="74"/>
      <c r="V1069" s="74"/>
      <c r="W1069" s="74"/>
      <c r="X1069" s="74"/>
      <c r="Y1069" s="74"/>
      <c r="Z1069" s="74"/>
      <c r="AA1069" s="74"/>
      <c r="AB1069" s="74"/>
    </row>
    <row r="1070" spans="1:28">
      <c r="A1070" s="81"/>
      <c r="B1070" s="21"/>
      <c r="C1070" s="78"/>
      <c r="E1070" s="74"/>
      <c r="F1070" s="74"/>
      <c r="G1070" s="74"/>
      <c r="H1070" s="74"/>
      <c r="I1070" s="74"/>
      <c r="J1070" s="74"/>
      <c r="K1070" s="74"/>
      <c r="L1070" s="74"/>
      <c r="M1070" s="74"/>
      <c r="N1070" s="74"/>
      <c r="O1070" s="74"/>
      <c r="P1070" s="74"/>
      <c r="Q1070" s="74"/>
      <c r="R1070" s="74"/>
      <c r="S1070" s="74"/>
      <c r="T1070" s="74"/>
      <c r="U1070" s="74"/>
      <c r="V1070" s="74"/>
      <c r="W1070" s="74"/>
      <c r="X1070" s="74"/>
      <c r="Y1070" s="74"/>
      <c r="Z1070" s="74"/>
      <c r="AA1070" s="74"/>
      <c r="AB1070" s="74"/>
    </row>
    <row r="1071" spans="1:28">
      <c r="A1071" s="81"/>
      <c r="B1071" s="21"/>
      <c r="C1071" s="78"/>
      <c r="E1071" s="74"/>
      <c r="F1071" s="74"/>
      <c r="G1071" s="74"/>
      <c r="H1071" s="74"/>
      <c r="I1071" s="74"/>
      <c r="J1071" s="74"/>
      <c r="K1071" s="74"/>
      <c r="L1071" s="74"/>
      <c r="M1071" s="74"/>
      <c r="N1071" s="74"/>
      <c r="O1071" s="74"/>
      <c r="P1071" s="74"/>
      <c r="Q1071" s="74"/>
      <c r="R1071" s="74"/>
      <c r="S1071" s="74"/>
      <c r="T1071" s="74"/>
      <c r="U1071" s="74"/>
      <c r="V1071" s="74"/>
      <c r="W1071" s="74"/>
      <c r="X1071" s="74"/>
      <c r="Y1071" s="74"/>
      <c r="Z1071" s="74"/>
      <c r="AA1071" s="74"/>
      <c r="AB1071" s="74"/>
    </row>
    <row r="1072" spans="1:28">
      <c r="A1072" s="81"/>
      <c r="B1072" s="21"/>
      <c r="C1072" s="78"/>
      <c r="E1072" s="74"/>
      <c r="F1072" s="74"/>
      <c r="G1072" s="74"/>
      <c r="H1072" s="74"/>
      <c r="I1072" s="74"/>
      <c r="J1072" s="74"/>
      <c r="K1072" s="74"/>
      <c r="L1072" s="74"/>
      <c r="M1072" s="74"/>
      <c r="N1072" s="74"/>
      <c r="O1072" s="74"/>
      <c r="P1072" s="74"/>
      <c r="Q1072" s="74"/>
      <c r="R1072" s="74"/>
      <c r="S1072" s="74"/>
      <c r="T1072" s="74"/>
      <c r="U1072" s="74"/>
      <c r="V1072" s="74"/>
      <c r="W1072" s="74"/>
      <c r="X1072" s="74"/>
      <c r="Y1072" s="74"/>
      <c r="Z1072" s="74"/>
      <c r="AA1072" s="74"/>
      <c r="AB1072" s="74"/>
    </row>
    <row r="1073" spans="1:28">
      <c r="A1073" s="81"/>
      <c r="B1073" s="21"/>
      <c r="C1073" s="78"/>
      <c r="E1073" s="74"/>
      <c r="F1073" s="74"/>
      <c r="G1073" s="74"/>
      <c r="H1073" s="74"/>
      <c r="I1073" s="74"/>
      <c r="J1073" s="74"/>
      <c r="K1073" s="74"/>
      <c r="L1073" s="74"/>
      <c r="M1073" s="74"/>
      <c r="N1073" s="74"/>
      <c r="O1073" s="74"/>
      <c r="P1073" s="74"/>
      <c r="Q1073" s="74"/>
      <c r="R1073" s="74"/>
      <c r="S1073" s="74"/>
      <c r="T1073" s="74"/>
      <c r="U1073" s="74"/>
      <c r="V1073" s="74"/>
      <c r="W1073" s="74"/>
      <c r="X1073" s="74"/>
      <c r="Y1073" s="74"/>
      <c r="Z1073" s="74"/>
      <c r="AA1073" s="74"/>
      <c r="AB1073" s="74"/>
    </row>
    <row r="1074" spans="1:28">
      <c r="A1074" s="81"/>
      <c r="B1074" s="21"/>
      <c r="C1074" s="78"/>
      <c r="E1074" s="74"/>
      <c r="F1074" s="74"/>
      <c r="G1074" s="74"/>
      <c r="H1074" s="74"/>
      <c r="I1074" s="74"/>
      <c r="J1074" s="74"/>
      <c r="K1074" s="74"/>
      <c r="L1074" s="74"/>
      <c r="M1074" s="74"/>
      <c r="N1074" s="74"/>
      <c r="O1074" s="74"/>
      <c r="P1074" s="74"/>
      <c r="Q1074" s="74"/>
      <c r="R1074" s="74"/>
      <c r="S1074" s="74"/>
      <c r="T1074" s="74"/>
      <c r="U1074" s="74"/>
      <c r="V1074" s="74"/>
      <c r="W1074" s="74"/>
      <c r="X1074" s="74"/>
      <c r="Y1074" s="74"/>
      <c r="Z1074" s="74"/>
      <c r="AA1074" s="74"/>
      <c r="AB1074" s="74"/>
    </row>
    <row r="1075" spans="1:28">
      <c r="A1075" s="81"/>
      <c r="B1075" s="21"/>
      <c r="C1075" s="78"/>
      <c r="E1075" s="74"/>
      <c r="F1075" s="74"/>
      <c r="G1075" s="74"/>
      <c r="H1075" s="74"/>
      <c r="I1075" s="74"/>
      <c r="J1075" s="74"/>
      <c r="K1075" s="74"/>
      <c r="L1075" s="74"/>
      <c r="M1075" s="74"/>
      <c r="N1075" s="74"/>
      <c r="O1075" s="74"/>
      <c r="P1075" s="74"/>
      <c r="Q1075" s="74"/>
      <c r="R1075" s="74"/>
      <c r="S1075" s="74"/>
      <c r="T1075" s="74"/>
      <c r="U1075" s="74"/>
      <c r="V1075" s="74"/>
      <c r="W1075" s="74"/>
      <c r="X1075" s="74"/>
      <c r="Y1075" s="74"/>
      <c r="Z1075" s="74"/>
      <c r="AA1075" s="74"/>
      <c r="AB1075" s="74"/>
    </row>
    <row r="1076" spans="1:28">
      <c r="A1076" s="81"/>
      <c r="B1076" s="21"/>
      <c r="C1076" s="78"/>
      <c r="E1076" s="74"/>
      <c r="F1076" s="74"/>
      <c r="G1076" s="74"/>
      <c r="H1076" s="74"/>
      <c r="I1076" s="74"/>
      <c r="J1076" s="74"/>
      <c r="K1076" s="74"/>
      <c r="L1076" s="74"/>
      <c r="M1076" s="74"/>
      <c r="N1076" s="74"/>
      <c r="O1076" s="74"/>
      <c r="P1076" s="74"/>
      <c r="Q1076" s="74"/>
      <c r="R1076" s="74"/>
      <c r="S1076" s="74"/>
      <c r="T1076" s="74"/>
      <c r="U1076" s="74"/>
      <c r="V1076" s="74"/>
      <c r="W1076" s="74"/>
      <c r="X1076" s="74"/>
      <c r="Y1076" s="74"/>
      <c r="Z1076" s="74"/>
      <c r="AA1076" s="74"/>
      <c r="AB1076" s="74"/>
    </row>
    <row r="1077" spans="1:28">
      <c r="A1077" s="81"/>
      <c r="B1077" s="21"/>
      <c r="C1077" s="78"/>
      <c r="E1077" s="74"/>
      <c r="F1077" s="74"/>
      <c r="G1077" s="74"/>
      <c r="H1077" s="74"/>
      <c r="I1077" s="74"/>
      <c r="J1077" s="74"/>
      <c r="K1077" s="74"/>
      <c r="L1077" s="74"/>
      <c r="M1077" s="74"/>
      <c r="N1077" s="74"/>
      <c r="O1077" s="74"/>
      <c r="P1077" s="74"/>
      <c r="Q1077" s="74"/>
      <c r="R1077" s="74"/>
      <c r="S1077" s="74"/>
      <c r="T1077" s="74"/>
      <c r="U1077" s="74"/>
      <c r="V1077" s="74"/>
      <c r="W1077" s="74"/>
      <c r="X1077" s="74"/>
      <c r="Y1077" s="74"/>
      <c r="Z1077" s="74"/>
      <c r="AA1077" s="74"/>
      <c r="AB1077" s="74"/>
    </row>
    <row r="1078" spans="1:28">
      <c r="A1078" s="81"/>
      <c r="B1078" s="21"/>
      <c r="C1078" s="78"/>
      <c r="E1078" s="74"/>
      <c r="F1078" s="74"/>
      <c r="G1078" s="74"/>
      <c r="H1078" s="74"/>
      <c r="I1078" s="74"/>
      <c r="J1078" s="74"/>
      <c r="K1078" s="74"/>
      <c r="L1078" s="74"/>
      <c r="M1078" s="74"/>
      <c r="N1078" s="74"/>
      <c r="O1078" s="74"/>
      <c r="P1078" s="74"/>
      <c r="Q1078" s="74"/>
      <c r="R1078" s="74"/>
      <c r="S1078" s="74"/>
      <c r="T1078" s="74"/>
      <c r="U1078" s="74"/>
      <c r="V1078" s="74"/>
      <c r="W1078" s="74"/>
      <c r="X1078" s="74"/>
      <c r="Y1078" s="74"/>
      <c r="Z1078" s="74"/>
      <c r="AA1078" s="74"/>
      <c r="AB1078" s="74"/>
    </row>
    <row r="1079" spans="1:28">
      <c r="A1079" s="81"/>
      <c r="B1079" s="21"/>
      <c r="C1079" s="78"/>
      <c r="E1079" s="74"/>
      <c r="F1079" s="74"/>
      <c r="G1079" s="74"/>
      <c r="H1079" s="74"/>
      <c r="I1079" s="74"/>
      <c r="J1079" s="74"/>
      <c r="K1079" s="74"/>
      <c r="L1079" s="74"/>
      <c r="M1079" s="74"/>
      <c r="N1079" s="74"/>
      <c r="O1079" s="74"/>
      <c r="P1079" s="74"/>
      <c r="Q1079" s="74"/>
      <c r="R1079" s="74"/>
      <c r="S1079" s="74"/>
      <c r="T1079" s="74"/>
      <c r="U1079" s="74"/>
      <c r="V1079" s="74"/>
      <c r="W1079" s="74"/>
      <c r="X1079" s="74"/>
      <c r="Y1079" s="74"/>
      <c r="Z1079" s="74"/>
      <c r="AA1079" s="74"/>
      <c r="AB1079" s="74"/>
    </row>
    <row r="1080" spans="1:28">
      <c r="A1080" s="81"/>
      <c r="B1080" s="21"/>
      <c r="C1080" s="78"/>
      <c r="E1080" s="74"/>
      <c r="F1080" s="74"/>
      <c r="G1080" s="74"/>
      <c r="H1080" s="74"/>
      <c r="I1080" s="74"/>
      <c r="J1080" s="74"/>
      <c r="K1080" s="74"/>
      <c r="L1080" s="74"/>
      <c r="M1080" s="74"/>
      <c r="N1080" s="74"/>
      <c r="O1080" s="74"/>
      <c r="P1080" s="74"/>
      <c r="Q1080" s="74"/>
      <c r="R1080" s="74"/>
      <c r="S1080" s="74"/>
      <c r="T1080" s="74"/>
      <c r="U1080" s="74"/>
      <c r="V1080" s="74"/>
      <c r="W1080" s="74"/>
      <c r="X1080" s="74"/>
      <c r="Y1080" s="74"/>
      <c r="Z1080" s="74"/>
      <c r="AA1080" s="74"/>
      <c r="AB1080" s="74"/>
    </row>
    <row r="1081" spans="1:28">
      <c r="A1081" s="81"/>
      <c r="B1081" s="21"/>
      <c r="C1081" s="78"/>
      <c r="E1081" s="74"/>
      <c r="F1081" s="74"/>
      <c r="G1081" s="74"/>
      <c r="H1081" s="74"/>
      <c r="I1081" s="74"/>
      <c r="J1081" s="74"/>
      <c r="K1081" s="74"/>
      <c r="L1081" s="74"/>
      <c r="M1081" s="74"/>
      <c r="N1081" s="74"/>
      <c r="O1081" s="74"/>
      <c r="P1081" s="74"/>
      <c r="Q1081" s="74"/>
      <c r="R1081" s="74"/>
      <c r="S1081" s="74"/>
      <c r="T1081" s="74"/>
      <c r="U1081" s="74"/>
      <c r="V1081" s="74"/>
      <c r="W1081" s="74"/>
      <c r="X1081" s="74"/>
      <c r="Y1081" s="74"/>
      <c r="Z1081" s="74"/>
      <c r="AA1081" s="74"/>
      <c r="AB1081" s="74"/>
    </row>
    <row r="1082" spans="1:28">
      <c r="A1082" s="81"/>
      <c r="B1082" s="21"/>
      <c r="C1082" s="78"/>
      <c r="E1082" s="74"/>
      <c r="F1082" s="74"/>
      <c r="G1082" s="74"/>
      <c r="H1082" s="74"/>
      <c r="I1082" s="74"/>
      <c r="J1082" s="74"/>
      <c r="K1082" s="74"/>
      <c r="L1082" s="74"/>
      <c r="M1082" s="74"/>
      <c r="N1082" s="74"/>
      <c r="O1082" s="74"/>
      <c r="P1082" s="74"/>
      <c r="Q1082" s="74"/>
      <c r="R1082" s="74"/>
      <c r="S1082" s="74"/>
      <c r="T1082" s="74"/>
      <c r="U1082" s="74"/>
      <c r="V1082" s="74"/>
      <c r="W1082" s="74"/>
      <c r="X1082" s="74"/>
      <c r="Y1082" s="74"/>
      <c r="Z1082" s="74"/>
      <c r="AA1082" s="74"/>
      <c r="AB1082" s="74"/>
    </row>
    <row r="1083" spans="1:28">
      <c r="A1083" s="81"/>
      <c r="B1083" s="21"/>
      <c r="C1083" s="78"/>
      <c r="E1083" s="74"/>
      <c r="F1083" s="74"/>
      <c r="G1083" s="74"/>
      <c r="H1083" s="74"/>
      <c r="I1083" s="74"/>
      <c r="J1083" s="74"/>
      <c r="K1083" s="74"/>
      <c r="L1083" s="74"/>
      <c r="M1083" s="74"/>
      <c r="N1083" s="74"/>
      <c r="O1083" s="74"/>
      <c r="P1083" s="74"/>
      <c r="Q1083" s="74"/>
      <c r="R1083" s="74"/>
      <c r="S1083" s="74"/>
      <c r="T1083" s="74"/>
      <c r="U1083" s="74"/>
      <c r="V1083" s="74"/>
      <c r="W1083" s="74"/>
      <c r="X1083" s="74"/>
      <c r="Y1083" s="74"/>
      <c r="Z1083" s="74"/>
      <c r="AA1083" s="74"/>
      <c r="AB1083" s="74"/>
    </row>
    <row r="1084" spans="1:28">
      <c r="A1084" s="81"/>
      <c r="B1084" s="21"/>
      <c r="C1084" s="78"/>
      <c r="E1084" s="74"/>
      <c r="F1084" s="74"/>
      <c r="G1084" s="74"/>
      <c r="H1084" s="74"/>
      <c r="I1084" s="74"/>
      <c r="J1084" s="74"/>
      <c r="K1084" s="74"/>
      <c r="L1084" s="74"/>
      <c r="M1084" s="74"/>
      <c r="N1084" s="74"/>
      <c r="O1084" s="74"/>
      <c r="P1084" s="74"/>
      <c r="Q1084" s="74"/>
      <c r="R1084" s="74"/>
      <c r="S1084" s="74"/>
      <c r="T1084" s="74"/>
      <c r="U1084" s="74"/>
      <c r="V1084" s="74"/>
      <c r="W1084" s="74"/>
      <c r="X1084" s="74"/>
      <c r="Y1084" s="74"/>
      <c r="Z1084" s="74"/>
      <c r="AA1084" s="74"/>
      <c r="AB1084" s="74"/>
    </row>
    <row r="1085" spans="1:28">
      <c r="A1085" s="81"/>
      <c r="B1085" s="21"/>
      <c r="C1085" s="78"/>
      <c r="E1085" s="74"/>
      <c r="F1085" s="74"/>
      <c r="G1085" s="74"/>
      <c r="H1085" s="74"/>
      <c r="I1085" s="74"/>
      <c r="J1085" s="74"/>
      <c r="K1085" s="74"/>
      <c r="L1085" s="74"/>
      <c r="M1085" s="74"/>
      <c r="N1085" s="74"/>
      <c r="O1085" s="74"/>
      <c r="P1085" s="74"/>
      <c r="Q1085" s="74"/>
      <c r="R1085" s="74"/>
      <c r="S1085" s="74"/>
      <c r="T1085" s="74"/>
      <c r="U1085" s="74"/>
      <c r="V1085" s="74"/>
      <c r="W1085" s="74"/>
      <c r="X1085" s="74"/>
      <c r="Y1085" s="74"/>
      <c r="Z1085" s="74"/>
      <c r="AA1085" s="74"/>
      <c r="AB1085" s="74"/>
    </row>
    <row r="1086" spans="1:28">
      <c r="A1086" s="81"/>
      <c r="B1086" s="21"/>
      <c r="C1086" s="78"/>
      <c r="E1086" s="74"/>
      <c r="F1086" s="74"/>
      <c r="G1086" s="74"/>
      <c r="H1086" s="74"/>
      <c r="I1086" s="74"/>
      <c r="J1086" s="74"/>
      <c r="K1086" s="74"/>
      <c r="L1086" s="74"/>
      <c r="M1086" s="74"/>
      <c r="N1086" s="74"/>
      <c r="O1086" s="74"/>
      <c r="P1086" s="74"/>
      <c r="Q1086" s="74"/>
      <c r="R1086" s="74"/>
      <c r="S1086" s="74"/>
      <c r="T1086" s="74"/>
      <c r="U1086" s="74"/>
      <c r="V1086" s="74"/>
      <c r="W1086" s="74"/>
      <c r="X1086" s="74"/>
      <c r="Y1086" s="74"/>
      <c r="Z1086" s="74"/>
      <c r="AA1086" s="74"/>
      <c r="AB1086" s="74"/>
    </row>
    <row r="1087" spans="1:28">
      <c r="A1087" s="81"/>
      <c r="B1087" s="21"/>
      <c r="C1087" s="78"/>
      <c r="E1087" s="74"/>
      <c r="F1087" s="74"/>
      <c r="G1087" s="74"/>
      <c r="H1087" s="74"/>
      <c r="I1087" s="74"/>
      <c r="J1087" s="74"/>
      <c r="K1087" s="74"/>
      <c r="L1087" s="74"/>
      <c r="M1087" s="74"/>
      <c r="N1087" s="74"/>
      <c r="O1087" s="74"/>
      <c r="P1087" s="74"/>
      <c r="Q1087" s="74"/>
      <c r="R1087" s="74"/>
      <c r="S1087" s="74"/>
      <c r="T1087" s="74"/>
      <c r="U1087" s="74"/>
      <c r="V1087" s="74"/>
      <c r="W1087" s="74"/>
      <c r="X1087" s="74"/>
      <c r="Y1087" s="74"/>
      <c r="Z1087" s="74"/>
      <c r="AA1087" s="74"/>
      <c r="AB1087" s="74"/>
    </row>
    <row r="1088" spans="1:28">
      <c r="A1088" s="81"/>
      <c r="B1088" s="21"/>
      <c r="C1088" s="78"/>
      <c r="E1088" s="74"/>
      <c r="F1088" s="74"/>
      <c r="G1088" s="74"/>
      <c r="H1088" s="74"/>
      <c r="I1088" s="74"/>
      <c r="J1088" s="74"/>
      <c r="K1088" s="74"/>
      <c r="L1088" s="74"/>
      <c r="M1088" s="74"/>
      <c r="N1088" s="74"/>
      <c r="O1088" s="74"/>
      <c r="P1088" s="74"/>
      <c r="Q1088" s="74"/>
      <c r="R1088" s="74"/>
      <c r="S1088" s="74"/>
      <c r="T1088" s="74"/>
      <c r="U1088" s="74"/>
      <c r="V1088" s="74"/>
      <c r="W1088" s="74"/>
      <c r="X1088" s="74"/>
      <c r="Y1088" s="74"/>
      <c r="Z1088" s="74"/>
      <c r="AA1088" s="74"/>
      <c r="AB1088" s="74"/>
    </row>
    <row r="1089" spans="1:28">
      <c r="A1089" s="81"/>
      <c r="B1089" s="21"/>
      <c r="C1089" s="78"/>
      <c r="E1089" s="74"/>
      <c r="F1089" s="74"/>
      <c r="G1089" s="74"/>
      <c r="H1089" s="74"/>
      <c r="I1089" s="74"/>
      <c r="J1089" s="74"/>
      <c r="K1089" s="74"/>
      <c r="L1089" s="74"/>
      <c r="M1089" s="74"/>
      <c r="N1089" s="74"/>
      <c r="O1089" s="74"/>
      <c r="P1089" s="74"/>
      <c r="Q1089" s="74"/>
      <c r="R1089" s="74"/>
      <c r="S1089" s="74"/>
      <c r="T1089" s="74"/>
      <c r="U1089" s="74"/>
      <c r="V1089" s="74"/>
      <c r="W1089" s="74"/>
      <c r="X1089" s="74"/>
      <c r="Y1089" s="74"/>
      <c r="Z1089" s="74"/>
      <c r="AA1089" s="74"/>
      <c r="AB1089" s="74"/>
    </row>
    <row r="1090" spans="1:28">
      <c r="A1090" s="81"/>
      <c r="B1090" s="21"/>
      <c r="C1090" s="78"/>
      <c r="E1090" s="74"/>
      <c r="F1090" s="74"/>
      <c r="G1090" s="74"/>
      <c r="H1090" s="74"/>
      <c r="I1090" s="74"/>
      <c r="J1090" s="74"/>
      <c r="K1090" s="74"/>
      <c r="L1090" s="74"/>
      <c r="M1090" s="74"/>
      <c r="N1090" s="74"/>
      <c r="O1090" s="74"/>
      <c r="P1090" s="74"/>
      <c r="Q1090" s="74"/>
      <c r="R1090" s="74"/>
      <c r="S1090" s="74"/>
      <c r="T1090" s="74"/>
      <c r="U1090" s="74"/>
      <c r="V1090" s="74"/>
      <c r="W1090" s="74"/>
      <c r="X1090" s="74"/>
      <c r="Y1090" s="74"/>
      <c r="Z1090" s="74"/>
      <c r="AA1090" s="74"/>
      <c r="AB1090" s="74"/>
    </row>
    <row r="1091" spans="1:28">
      <c r="A1091" s="81"/>
      <c r="B1091" s="21"/>
      <c r="C1091" s="78"/>
      <c r="E1091" s="74"/>
      <c r="F1091" s="74"/>
      <c r="G1091" s="74"/>
      <c r="H1091" s="74"/>
      <c r="I1091" s="74"/>
      <c r="J1091" s="74"/>
      <c r="K1091" s="74"/>
      <c r="L1091" s="74"/>
      <c r="M1091" s="74"/>
      <c r="N1091" s="74"/>
      <c r="O1091" s="74"/>
      <c r="P1091" s="74"/>
      <c r="Q1091" s="74"/>
      <c r="R1091" s="74"/>
      <c r="S1091" s="74"/>
      <c r="T1091" s="74"/>
      <c r="U1091" s="74"/>
      <c r="V1091" s="74"/>
      <c r="W1091" s="74"/>
      <c r="X1091" s="74"/>
      <c r="Y1091" s="74"/>
      <c r="Z1091" s="74"/>
      <c r="AA1091" s="74"/>
      <c r="AB1091" s="74"/>
    </row>
    <row r="1092" spans="1:28">
      <c r="A1092" s="81"/>
      <c r="B1092" s="21"/>
      <c r="C1092" s="78"/>
      <c r="E1092" s="74"/>
      <c r="F1092" s="74"/>
      <c r="G1092" s="74"/>
      <c r="H1092" s="74"/>
      <c r="I1092" s="74"/>
      <c r="J1092" s="74"/>
      <c r="K1092" s="74"/>
      <c r="L1092" s="74"/>
      <c r="M1092" s="74"/>
      <c r="N1092" s="74"/>
      <c r="O1092" s="74"/>
      <c r="P1092" s="74"/>
      <c r="Q1092" s="74"/>
      <c r="R1092" s="74"/>
      <c r="S1092" s="74"/>
      <c r="T1092" s="74"/>
      <c r="U1092" s="74"/>
      <c r="V1092" s="74"/>
      <c r="W1092" s="74"/>
      <c r="X1092" s="74"/>
      <c r="Y1092" s="74"/>
      <c r="Z1092" s="74"/>
      <c r="AA1092" s="74"/>
      <c r="AB1092" s="74"/>
    </row>
    <row r="1093" spans="1:28">
      <c r="A1093" s="81"/>
      <c r="B1093" s="21"/>
      <c r="C1093" s="78"/>
      <c r="E1093" s="74"/>
      <c r="F1093" s="74"/>
      <c r="G1093" s="74"/>
      <c r="H1093" s="74"/>
      <c r="I1093" s="74"/>
      <c r="J1093" s="74"/>
      <c r="K1093" s="74"/>
      <c r="L1093" s="74"/>
      <c r="M1093" s="74"/>
      <c r="N1093" s="74"/>
      <c r="O1093" s="74"/>
      <c r="P1093" s="74"/>
      <c r="Q1093" s="74"/>
      <c r="R1093" s="74"/>
      <c r="S1093" s="74"/>
      <c r="T1093" s="74"/>
      <c r="U1093" s="74"/>
      <c r="V1093" s="74"/>
      <c r="W1093" s="74"/>
      <c r="X1093" s="74"/>
      <c r="Y1093" s="74"/>
      <c r="Z1093" s="74"/>
      <c r="AA1093" s="74"/>
      <c r="AB1093" s="74"/>
    </row>
    <row r="1094" spans="1:28">
      <c r="A1094" s="81"/>
      <c r="B1094" s="21"/>
      <c r="C1094" s="78"/>
      <c r="E1094" s="74"/>
      <c r="F1094" s="74"/>
      <c r="G1094" s="74"/>
      <c r="H1094" s="74"/>
      <c r="I1094" s="74"/>
      <c r="J1094" s="74"/>
      <c r="K1094" s="74"/>
      <c r="L1094" s="74"/>
      <c r="M1094" s="74"/>
      <c r="N1094" s="74"/>
      <c r="O1094" s="74"/>
      <c r="P1094" s="74"/>
      <c r="Q1094" s="74"/>
      <c r="R1094" s="74"/>
      <c r="S1094" s="74"/>
      <c r="T1094" s="74"/>
      <c r="U1094" s="74"/>
      <c r="V1094" s="74"/>
      <c r="W1094" s="74"/>
      <c r="X1094" s="74"/>
      <c r="Y1094" s="74"/>
      <c r="Z1094" s="74"/>
      <c r="AA1094" s="74"/>
      <c r="AB1094" s="74"/>
    </row>
    <row r="1095" spans="1:28">
      <c r="A1095" s="81"/>
      <c r="B1095" s="21"/>
      <c r="C1095" s="78"/>
      <c r="E1095" s="74"/>
      <c r="F1095" s="74"/>
      <c r="G1095" s="74"/>
      <c r="H1095" s="74"/>
      <c r="I1095" s="74"/>
      <c r="J1095" s="74"/>
      <c r="K1095" s="74"/>
      <c r="L1095" s="74"/>
      <c r="M1095" s="74"/>
      <c r="N1095" s="74"/>
      <c r="O1095" s="74"/>
      <c r="P1095" s="74"/>
      <c r="Q1095" s="74"/>
      <c r="R1095" s="74"/>
      <c r="S1095" s="74"/>
      <c r="T1095" s="74"/>
      <c r="U1095" s="74"/>
      <c r="V1095" s="74"/>
      <c r="W1095" s="74"/>
      <c r="X1095" s="74"/>
      <c r="Y1095" s="74"/>
      <c r="Z1095" s="74"/>
      <c r="AA1095" s="74"/>
      <c r="AB1095" s="74"/>
    </row>
    <row r="1096" spans="1:28">
      <c r="A1096" s="81"/>
      <c r="B1096" s="21"/>
      <c r="C1096" s="78"/>
      <c r="E1096" s="74"/>
      <c r="F1096" s="74"/>
      <c r="G1096" s="74"/>
      <c r="H1096" s="74"/>
      <c r="I1096" s="74"/>
      <c r="J1096" s="74"/>
      <c r="K1096" s="74"/>
      <c r="L1096" s="74"/>
      <c r="M1096" s="74"/>
      <c r="N1096" s="74"/>
      <c r="O1096" s="74"/>
      <c r="P1096" s="74"/>
      <c r="Q1096" s="74"/>
      <c r="R1096" s="74"/>
      <c r="S1096" s="74"/>
      <c r="T1096" s="74"/>
      <c r="U1096" s="74"/>
      <c r="V1096" s="74"/>
      <c r="W1096" s="74"/>
      <c r="X1096" s="74"/>
      <c r="Y1096" s="74"/>
      <c r="Z1096" s="74"/>
      <c r="AA1096" s="74"/>
      <c r="AB1096" s="74"/>
    </row>
    <row r="1097" spans="1:28">
      <c r="A1097" s="81"/>
      <c r="B1097" s="21"/>
      <c r="C1097" s="78"/>
      <c r="E1097" s="74"/>
      <c r="F1097" s="74"/>
      <c r="G1097" s="74"/>
      <c r="H1097" s="74"/>
      <c r="I1097" s="74"/>
      <c r="J1097" s="74"/>
      <c r="K1097" s="74"/>
      <c r="L1097" s="74"/>
      <c r="M1097" s="74"/>
      <c r="N1097" s="74"/>
      <c r="O1097" s="74"/>
      <c r="P1097" s="74"/>
      <c r="Q1097" s="74"/>
      <c r="R1097" s="74"/>
      <c r="S1097" s="74"/>
      <c r="T1097" s="74"/>
      <c r="U1097" s="74"/>
      <c r="V1097" s="74"/>
      <c r="W1097" s="74"/>
      <c r="X1097" s="74"/>
      <c r="Y1097" s="74"/>
      <c r="Z1097" s="74"/>
      <c r="AA1097" s="74"/>
      <c r="AB1097" s="74"/>
    </row>
    <row r="1098" spans="1:28">
      <c r="A1098" s="81"/>
      <c r="B1098" s="21"/>
      <c r="C1098" s="78"/>
      <c r="E1098" s="74"/>
      <c r="F1098" s="74"/>
      <c r="G1098" s="74"/>
      <c r="H1098" s="74"/>
      <c r="I1098" s="74"/>
      <c r="J1098" s="74"/>
      <c r="K1098" s="74"/>
      <c r="L1098" s="74"/>
      <c r="M1098" s="74"/>
      <c r="N1098" s="74"/>
      <c r="O1098" s="74"/>
      <c r="P1098" s="74"/>
      <c r="Q1098" s="74"/>
      <c r="R1098" s="74"/>
      <c r="S1098" s="74"/>
      <c r="T1098" s="74"/>
      <c r="U1098" s="74"/>
      <c r="V1098" s="74"/>
      <c r="W1098" s="74"/>
      <c r="X1098" s="74"/>
      <c r="Y1098" s="74"/>
      <c r="Z1098" s="74"/>
      <c r="AA1098" s="74"/>
      <c r="AB1098" s="74"/>
    </row>
    <row r="1099" spans="1:28">
      <c r="A1099" s="81"/>
      <c r="B1099" s="21"/>
      <c r="C1099" s="78"/>
      <c r="E1099" s="74"/>
      <c r="F1099" s="74"/>
      <c r="G1099" s="74"/>
      <c r="H1099" s="74"/>
      <c r="I1099" s="74"/>
      <c r="J1099" s="74"/>
      <c r="K1099" s="74"/>
      <c r="L1099" s="74"/>
      <c r="M1099" s="74"/>
      <c r="N1099" s="74"/>
      <c r="O1099" s="74"/>
      <c r="P1099" s="74"/>
      <c r="Q1099" s="74"/>
      <c r="R1099" s="74"/>
      <c r="S1099" s="74"/>
      <c r="T1099" s="74"/>
      <c r="U1099" s="74"/>
      <c r="V1099" s="74"/>
      <c r="W1099" s="74"/>
      <c r="X1099" s="74"/>
      <c r="Y1099" s="74"/>
      <c r="Z1099" s="74"/>
      <c r="AA1099" s="74"/>
      <c r="AB1099" s="74"/>
    </row>
    <row r="1100" spans="1:28">
      <c r="A1100" s="81"/>
      <c r="B1100" s="21"/>
      <c r="C1100" s="78"/>
      <c r="E1100" s="74"/>
      <c r="F1100" s="74"/>
      <c r="G1100" s="74"/>
      <c r="H1100" s="74"/>
      <c r="I1100" s="74"/>
      <c r="J1100" s="74"/>
      <c r="K1100" s="74"/>
      <c r="L1100" s="74"/>
      <c r="M1100" s="74"/>
      <c r="N1100" s="74"/>
      <c r="O1100" s="74"/>
      <c r="P1100" s="74"/>
      <c r="Q1100" s="74"/>
      <c r="R1100" s="74"/>
      <c r="S1100" s="74"/>
      <c r="T1100" s="74"/>
      <c r="U1100" s="74"/>
      <c r="V1100" s="74"/>
      <c r="W1100" s="74"/>
      <c r="X1100" s="74"/>
      <c r="Y1100" s="74"/>
      <c r="Z1100" s="74"/>
      <c r="AA1100" s="74"/>
      <c r="AB1100" s="74"/>
    </row>
    <row r="1101" spans="1:28">
      <c r="A1101" s="81"/>
      <c r="B1101" s="21"/>
      <c r="C1101" s="78"/>
      <c r="E1101" s="74"/>
      <c r="F1101" s="74"/>
      <c r="G1101" s="74"/>
      <c r="H1101" s="74"/>
      <c r="I1101" s="74"/>
      <c r="J1101" s="74"/>
      <c r="K1101" s="74"/>
      <c r="L1101" s="74"/>
      <c r="M1101" s="74"/>
      <c r="N1101" s="74"/>
      <c r="O1101" s="74"/>
      <c r="P1101" s="74"/>
      <c r="Q1101" s="74"/>
      <c r="R1101" s="74"/>
      <c r="S1101" s="74"/>
      <c r="T1101" s="74"/>
      <c r="U1101" s="74"/>
      <c r="V1101" s="74"/>
      <c r="W1101" s="74"/>
      <c r="X1101" s="74"/>
      <c r="Y1101" s="74"/>
      <c r="Z1101" s="74"/>
      <c r="AA1101" s="74"/>
      <c r="AB1101" s="74"/>
    </row>
    <row r="1102" spans="1:28">
      <c r="A1102" s="81"/>
      <c r="B1102" s="21"/>
      <c r="C1102" s="78"/>
      <c r="E1102" s="74"/>
      <c r="F1102" s="74"/>
      <c r="G1102" s="74"/>
      <c r="H1102" s="74"/>
      <c r="I1102" s="74"/>
      <c r="J1102" s="74"/>
      <c r="K1102" s="74"/>
      <c r="L1102" s="74"/>
      <c r="M1102" s="74"/>
      <c r="N1102" s="74"/>
      <c r="O1102" s="74"/>
      <c r="P1102" s="74"/>
      <c r="Q1102" s="74"/>
      <c r="R1102" s="74"/>
      <c r="S1102" s="74"/>
      <c r="T1102" s="74"/>
      <c r="U1102" s="74"/>
      <c r="V1102" s="74"/>
      <c r="W1102" s="74"/>
      <c r="X1102" s="74"/>
      <c r="Y1102" s="74"/>
      <c r="Z1102" s="74"/>
      <c r="AA1102" s="74"/>
      <c r="AB1102" s="74"/>
    </row>
    <row r="1103" spans="1:28">
      <c r="A1103" s="81"/>
      <c r="B1103" s="21"/>
      <c r="C1103" s="78"/>
      <c r="E1103" s="74"/>
      <c r="F1103" s="74"/>
      <c r="G1103" s="74"/>
      <c r="H1103" s="74"/>
      <c r="I1103" s="74"/>
      <c r="J1103" s="74"/>
      <c r="K1103" s="74"/>
      <c r="L1103" s="74"/>
      <c r="M1103" s="74"/>
      <c r="N1103" s="74"/>
      <c r="O1103" s="74"/>
      <c r="P1103" s="74"/>
      <c r="Q1103" s="74"/>
      <c r="R1103" s="74"/>
      <c r="S1103" s="74"/>
      <c r="T1103" s="74"/>
      <c r="U1103" s="74"/>
      <c r="V1103" s="74"/>
      <c r="W1103" s="74"/>
      <c r="X1103" s="74"/>
      <c r="Y1103" s="74"/>
      <c r="Z1103" s="74"/>
      <c r="AA1103" s="74"/>
      <c r="AB1103" s="74"/>
    </row>
    <row r="1104" spans="1:28">
      <c r="A1104" s="81"/>
      <c r="B1104" s="21"/>
      <c r="C1104" s="78"/>
      <c r="E1104" s="74"/>
      <c r="F1104" s="74"/>
      <c r="G1104" s="74"/>
      <c r="H1104" s="74"/>
      <c r="I1104" s="74"/>
      <c r="J1104" s="74"/>
      <c r="K1104" s="74"/>
      <c r="L1104" s="74"/>
      <c r="M1104" s="74"/>
      <c r="N1104" s="74"/>
      <c r="O1104" s="74"/>
      <c r="P1104" s="74"/>
      <c r="Q1104" s="74"/>
      <c r="R1104" s="74"/>
      <c r="S1104" s="74"/>
      <c r="T1104" s="74"/>
      <c r="U1104" s="74"/>
      <c r="V1104" s="74"/>
      <c r="W1104" s="74"/>
      <c r="X1104" s="74"/>
      <c r="Y1104" s="74"/>
      <c r="Z1104" s="74"/>
      <c r="AA1104" s="74"/>
      <c r="AB1104" s="74"/>
    </row>
    <row r="1105" spans="1:28">
      <c r="A1105" s="81"/>
      <c r="B1105" s="21"/>
      <c r="C1105" s="78"/>
      <c r="E1105" s="74"/>
      <c r="F1105" s="74"/>
      <c r="G1105" s="74"/>
      <c r="H1105" s="74"/>
      <c r="I1105" s="74"/>
      <c r="J1105" s="74"/>
      <c r="K1105" s="74"/>
      <c r="L1105" s="74"/>
      <c r="M1105" s="74"/>
      <c r="N1105" s="74"/>
      <c r="O1105" s="74"/>
      <c r="P1105" s="74"/>
      <c r="Q1105" s="74"/>
      <c r="R1105" s="74"/>
      <c r="S1105" s="74"/>
      <c r="T1105" s="74"/>
      <c r="U1105" s="74"/>
      <c r="V1105" s="74"/>
      <c r="W1105" s="74"/>
      <c r="X1105" s="74"/>
      <c r="Y1105" s="74"/>
      <c r="Z1105" s="74"/>
      <c r="AA1105" s="74"/>
      <c r="AB1105" s="74"/>
    </row>
    <row r="1106" spans="1:28">
      <c r="A1106" s="81"/>
      <c r="B1106" s="21"/>
      <c r="C1106" s="78"/>
      <c r="E1106" s="74"/>
      <c r="F1106" s="74"/>
      <c r="G1106" s="74"/>
      <c r="H1106" s="74"/>
      <c r="I1106" s="74"/>
      <c r="J1106" s="74"/>
      <c r="K1106" s="74"/>
      <c r="L1106" s="74"/>
      <c r="M1106" s="74"/>
      <c r="N1106" s="74"/>
      <c r="O1106" s="74"/>
      <c r="P1106" s="74"/>
      <c r="Q1106" s="74"/>
      <c r="R1106" s="74"/>
      <c r="S1106" s="74"/>
      <c r="T1106" s="74"/>
      <c r="U1106" s="74"/>
      <c r="V1106" s="74"/>
      <c r="W1106" s="74"/>
      <c r="X1106" s="74"/>
      <c r="Y1106" s="74"/>
      <c r="Z1106" s="74"/>
      <c r="AA1106" s="74"/>
      <c r="AB1106" s="74"/>
    </row>
    <row r="1107" spans="1:28">
      <c r="A1107" s="81"/>
      <c r="B1107" s="21"/>
      <c r="C1107" s="78"/>
      <c r="E1107" s="74"/>
      <c r="F1107" s="74"/>
      <c r="G1107" s="74"/>
      <c r="H1107" s="74"/>
      <c r="I1107" s="74"/>
      <c r="J1107" s="74"/>
      <c r="K1107" s="74"/>
      <c r="L1107" s="74"/>
      <c r="M1107" s="74"/>
      <c r="N1107" s="74"/>
      <c r="O1107" s="74"/>
      <c r="P1107" s="74"/>
      <c r="Q1107" s="74"/>
      <c r="R1107" s="74"/>
      <c r="S1107" s="74"/>
      <c r="T1107" s="74"/>
      <c r="U1107" s="74"/>
      <c r="V1107" s="74"/>
      <c r="W1107" s="74"/>
      <c r="X1107" s="74"/>
      <c r="Y1107" s="74"/>
      <c r="Z1107" s="74"/>
      <c r="AA1107" s="74"/>
      <c r="AB1107" s="74"/>
    </row>
    <row r="1108" spans="1:28">
      <c r="A1108" s="81"/>
      <c r="B1108" s="21"/>
      <c r="C1108" s="78"/>
      <c r="E1108" s="74"/>
      <c r="F1108" s="74"/>
      <c r="G1108" s="74"/>
      <c r="H1108" s="74"/>
      <c r="I1108" s="74"/>
      <c r="J1108" s="74"/>
      <c r="K1108" s="74"/>
      <c r="L1108" s="74"/>
      <c r="M1108" s="74"/>
      <c r="N1108" s="74"/>
      <c r="O1108" s="74"/>
      <c r="P1108" s="74"/>
      <c r="Q1108" s="74"/>
      <c r="R1108" s="74"/>
      <c r="S1108" s="74"/>
      <c r="T1108" s="74"/>
      <c r="U1108" s="74"/>
      <c r="V1108" s="74"/>
      <c r="W1108" s="74"/>
      <c r="X1108" s="74"/>
      <c r="Y1108" s="74"/>
      <c r="Z1108" s="74"/>
      <c r="AA1108" s="74"/>
      <c r="AB1108" s="74"/>
    </row>
    <row r="1109" spans="1:28">
      <c r="A1109" s="81"/>
      <c r="B1109" s="21"/>
      <c r="C1109" s="78"/>
      <c r="E1109" s="74"/>
      <c r="F1109" s="74"/>
      <c r="G1109" s="74"/>
      <c r="H1109" s="74"/>
      <c r="I1109" s="74"/>
      <c r="J1109" s="74"/>
      <c r="K1109" s="74"/>
      <c r="L1109" s="74"/>
      <c r="M1109" s="74"/>
      <c r="N1109" s="74"/>
      <c r="O1109" s="74"/>
      <c r="P1109" s="74"/>
      <c r="Q1109" s="74"/>
      <c r="R1109" s="74"/>
      <c r="S1109" s="74"/>
      <c r="T1109" s="74"/>
      <c r="U1109" s="74"/>
      <c r="V1109" s="74"/>
      <c r="W1109" s="74"/>
      <c r="X1109" s="74"/>
      <c r="Y1109" s="74"/>
      <c r="Z1109" s="74"/>
      <c r="AA1109" s="74"/>
      <c r="AB1109" s="74"/>
    </row>
    <row r="1110" spans="1:28">
      <c r="A1110" s="81"/>
      <c r="B1110" s="21"/>
      <c r="C1110" s="78"/>
      <c r="E1110" s="74"/>
      <c r="F1110" s="74"/>
      <c r="G1110" s="74"/>
      <c r="H1110" s="74"/>
      <c r="I1110" s="74"/>
      <c r="J1110" s="74"/>
      <c r="K1110" s="74"/>
      <c r="L1110" s="74"/>
      <c r="M1110" s="74"/>
      <c r="N1110" s="74"/>
      <c r="O1110" s="74"/>
      <c r="P1110" s="74"/>
      <c r="Q1110" s="74"/>
      <c r="R1110" s="74"/>
      <c r="S1110" s="74"/>
      <c r="T1110" s="74"/>
      <c r="U1110" s="74"/>
      <c r="V1110" s="74"/>
      <c r="W1110" s="74"/>
      <c r="X1110" s="74"/>
      <c r="Y1110" s="74"/>
      <c r="Z1110" s="74"/>
      <c r="AA1110" s="74"/>
      <c r="AB1110" s="74"/>
    </row>
    <row r="1111" spans="1:28">
      <c r="A1111" s="81"/>
      <c r="B1111" s="21"/>
      <c r="C1111" s="78"/>
      <c r="E1111" s="74"/>
      <c r="F1111" s="74"/>
      <c r="G1111" s="74"/>
      <c r="H1111" s="74"/>
      <c r="I1111" s="74"/>
      <c r="J1111" s="74"/>
      <c r="K1111" s="74"/>
      <c r="L1111" s="74"/>
      <c r="M1111" s="74"/>
      <c r="N1111" s="74"/>
      <c r="O1111" s="74"/>
      <c r="P1111" s="74"/>
      <c r="Q1111" s="74"/>
      <c r="R1111" s="74"/>
      <c r="S1111" s="74"/>
      <c r="T1111" s="74"/>
      <c r="U1111" s="74"/>
      <c r="V1111" s="74"/>
      <c r="W1111" s="74"/>
      <c r="X1111" s="74"/>
      <c r="Y1111" s="74"/>
      <c r="Z1111" s="74"/>
      <c r="AA1111" s="74"/>
      <c r="AB1111" s="74"/>
    </row>
    <row r="1112" spans="1:28">
      <c r="A1112" s="81"/>
      <c r="B1112" s="21"/>
      <c r="C1112" s="78"/>
      <c r="E1112" s="74"/>
      <c r="F1112" s="74"/>
      <c r="G1112" s="74"/>
      <c r="H1112" s="74"/>
      <c r="I1112" s="74"/>
      <c r="J1112" s="74"/>
      <c r="K1112" s="74"/>
      <c r="L1112" s="74"/>
      <c r="M1112" s="74"/>
      <c r="N1112" s="74"/>
      <c r="O1112" s="74"/>
      <c r="P1112" s="74"/>
      <c r="Q1112" s="74"/>
      <c r="R1112" s="74"/>
      <c r="S1112" s="74"/>
      <c r="T1112" s="74"/>
      <c r="U1112" s="74"/>
      <c r="V1112" s="74"/>
      <c r="W1112" s="74"/>
      <c r="X1112" s="74"/>
      <c r="Y1112" s="74"/>
      <c r="Z1112" s="74"/>
      <c r="AA1112" s="74"/>
      <c r="AB1112" s="74"/>
    </row>
    <row r="1113" spans="1:28">
      <c r="A1113" s="81"/>
      <c r="B1113" s="21"/>
      <c r="C1113" s="78"/>
      <c r="E1113" s="74"/>
      <c r="F1113" s="74"/>
      <c r="G1113" s="74"/>
      <c r="H1113" s="74"/>
      <c r="I1113" s="74"/>
      <c r="J1113" s="74"/>
      <c r="K1113" s="74"/>
      <c r="L1113" s="74"/>
      <c r="M1113" s="74"/>
      <c r="N1113" s="74"/>
      <c r="O1113" s="74"/>
      <c r="P1113" s="74"/>
      <c r="Q1113" s="74"/>
      <c r="R1113" s="74"/>
      <c r="S1113" s="74"/>
      <c r="T1113" s="74"/>
      <c r="U1113" s="74"/>
      <c r="V1113" s="74"/>
      <c r="W1113" s="74"/>
      <c r="X1113" s="74"/>
      <c r="Y1113" s="74"/>
      <c r="Z1113" s="74"/>
      <c r="AA1113" s="74"/>
      <c r="AB1113" s="74"/>
    </row>
    <row r="1114" spans="1:28">
      <c r="A1114" s="81"/>
      <c r="B1114" s="21"/>
      <c r="C1114" s="78"/>
      <c r="E1114" s="74"/>
      <c r="F1114" s="74"/>
      <c r="G1114" s="74"/>
      <c r="H1114" s="74"/>
      <c r="I1114" s="74"/>
      <c r="J1114" s="74"/>
      <c r="K1114" s="74"/>
      <c r="L1114" s="74"/>
      <c r="M1114" s="74"/>
      <c r="N1114" s="74"/>
      <c r="O1114" s="74"/>
      <c r="P1114" s="74"/>
      <c r="Q1114" s="74"/>
      <c r="R1114" s="74"/>
      <c r="S1114" s="74"/>
      <c r="T1114" s="74"/>
      <c r="U1114" s="74"/>
      <c r="V1114" s="74"/>
      <c r="W1114" s="74"/>
      <c r="X1114" s="74"/>
      <c r="Y1114" s="74"/>
      <c r="Z1114" s="74"/>
      <c r="AA1114" s="74"/>
      <c r="AB1114" s="74"/>
    </row>
    <row r="1115" spans="1:28">
      <c r="A1115" s="81"/>
      <c r="B1115" s="21"/>
      <c r="C1115" s="78"/>
      <c r="E1115" s="74"/>
      <c r="F1115" s="74"/>
      <c r="G1115" s="74"/>
      <c r="H1115" s="74"/>
      <c r="I1115" s="74"/>
      <c r="J1115" s="74"/>
      <c r="K1115" s="74"/>
      <c r="L1115" s="74"/>
      <c r="M1115" s="74"/>
      <c r="N1115" s="74"/>
      <c r="O1115" s="74"/>
      <c r="P1115" s="74"/>
      <c r="Q1115" s="74"/>
      <c r="R1115" s="74"/>
      <c r="S1115" s="74"/>
      <c r="T1115" s="74"/>
      <c r="U1115" s="74"/>
      <c r="V1115" s="74"/>
      <c r="W1115" s="74"/>
      <c r="X1115" s="74"/>
      <c r="Y1115" s="74"/>
      <c r="Z1115" s="74"/>
      <c r="AA1115" s="74"/>
      <c r="AB1115" s="74"/>
    </row>
    <row r="1116" spans="1:28">
      <c r="A1116" s="81"/>
      <c r="B1116" s="21"/>
      <c r="C1116" s="78"/>
      <c r="E1116" s="74"/>
      <c r="F1116" s="74"/>
      <c r="G1116" s="74"/>
      <c r="H1116" s="74"/>
      <c r="I1116" s="74"/>
      <c r="J1116" s="74"/>
      <c r="K1116" s="74"/>
      <c r="L1116" s="74"/>
      <c r="M1116" s="74"/>
      <c r="N1116" s="74"/>
      <c r="O1116" s="74"/>
      <c r="P1116" s="74"/>
      <c r="Q1116" s="74"/>
      <c r="R1116" s="74"/>
      <c r="S1116" s="74"/>
      <c r="T1116" s="74"/>
      <c r="U1116" s="74"/>
      <c r="V1116" s="74"/>
      <c r="W1116" s="74"/>
      <c r="X1116" s="74"/>
      <c r="Y1116" s="74"/>
      <c r="Z1116" s="74"/>
      <c r="AA1116" s="74"/>
      <c r="AB1116" s="74"/>
    </row>
    <row r="1117" spans="1:28">
      <c r="A1117" s="81"/>
      <c r="B1117" s="21"/>
      <c r="C1117" s="78"/>
      <c r="E1117" s="74"/>
      <c r="F1117" s="74"/>
      <c r="G1117" s="74"/>
      <c r="H1117" s="74"/>
      <c r="I1117" s="74"/>
      <c r="J1117" s="74"/>
      <c r="K1117" s="74"/>
      <c r="L1117" s="74"/>
      <c r="M1117" s="74"/>
      <c r="N1117" s="74"/>
      <c r="O1117" s="74"/>
      <c r="P1117" s="74"/>
      <c r="Q1117" s="74"/>
      <c r="R1117" s="74"/>
      <c r="S1117" s="74"/>
      <c r="T1117" s="74"/>
      <c r="U1117" s="74"/>
      <c r="V1117" s="74"/>
      <c r="W1117" s="74"/>
      <c r="X1117" s="74"/>
      <c r="Y1117" s="74"/>
      <c r="Z1117" s="74"/>
      <c r="AA1117" s="74"/>
      <c r="AB1117" s="74"/>
    </row>
    <row r="1118" spans="1:28">
      <c r="A1118" s="81"/>
      <c r="B1118" s="21"/>
      <c r="C1118" s="78"/>
      <c r="E1118" s="74"/>
      <c r="F1118" s="74"/>
      <c r="G1118" s="74"/>
      <c r="H1118" s="74"/>
      <c r="I1118" s="74"/>
      <c r="J1118" s="74"/>
      <c r="K1118" s="74"/>
      <c r="L1118" s="74"/>
      <c r="M1118" s="74"/>
      <c r="N1118" s="74"/>
      <c r="O1118" s="74"/>
      <c r="P1118" s="74"/>
      <c r="Q1118" s="74"/>
      <c r="R1118" s="74"/>
      <c r="S1118" s="74"/>
      <c r="T1118" s="74"/>
      <c r="U1118" s="74"/>
      <c r="V1118" s="74"/>
      <c r="W1118" s="74"/>
      <c r="X1118" s="74"/>
      <c r="Y1118" s="74"/>
      <c r="Z1118" s="74"/>
      <c r="AA1118" s="74"/>
      <c r="AB1118" s="74"/>
    </row>
    <row r="1119" spans="1:28">
      <c r="A1119" s="81"/>
      <c r="B1119" s="21"/>
      <c r="C1119" s="78"/>
      <c r="E1119" s="74"/>
      <c r="F1119" s="74"/>
      <c r="G1119" s="74"/>
      <c r="H1119" s="74"/>
      <c r="I1119" s="74"/>
      <c r="J1119" s="74"/>
      <c r="K1119" s="74"/>
      <c r="L1119" s="74"/>
      <c r="M1119" s="74"/>
      <c r="N1119" s="74"/>
      <c r="O1119" s="74"/>
      <c r="P1119" s="74"/>
      <c r="Q1119" s="74"/>
      <c r="R1119" s="74"/>
      <c r="S1119" s="74"/>
      <c r="T1119" s="74"/>
      <c r="U1119" s="74"/>
      <c r="V1119" s="74"/>
      <c r="W1119" s="74"/>
      <c r="X1119" s="74"/>
      <c r="Y1119" s="74"/>
      <c r="Z1119" s="74"/>
      <c r="AA1119" s="74"/>
      <c r="AB1119" s="74"/>
    </row>
    <row r="1120" spans="1:28">
      <c r="A1120" s="81"/>
      <c r="B1120" s="21"/>
      <c r="C1120" s="78"/>
      <c r="E1120" s="74"/>
      <c r="F1120" s="74"/>
      <c r="G1120" s="74"/>
      <c r="H1120" s="74"/>
      <c r="I1120" s="74"/>
      <c r="J1120" s="74"/>
      <c r="K1120" s="74"/>
      <c r="L1120" s="74"/>
      <c r="M1120" s="74"/>
      <c r="N1120" s="74"/>
      <c r="O1120" s="74"/>
      <c r="P1120" s="74"/>
      <c r="Q1120" s="74"/>
      <c r="R1120" s="74"/>
      <c r="S1120" s="74"/>
      <c r="T1120" s="74"/>
      <c r="U1120" s="74"/>
      <c r="V1120" s="74"/>
      <c r="W1120" s="74"/>
      <c r="X1120" s="74"/>
      <c r="Y1120" s="74"/>
      <c r="Z1120" s="74"/>
      <c r="AA1120" s="74"/>
      <c r="AB1120" s="74"/>
    </row>
    <row r="1121" spans="1:28">
      <c r="A1121" s="81"/>
      <c r="B1121" s="21"/>
      <c r="C1121" s="78"/>
      <c r="E1121" s="74"/>
      <c r="F1121" s="74"/>
      <c r="G1121" s="74"/>
      <c r="H1121" s="74"/>
      <c r="I1121" s="74"/>
      <c r="J1121" s="74"/>
      <c r="K1121" s="74"/>
      <c r="L1121" s="74"/>
      <c r="M1121" s="74"/>
      <c r="N1121" s="74"/>
      <c r="O1121" s="74"/>
      <c r="P1121" s="74"/>
      <c r="Q1121" s="74"/>
      <c r="R1121" s="74"/>
      <c r="S1121" s="74"/>
      <c r="T1121" s="74"/>
      <c r="U1121" s="74"/>
      <c r="V1121" s="74"/>
      <c r="W1121" s="74"/>
      <c r="X1121" s="74"/>
      <c r="Y1121" s="74"/>
      <c r="Z1121" s="74"/>
      <c r="AA1121" s="74"/>
      <c r="AB1121" s="74"/>
    </row>
    <row r="1122" spans="1:28">
      <c r="A1122" s="81"/>
      <c r="B1122" s="21"/>
      <c r="C1122" s="78"/>
      <c r="E1122" s="74"/>
      <c r="F1122" s="74"/>
      <c r="G1122" s="74"/>
      <c r="H1122" s="74"/>
      <c r="I1122" s="74"/>
      <c r="J1122" s="74"/>
      <c r="K1122" s="74"/>
      <c r="L1122" s="74"/>
      <c r="M1122" s="74"/>
      <c r="N1122" s="74"/>
      <c r="O1122" s="74"/>
      <c r="P1122" s="74"/>
      <c r="Q1122" s="74"/>
      <c r="R1122" s="74"/>
      <c r="S1122" s="74"/>
      <c r="T1122" s="74"/>
      <c r="U1122" s="74"/>
      <c r="V1122" s="74"/>
      <c r="W1122" s="74"/>
      <c r="X1122" s="74"/>
      <c r="Y1122" s="74"/>
      <c r="Z1122" s="74"/>
      <c r="AA1122" s="74"/>
      <c r="AB1122" s="74"/>
    </row>
    <row r="1123" spans="1:28">
      <c r="A1123" s="81"/>
      <c r="B1123" s="21"/>
      <c r="C1123" s="78"/>
      <c r="E1123" s="74"/>
      <c r="F1123" s="74"/>
      <c r="G1123" s="74"/>
      <c r="H1123" s="74"/>
      <c r="I1123" s="74"/>
      <c r="J1123" s="74"/>
      <c r="K1123" s="74"/>
      <c r="L1123" s="74"/>
      <c r="M1123" s="74"/>
      <c r="N1123" s="74"/>
      <c r="O1123" s="74"/>
      <c r="P1123" s="74"/>
      <c r="Q1123" s="74"/>
      <c r="R1123" s="74"/>
      <c r="S1123" s="74"/>
      <c r="T1123" s="74"/>
      <c r="U1123" s="74"/>
      <c r="V1123" s="74"/>
      <c r="W1123" s="74"/>
      <c r="X1123" s="74"/>
      <c r="Y1123" s="74"/>
      <c r="Z1123" s="74"/>
      <c r="AA1123" s="74"/>
      <c r="AB1123" s="74"/>
    </row>
    <row r="1124" spans="1:28">
      <c r="A1124" s="81"/>
      <c r="B1124" s="21"/>
      <c r="C1124" s="78"/>
      <c r="E1124" s="74"/>
      <c r="F1124" s="74"/>
      <c r="G1124" s="74"/>
      <c r="H1124" s="74"/>
      <c r="I1124" s="74"/>
      <c r="J1124" s="74"/>
      <c r="K1124" s="74"/>
      <c r="L1124" s="74"/>
      <c r="M1124" s="74"/>
      <c r="N1124" s="74"/>
      <c r="O1124" s="74"/>
      <c r="P1124" s="74"/>
      <c r="Q1124" s="74"/>
      <c r="R1124" s="74"/>
      <c r="S1124" s="74"/>
      <c r="T1124" s="74"/>
      <c r="U1124" s="74"/>
      <c r="V1124" s="74"/>
      <c r="W1124" s="74"/>
      <c r="X1124" s="74"/>
      <c r="Y1124" s="74"/>
      <c r="Z1124" s="74"/>
      <c r="AA1124" s="74"/>
      <c r="AB1124" s="74"/>
    </row>
    <row r="1125" spans="1:28">
      <c r="A1125" s="81"/>
      <c r="B1125" s="21"/>
      <c r="C1125" s="78"/>
      <c r="E1125" s="74"/>
      <c r="F1125" s="74"/>
      <c r="G1125" s="74"/>
      <c r="H1125" s="74"/>
      <c r="I1125" s="74"/>
      <c r="J1125" s="74"/>
      <c r="K1125" s="74"/>
      <c r="L1125" s="74"/>
      <c r="M1125" s="74"/>
      <c r="N1125" s="74"/>
      <c r="O1125" s="74"/>
      <c r="P1125" s="74"/>
      <c r="Q1125" s="74"/>
      <c r="R1125" s="74"/>
      <c r="S1125" s="74"/>
      <c r="T1125" s="74"/>
      <c r="U1125" s="74"/>
      <c r="V1125" s="74"/>
      <c r="W1125" s="74"/>
      <c r="X1125" s="74"/>
      <c r="Y1125" s="74"/>
      <c r="Z1125" s="74"/>
      <c r="AA1125" s="74"/>
      <c r="AB1125" s="74"/>
    </row>
    <row r="1126" spans="1:28">
      <c r="A1126" s="81"/>
      <c r="B1126" s="21"/>
      <c r="C1126" s="78"/>
      <c r="E1126" s="74"/>
      <c r="F1126" s="74"/>
      <c r="G1126" s="74"/>
      <c r="H1126" s="74"/>
      <c r="I1126" s="74"/>
      <c r="J1126" s="74"/>
      <c r="K1126" s="74"/>
      <c r="L1126" s="74"/>
      <c r="M1126" s="74"/>
      <c r="N1126" s="74"/>
      <c r="O1126" s="74"/>
      <c r="P1126" s="74"/>
      <c r="Q1126" s="74"/>
      <c r="R1126" s="74"/>
      <c r="S1126" s="74"/>
      <c r="T1126" s="74"/>
      <c r="U1126" s="74"/>
      <c r="V1126" s="74"/>
      <c r="W1126" s="74"/>
      <c r="X1126" s="74"/>
      <c r="Y1126" s="74"/>
      <c r="Z1126" s="74"/>
      <c r="AA1126" s="74"/>
      <c r="AB1126" s="74"/>
    </row>
    <row r="1127" spans="1:28">
      <c r="A1127" s="81"/>
      <c r="B1127" s="21"/>
      <c r="C1127" s="78"/>
      <c r="E1127" s="74"/>
      <c r="F1127" s="74"/>
      <c r="G1127" s="74"/>
      <c r="H1127" s="74"/>
      <c r="I1127" s="74"/>
      <c r="J1127" s="74"/>
      <c r="K1127" s="74"/>
      <c r="L1127" s="74"/>
      <c r="M1127" s="74"/>
      <c r="N1127" s="74"/>
      <c r="O1127" s="74"/>
      <c r="P1127" s="74"/>
      <c r="Q1127" s="74"/>
      <c r="R1127" s="74"/>
      <c r="S1127" s="74"/>
      <c r="T1127" s="74"/>
      <c r="U1127" s="74"/>
      <c r="V1127" s="74"/>
      <c r="W1127" s="74"/>
      <c r="X1127" s="74"/>
      <c r="Y1127" s="74"/>
      <c r="Z1127" s="74"/>
      <c r="AA1127" s="74"/>
      <c r="AB1127" s="74"/>
    </row>
    <row r="1128" spans="1:28">
      <c r="A1128" s="81"/>
      <c r="B1128" s="21"/>
      <c r="C1128" s="78"/>
      <c r="E1128" s="74"/>
      <c r="F1128" s="74"/>
      <c r="G1128" s="74"/>
      <c r="H1128" s="74"/>
      <c r="I1128" s="74"/>
      <c r="J1128" s="74"/>
      <c r="K1128" s="74"/>
      <c r="L1128" s="74"/>
      <c r="M1128" s="74"/>
      <c r="N1128" s="74"/>
      <c r="O1128" s="74"/>
      <c r="P1128" s="74"/>
      <c r="Q1128" s="74"/>
      <c r="R1128" s="74"/>
      <c r="S1128" s="74"/>
      <c r="T1128" s="74"/>
      <c r="U1128" s="74"/>
      <c r="V1128" s="74"/>
      <c r="W1128" s="74"/>
      <c r="X1128" s="74"/>
      <c r="Y1128" s="74"/>
      <c r="Z1128" s="74"/>
      <c r="AA1128" s="74"/>
      <c r="AB1128" s="74"/>
    </row>
    <row r="1129" spans="1:28">
      <c r="A1129" s="81"/>
      <c r="B1129" s="21"/>
      <c r="C1129" s="78"/>
      <c r="E1129" s="74"/>
      <c r="F1129" s="74"/>
      <c r="G1129" s="74"/>
      <c r="H1129" s="74"/>
      <c r="I1129" s="74"/>
      <c r="J1129" s="74"/>
      <c r="K1129" s="74"/>
      <c r="L1129" s="74"/>
      <c r="M1129" s="74"/>
      <c r="N1129" s="74"/>
      <c r="O1129" s="74"/>
      <c r="P1129" s="74"/>
      <c r="Q1129" s="74"/>
      <c r="R1129" s="74"/>
      <c r="S1129" s="74"/>
      <c r="T1129" s="74"/>
      <c r="U1129" s="74"/>
      <c r="V1129" s="74"/>
      <c r="W1129" s="74"/>
      <c r="X1129" s="74"/>
      <c r="Y1129" s="74"/>
      <c r="Z1129" s="74"/>
      <c r="AA1129" s="74"/>
      <c r="AB1129" s="74"/>
    </row>
    <row r="1130" spans="1:28">
      <c r="A1130" s="81"/>
      <c r="B1130" s="21"/>
      <c r="C1130" s="78"/>
      <c r="E1130" s="74"/>
      <c r="F1130" s="74"/>
      <c r="G1130" s="74"/>
      <c r="H1130" s="74"/>
      <c r="I1130" s="74"/>
      <c r="J1130" s="74"/>
      <c r="K1130" s="74"/>
      <c r="L1130" s="74"/>
      <c r="M1130" s="74"/>
      <c r="N1130" s="74"/>
      <c r="O1130" s="74"/>
      <c r="P1130" s="74"/>
      <c r="Q1130" s="74"/>
      <c r="R1130" s="74"/>
      <c r="S1130" s="74"/>
      <c r="T1130" s="74"/>
      <c r="U1130" s="74"/>
      <c r="V1130" s="74"/>
      <c r="W1130" s="74"/>
      <c r="X1130" s="74"/>
      <c r="Y1130" s="74"/>
      <c r="Z1130" s="74"/>
      <c r="AA1130" s="74"/>
      <c r="AB1130" s="74"/>
    </row>
    <row r="1131" spans="1:28">
      <c r="A1131" s="81"/>
      <c r="B1131" s="21"/>
      <c r="C1131" s="78"/>
      <c r="E1131" s="74"/>
      <c r="F1131" s="74"/>
      <c r="G1131" s="74"/>
      <c r="H1131" s="74"/>
      <c r="I1131" s="74"/>
      <c r="J1131" s="74"/>
      <c r="K1131" s="74"/>
      <c r="L1131" s="74"/>
      <c r="M1131" s="74"/>
      <c r="N1131" s="74"/>
      <c r="O1131" s="74"/>
      <c r="P1131" s="74"/>
      <c r="Q1131" s="74"/>
      <c r="R1131" s="74"/>
      <c r="S1131" s="74"/>
      <c r="T1131" s="74"/>
      <c r="U1131" s="74"/>
      <c r="V1131" s="74"/>
      <c r="W1131" s="74"/>
      <c r="X1131" s="74"/>
      <c r="Y1131" s="74"/>
      <c r="Z1131" s="74"/>
      <c r="AA1131" s="74"/>
      <c r="AB1131" s="74"/>
    </row>
    <row r="1132" spans="1:28">
      <c r="A1132" s="81"/>
      <c r="B1132" s="21"/>
      <c r="C1132" s="78"/>
      <c r="E1132" s="74"/>
      <c r="F1132" s="74"/>
      <c r="G1132" s="74"/>
      <c r="H1132" s="74"/>
      <c r="I1132" s="74"/>
      <c r="J1132" s="74"/>
      <c r="K1132" s="74"/>
      <c r="L1132" s="74"/>
      <c r="M1132" s="74"/>
      <c r="N1132" s="74"/>
      <c r="O1132" s="74"/>
      <c r="P1132" s="74"/>
      <c r="Q1132" s="74"/>
      <c r="R1132" s="74"/>
      <c r="S1132" s="74"/>
      <c r="T1132" s="74"/>
      <c r="U1132" s="74"/>
      <c r="V1132" s="74"/>
      <c r="W1132" s="74"/>
      <c r="X1132" s="74"/>
      <c r="Y1132" s="74"/>
      <c r="Z1132" s="74"/>
      <c r="AA1132" s="74"/>
      <c r="AB1132" s="74"/>
    </row>
    <row r="1133" spans="1:28">
      <c r="A1133" s="81"/>
      <c r="B1133" s="21"/>
      <c r="C1133" s="78"/>
      <c r="E1133" s="74"/>
      <c r="F1133" s="74"/>
      <c r="G1133" s="74"/>
      <c r="H1133" s="74"/>
      <c r="I1133" s="74"/>
      <c r="J1133" s="74"/>
      <c r="K1133" s="74"/>
      <c r="L1133" s="74"/>
      <c r="M1133" s="74"/>
      <c r="N1133" s="74"/>
      <c r="O1133" s="74"/>
      <c r="P1133" s="74"/>
      <c r="Q1133" s="74"/>
      <c r="R1133" s="74"/>
      <c r="S1133" s="74"/>
      <c r="T1133" s="74"/>
      <c r="U1133" s="74"/>
      <c r="V1133" s="74"/>
      <c r="W1133" s="74"/>
      <c r="X1133" s="74"/>
      <c r="Y1133" s="74"/>
      <c r="Z1133" s="74"/>
      <c r="AA1133" s="74"/>
      <c r="AB1133" s="74"/>
    </row>
    <row r="1134" spans="1:28">
      <c r="A1134" s="81"/>
      <c r="B1134" s="21"/>
      <c r="C1134" s="78"/>
      <c r="E1134" s="74"/>
      <c r="F1134" s="74"/>
      <c r="G1134" s="74"/>
      <c r="H1134" s="74"/>
      <c r="I1134" s="74"/>
      <c r="J1134" s="74"/>
      <c r="K1134" s="74"/>
      <c r="L1134" s="74"/>
      <c r="M1134" s="74"/>
      <c r="N1134" s="74"/>
      <c r="O1134" s="74"/>
      <c r="P1134" s="74"/>
      <c r="Q1134" s="74"/>
      <c r="R1134" s="74"/>
      <c r="S1134" s="74"/>
      <c r="T1134" s="74"/>
      <c r="U1134" s="74"/>
      <c r="V1134" s="74"/>
      <c r="W1134" s="74"/>
      <c r="X1134" s="74"/>
      <c r="Y1134" s="74"/>
      <c r="Z1134" s="74"/>
      <c r="AA1134" s="74"/>
      <c r="AB1134" s="74"/>
    </row>
    <row r="1135" spans="1:28">
      <c r="A1135" s="81"/>
      <c r="B1135" s="21"/>
      <c r="C1135" s="78"/>
      <c r="E1135" s="74"/>
      <c r="F1135" s="74"/>
      <c r="G1135" s="74"/>
      <c r="H1135" s="74"/>
      <c r="I1135" s="74"/>
      <c r="J1135" s="74"/>
      <c r="K1135" s="74"/>
      <c r="L1135" s="74"/>
      <c r="M1135" s="74"/>
      <c r="N1135" s="74"/>
      <c r="O1135" s="74"/>
      <c r="P1135" s="74"/>
      <c r="Q1135" s="74"/>
      <c r="R1135" s="74"/>
      <c r="S1135" s="74"/>
      <c r="T1135" s="74"/>
      <c r="U1135" s="74"/>
      <c r="V1135" s="74"/>
      <c r="W1135" s="74"/>
      <c r="X1135" s="74"/>
      <c r="Y1135" s="74"/>
      <c r="Z1135" s="74"/>
      <c r="AA1135" s="74"/>
      <c r="AB1135" s="74"/>
    </row>
    <row r="1136" spans="1:28">
      <c r="A1136" s="81"/>
      <c r="B1136" s="21"/>
      <c r="C1136" s="78"/>
      <c r="E1136" s="74"/>
      <c r="F1136" s="74"/>
      <c r="G1136" s="74"/>
      <c r="H1136" s="74"/>
      <c r="I1136" s="74"/>
      <c r="J1136" s="74"/>
      <c r="K1136" s="74"/>
      <c r="L1136" s="74"/>
      <c r="M1136" s="74"/>
      <c r="N1136" s="74"/>
      <c r="O1136" s="74"/>
      <c r="P1136" s="74"/>
      <c r="Q1136" s="74"/>
      <c r="R1136" s="74"/>
      <c r="S1136" s="74"/>
      <c r="T1136" s="74"/>
      <c r="U1136" s="74"/>
      <c r="V1136" s="74"/>
      <c r="W1136" s="74"/>
      <c r="X1136" s="74"/>
      <c r="Y1136" s="74"/>
      <c r="Z1136" s="74"/>
      <c r="AA1136" s="74"/>
      <c r="AB1136" s="74"/>
    </row>
    <row r="1137" spans="1:28">
      <c r="A1137" s="81"/>
      <c r="B1137" s="21"/>
      <c r="C1137" s="78"/>
      <c r="E1137" s="74"/>
      <c r="F1137" s="74"/>
      <c r="G1137" s="74"/>
      <c r="H1137" s="74"/>
      <c r="I1137" s="74"/>
      <c r="J1137" s="74"/>
      <c r="K1137" s="74"/>
      <c r="L1137" s="74"/>
      <c r="M1137" s="74"/>
      <c r="N1137" s="74"/>
      <c r="O1137" s="74"/>
      <c r="P1137" s="74"/>
      <c r="Q1137" s="74"/>
      <c r="R1137" s="74"/>
      <c r="S1137" s="74"/>
      <c r="T1137" s="74"/>
      <c r="U1137" s="74"/>
      <c r="V1137" s="74"/>
      <c r="W1137" s="74"/>
      <c r="X1137" s="74"/>
      <c r="Y1137" s="74"/>
      <c r="Z1137" s="74"/>
      <c r="AA1137" s="74"/>
      <c r="AB1137" s="74"/>
    </row>
    <row r="1138" spans="1:28">
      <c r="A1138" s="81"/>
      <c r="B1138" s="21"/>
      <c r="C1138" s="78"/>
      <c r="E1138" s="74"/>
      <c r="F1138" s="74"/>
      <c r="G1138" s="74"/>
      <c r="H1138" s="74"/>
      <c r="I1138" s="74"/>
      <c r="J1138" s="74"/>
      <c r="K1138" s="74"/>
      <c r="L1138" s="74"/>
      <c r="M1138" s="74"/>
      <c r="N1138" s="74"/>
      <c r="O1138" s="74"/>
      <c r="P1138" s="74"/>
      <c r="Q1138" s="74"/>
      <c r="R1138" s="74"/>
      <c r="S1138" s="74"/>
      <c r="T1138" s="74"/>
      <c r="U1138" s="74"/>
      <c r="V1138" s="74"/>
      <c r="W1138" s="74"/>
      <c r="X1138" s="74"/>
      <c r="Y1138" s="74"/>
      <c r="Z1138" s="74"/>
      <c r="AA1138" s="74"/>
      <c r="AB1138" s="74"/>
    </row>
    <row r="1139" spans="1:28">
      <c r="A1139" s="81"/>
      <c r="B1139" s="21"/>
      <c r="C1139" s="78"/>
      <c r="E1139" s="74"/>
      <c r="F1139" s="74"/>
      <c r="G1139" s="74"/>
      <c r="H1139" s="74"/>
      <c r="I1139" s="74"/>
      <c r="J1139" s="74"/>
      <c r="K1139" s="74"/>
      <c r="L1139" s="74"/>
      <c r="M1139" s="74"/>
      <c r="N1139" s="74"/>
      <c r="O1139" s="74"/>
      <c r="P1139" s="74"/>
      <c r="Q1139" s="74"/>
      <c r="R1139" s="74"/>
      <c r="S1139" s="74"/>
      <c r="T1139" s="74"/>
      <c r="U1139" s="74"/>
      <c r="V1139" s="74"/>
      <c r="W1139" s="74"/>
      <c r="X1139" s="74"/>
      <c r="Y1139" s="74"/>
      <c r="Z1139" s="74"/>
      <c r="AA1139" s="74"/>
      <c r="AB1139" s="74"/>
    </row>
    <row r="1140" spans="1:28">
      <c r="A1140" s="81"/>
      <c r="B1140" s="21"/>
      <c r="C1140" s="78"/>
      <c r="E1140" s="74"/>
      <c r="F1140" s="74"/>
      <c r="G1140" s="74"/>
      <c r="H1140" s="74"/>
      <c r="I1140" s="74"/>
      <c r="J1140" s="74"/>
      <c r="K1140" s="74"/>
      <c r="L1140" s="74"/>
      <c r="M1140" s="74"/>
      <c r="N1140" s="74"/>
      <c r="O1140" s="74"/>
      <c r="P1140" s="74"/>
      <c r="Q1140" s="74"/>
      <c r="R1140" s="74"/>
      <c r="S1140" s="74"/>
      <c r="T1140" s="74"/>
      <c r="U1140" s="74"/>
      <c r="V1140" s="74"/>
      <c r="W1140" s="74"/>
      <c r="X1140" s="74"/>
      <c r="Y1140" s="74"/>
      <c r="Z1140" s="74"/>
      <c r="AA1140" s="74"/>
      <c r="AB1140" s="74"/>
    </row>
    <row r="1141" spans="1:28">
      <c r="A1141" s="81"/>
      <c r="B1141" s="21"/>
      <c r="C1141" s="78"/>
      <c r="E1141" s="74"/>
      <c r="F1141" s="74"/>
      <c r="G1141" s="74"/>
      <c r="H1141" s="74"/>
      <c r="I1141" s="74"/>
      <c r="J1141" s="74"/>
      <c r="K1141" s="74"/>
      <c r="L1141" s="74"/>
      <c r="M1141" s="74"/>
      <c r="N1141" s="74"/>
      <c r="O1141" s="74"/>
      <c r="P1141" s="74"/>
      <c r="Q1141" s="74"/>
      <c r="R1141" s="74"/>
      <c r="S1141" s="74"/>
      <c r="T1141" s="74"/>
      <c r="U1141" s="74"/>
      <c r="V1141" s="74"/>
      <c r="W1141" s="74"/>
      <c r="X1141" s="74"/>
      <c r="Y1141" s="74"/>
      <c r="Z1141" s="74"/>
      <c r="AA1141" s="74"/>
      <c r="AB1141" s="74"/>
    </row>
    <row r="1142" spans="1:28">
      <c r="A1142" s="81"/>
      <c r="B1142" s="21"/>
      <c r="C1142" s="78"/>
      <c r="E1142" s="74"/>
      <c r="F1142" s="74"/>
      <c r="G1142" s="74"/>
      <c r="H1142" s="74"/>
      <c r="I1142" s="74"/>
      <c r="J1142" s="74"/>
      <c r="K1142" s="74"/>
      <c r="L1142" s="74"/>
      <c r="M1142" s="74"/>
      <c r="N1142" s="74"/>
      <c r="O1142" s="74"/>
      <c r="P1142" s="74"/>
      <c r="Q1142" s="74"/>
      <c r="R1142" s="74"/>
      <c r="S1142" s="74"/>
      <c r="T1142" s="74"/>
      <c r="U1142" s="74"/>
      <c r="V1142" s="74"/>
      <c r="W1142" s="74"/>
      <c r="X1142" s="74"/>
      <c r="Y1142" s="74"/>
      <c r="Z1142" s="74"/>
      <c r="AA1142" s="74"/>
      <c r="AB1142" s="74"/>
    </row>
    <row r="1143" spans="1:28">
      <c r="A1143" s="81"/>
      <c r="B1143" s="21"/>
      <c r="C1143" s="78"/>
      <c r="E1143" s="74"/>
      <c r="F1143" s="74"/>
      <c r="G1143" s="74"/>
      <c r="H1143" s="74"/>
      <c r="I1143" s="74"/>
      <c r="J1143" s="74"/>
      <c r="K1143" s="74"/>
      <c r="L1143" s="74"/>
      <c r="M1143" s="74"/>
      <c r="N1143" s="74"/>
      <c r="O1143" s="74"/>
      <c r="P1143" s="74"/>
      <c r="Q1143" s="74"/>
      <c r="R1143" s="74"/>
      <c r="S1143" s="74"/>
      <c r="T1143" s="74"/>
      <c r="U1143" s="74"/>
      <c r="V1143" s="74"/>
      <c r="W1143" s="74"/>
      <c r="X1143" s="74"/>
      <c r="Y1143" s="74"/>
      <c r="Z1143" s="74"/>
      <c r="AA1143" s="74"/>
      <c r="AB1143" s="74"/>
    </row>
    <row r="1144" spans="1:28">
      <c r="A1144" s="81"/>
      <c r="B1144" s="21"/>
      <c r="C1144" s="78"/>
      <c r="E1144" s="74"/>
      <c r="F1144" s="74"/>
      <c r="G1144" s="74"/>
      <c r="H1144" s="74"/>
      <c r="I1144" s="74"/>
      <c r="J1144" s="74"/>
      <c r="K1144" s="74"/>
      <c r="L1144" s="74"/>
      <c r="M1144" s="74"/>
      <c r="N1144" s="74"/>
      <c r="O1144" s="74"/>
      <c r="P1144" s="74"/>
      <c r="Q1144" s="74"/>
      <c r="R1144" s="74"/>
      <c r="S1144" s="74"/>
      <c r="T1144" s="74"/>
      <c r="U1144" s="74"/>
      <c r="V1144" s="74"/>
      <c r="W1144" s="74"/>
      <c r="X1144" s="74"/>
      <c r="Y1144" s="74"/>
      <c r="Z1144" s="74"/>
      <c r="AA1144" s="74"/>
      <c r="AB1144" s="74"/>
    </row>
    <row r="1145" spans="1:28">
      <c r="A1145" s="81"/>
      <c r="B1145" s="21"/>
      <c r="C1145" s="78"/>
      <c r="E1145" s="74"/>
      <c r="F1145" s="74"/>
      <c r="G1145" s="74"/>
      <c r="H1145" s="74"/>
      <c r="I1145" s="74"/>
      <c r="J1145" s="74"/>
      <c r="K1145" s="74"/>
      <c r="L1145" s="74"/>
      <c r="M1145" s="74"/>
      <c r="N1145" s="74"/>
      <c r="O1145" s="74"/>
      <c r="P1145" s="74"/>
      <c r="Q1145" s="74"/>
      <c r="R1145" s="74"/>
      <c r="S1145" s="74"/>
      <c r="T1145" s="74"/>
      <c r="U1145" s="74"/>
      <c r="V1145" s="74"/>
      <c r="W1145" s="74"/>
      <c r="X1145" s="74"/>
      <c r="Y1145" s="74"/>
      <c r="Z1145" s="74"/>
      <c r="AA1145" s="74"/>
      <c r="AB1145" s="74"/>
    </row>
    <row r="1146" spans="1:28">
      <c r="A1146" s="81"/>
      <c r="B1146" s="21"/>
      <c r="C1146" s="78"/>
      <c r="E1146" s="74"/>
      <c r="F1146" s="74"/>
      <c r="G1146" s="74"/>
      <c r="H1146" s="74"/>
      <c r="I1146" s="74"/>
      <c r="J1146" s="74"/>
      <c r="K1146" s="74"/>
      <c r="L1146" s="74"/>
      <c r="M1146" s="74"/>
      <c r="N1146" s="74"/>
      <c r="O1146" s="74"/>
      <c r="P1146" s="74"/>
      <c r="Q1146" s="74"/>
      <c r="R1146" s="74"/>
      <c r="S1146" s="74"/>
      <c r="T1146" s="74"/>
      <c r="U1146" s="74"/>
      <c r="V1146" s="74"/>
      <c r="W1146" s="74"/>
      <c r="X1146" s="74"/>
      <c r="Y1146" s="74"/>
      <c r="Z1146" s="74"/>
      <c r="AA1146" s="74"/>
      <c r="AB1146" s="74"/>
    </row>
    <row r="1147" spans="1:28">
      <c r="A1147" s="81"/>
      <c r="B1147" s="21"/>
      <c r="C1147" s="78"/>
      <c r="E1147" s="74"/>
      <c r="F1147" s="74"/>
      <c r="G1147" s="74"/>
      <c r="H1147" s="74"/>
      <c r="I1147" s="74"/>
      <c r="J1147" s="74"/>
      <c r="K1147" s="74"/>
      <c r="L1147" s="74"/>
      <c r="M1147" s="74"/>
      <c r="N1147" s="74"/>
      <c r="O1147" s="74"/>
      <c r="P1147" s="74"/>
      <c r="Q1147" s="74"/>
      <c r="R1147" s="74"/>
      <c r="S1147" s="74"/>
      <c r="T1147" s="74"/>
      <c r="U1147" s="74"/>
      <c r="V1147" s="74"/>
      <c r="W1147" s="74"/>
      <c r="X1147" s="74"/>
      <c r="Y1147" s="74"/>
      <c r="Z1147" s="74"/>
      <c r="AA1147" s="74"/>
      <c r="AB1147" s="74"/>
    </row>
    <row r="1148" spans="1:28">
      <c r="A1148" s="81"/>
      <c r="B1148" s="21"/>
      <c r="C1148" s="78"/>
      <c r="E1148" s="74"/>
      <c r="F1148" s="74"/>
      <c r="G1148" s="74"/>
      <c r="H1148" s="74"/>
      <c r="I1148" s="74"/>
      <c r="J1148" s="74"/>
      <c r="K1148" s="74"/>
      <c r="L1148" s="74"/>
      <c r="M1148" s="74"/>
      <c r="N1148" s="74"/>
      <c r="O1148" s="74"/>
      <c r="P1148" s="74"/>
      <c r="Q1148" s="74"/>
      <c r="R1148" s="74"/>
      <c r="S1148" s="74"/>
      <c r="T1148" s="74"/>
      <c r="U1148" s="74"/>
      <c r="V1148" s="74"/>
      <c r="W1148" s="74"/>
      <c r="X1148" s="74"/>
      <c r="Y1148" s="74"/>
      <c r="Z1148" s="74"/>
      <c r="AA1148" s="74"/>
      <c r="AB1148" s="74"/>
    </row>
    <row r="1149" spans="1:28">
      <c r="A1149" s="81"/>
      <c r="B1149" s="21"/>
      <c r="C1149" s="78"/>
      <c r="E1149" s="74"/>
      <c r="F1149" s="74"/>
      <c r="G1149" s="74"/>
      <c r="H1149" s="74"/>
      <c r="I1149" s="74"/>
      <c r="J1149" s="74"/>
      <c r="K1149" s="74"/>
      <c r="L1149" s="74"/>
      <c r="M1149" s="74"/>
      <c r="N1149" s="74"/>
      <c r="O1149" s="74"/>
      <c r="P1149" s="74"/>
      <c r="Q1149" s="74"/>
      <c r="R1149" s="74"/>
      <c r="S1149" s="74"/>
      <c r="T1149" s="74"/>
      <c r="U1149" s="74"/>
      <c r="V1149" s="74"/>
      <c r="W1149" s="74"/>
      <c r="X1149" s="74"/>
      <c r="Y1149" s="74"/>
      <c r="Z1149" s="74"/>
      <c r="AA1149" s="74"/>
      <c r="AB1149" s="74"/>
    </row>
    <row r="1150" spans="1:28">
      <c r="A1150" s="81"/>
      <c r="B1150" s="21"/>
      <c r="C1150" s="78"/>
      <c r="E1150" s="74"/>
      <c r="F1150" s="74"/>
      <c r="G1150" s="74"/>
      <c r="H1150" s="74"/>
      <c r="I1150" s="74"/>
      <c r="J1150" s="74"/>
      <c r="K1150" s="74"/>
      <c r="L1150" s="74"/>
      <c r="M1150" s="74"/>
      <c r="N1150" s="74"/>
      <c r="O1150" s="74"/>
      <c r="P1150" s="74"/>
      <c r="Q1150" s="74"/>
      <c r="R1150" s="74"/>
      <c r="S1150" s="74"/>
      <c r="T1150" s="74"/>
      <c r="U1150" s="74"/>
      <c r="V1150" s="74"/>
      <c r="W1150" s="74"/>
      <c r="X1150" s="74"/>
      <c r="Y1150" s="74"/>
      <c r="Z1150" s="74"/>
      <c r="AA1150" s="74"/>
      <c r="AB1150" s="74"/>
    </row>
    <row r="1151" spans="1:28">
      <c r="A1151" s="81"/>
      <c r="B1151" s="21"/>
      <c r="C1151" s="78"/>
      <c r="E1151" s="74"/>
      <c r="F1151" s="74"/>
      <c r="G1151" s="74"/>
      <c r="H1151" s="74"/>
      <c r="I1151" s="74"/>
      <c r="J1151" s="74"/>
      <c r="K1151" s="74"/>
      <c r="L1151" s="74"/>
      <c r="M1151" s="74"/>
      <c r="N1151" s="74"/>
      <c r="O1151" s="74"/>
      <c r="P1151" s="74"/>
      <c r="Q1151" s="74"/>
      <c r="R1151" s="74"/>
      <c r="S1151" s="74"/>
      <c r="T1151" s="74"/>
      <c r="U1151" s="74"/>
      <c r="V1151" s="74"/>
      <c r="W1151" s="74"/>
      <c r="X1151" s="74"/>
      <c r="Y1151" s="74"/>
      <c r="Z1151" s="74"/>
      <c r="AA1151" s="74"/>
      <c r="AB1151" s="74"/>
    </row>
    <row r="1152" spans="1:28">
      <c r="A1152" s="81"/>
      <c r="B1152" s="21"/>
      <c r="C1152" s="78"/>
      <c r="E1152" s="74"/>
      <c r="F1152" s="74"/>
      <c r="G1152" s="74"/>
      <c r="H1152" s="74"/>
      <c r="I1152" s="74"/>
      <c r="J1152" s="74"/>
      <c r="K1152" s="74"/>
      <c r="L1152" s="74"/>
      <c r="M1152" s="74"/>
      <c r="N1152" s="74"/>
      <c r="O1152" s="74"/>
      <c r="P1152" s="74"/>
      <c r="Q1152" s="74"/>
      <c r="R1152" s="74"/>
      <c r="S1152" s="74"/>
      <c r="T1152" s="74"/>
      <c r="U1152" s="74"/>
      <c r="V1152" s="74"/>
      <c r="W1152" s="74"/>
      <c r="X1152" s="74"/>
      <c r="Y1152" s="74"/>
      <c r="Z1152" s="74"/>
      <c r="AA1152" s="74"/>
      <c r="AB1152" s="74"/>
    </row>
    <row r="1153" spans="1:28">
      <c r="A1153" s="81"/>
      <c r="B1153" s="21"/>
      <c r="C1153" s="78"/>
      <c r="E1153" s="74"/>
      <c r="F1153" s="74"/>
      <c r="G1153" s="74"/>
      <c r="H1153" s="74"/>
      <c r="I1153" s="74"/>
      <c r="J1153" s="74"/>
      <c r="K1153" s="74"/>
      <c r="L1153" s="74"/>
      <c r="M1153" s="74"/>
      <c r="N1153" s="74"/>
      <c r="O1153" s="74"/>
      <c r="P1153" s="74"/>
      <c r="Q1153" s="74"/>
      <c r="R1153" s="74"/>
      <c r="S1153" s="74"/>
      <c r="T1153" s="74"/>
      <c r="U1153" s="74"/>
      <c r="V1153" s="74"/>
      <c r="W1153" s="74"/>
      <c r="X1153" s="74"/>
      <c r="Y1153" s="74"/>
      <c r="Z1153" s="74"/>
      <c r="AA1153" s="74"/>
      <c r="AB1153" s="74"/>
    </row>
    <row r="1154" spans="1:28">
      <c r="A1154" s="81"/>
      <c r="B1154" s="21"/>
      <c r="C1154" s="78"/>
      <c r="E1154" s="74"/>
      <c r="F1154" s="74"/>
      <c r="G1154" s="74"/>
      <c r="H1154" s="74"/>
      <c r="I1154" s="74"/>
      <c r="J1154" s="74"/>
      <c r="K1154" s="74"/>
      <c r="L1154" s="74"/>
      <c r="M1154" s="74"/>
      <c r="N1154" s="74"/>
      <c r="O1154" s="74"/>
      <c r="P1154" s="74"/>
      <c r="Q1154" s="74"/>
      <c r="R1154" s="74"/>
      <c r="S1154" s="74"/>
      <c r="T1154" s="74"/>
      <c r="U1154" s="74"/>
      <c r="V1154" s="74"/>
      <c r="W1154" s="74"/>
      <c r="X1154" s="74"/>
      <c r="Y1154" s="74"/>
      <c r="Z1154" s="74"/>
      <c r="AA1154" s="74"/>
      <c r="AB1154" s="74"/>
    </row>
    <row r="1155" spans="1:28">
      <c r="A1155" s="81"/>
      <c r="B1155" s="21"/>
      <c r="C1155" s="78"/>
      <c r="E1155" s="74"/>
      <c r="F1155" s="74"/>
      <c r="G1155" s="74"/>
      <c r="H1155" s="74"/>
      <c r="I1155" s="74"/>
      <c r="J1155" s="74"/>
      <c r="K1155" s="74"/>
      <c r="L1155" s="74"/>
      <c r="M1155" s="74"/>
      <c r="N1155" s="74"/>
      <c r="O1155" s="74"/>
      <c r="P1155" s="74"/>
      <c r="Q1155" s="74"/>
      <c r="R1155" s="74"/>
      <c r="S1155" s="74"/>
      <c r="T1155" s="74"/>
      <c r="U1155" s="74"/>
      <c r="V1155" s="74"/>
      <c r="W1155" s="74"/>
      <c r="X1155" s="74"/>
      <c r="Y1155" s="74"/>
      <c r="Z1155" s="74"/>
      <c r="AA1155" s="74"/>
      <c r="AB1155" s="74"/>
    </row>
    <row r="1156" spans="1:28">
      <c r="A1156" s="81"/>
      <c r="B1156" s="21"/>
      <c r="C1156" s="78"/>
      <c r="E1156" s="74"/>
      <c r="F1156" s="74"/>
      <c r="G1156" s="74"/>
      <c r="H1156" s="74"/>
      <c r="I1156" s="74"/>
      <c r="J1156" s="74"/>
      <c r="K1156" s="74"/>
      <c r="L1156" s="74"/>
      <c r="M1156" s="74"/>
      <c r="N1156" s="74"/>
      <c r="O1156" s="74"/>
      <c r="P1156" s="74"/>
      <c r="Q1156" s="74"/>
      <c r="R1156" s="74"/>
      <c r="S1156" s="74"/>
      <c r="T1156" s="74"/>
      <c r="U1156" s="74"/>
      <c r="V1156" s="74"/>
      <c r="W1156" s="74"/>
      <c r="X1156" s="74"/>
      <c r="Y1156" s="74"/>
      <c r="Z1156" s="74"/>
      <c r="AA1156" s="74"/>
      <c r="AB1156" s="74"/>
    </row>
    <row r="1157" spans="1:28">
      <c r="A1157" s="81"/>
      <c r="B1157" s="21"/>
      <c r="C1157" s="78"/>
      <c r="E1157" s="74"/>
      <c r="F1157" s="74"/>
      <c r="G1157" s="74"/>
      <c r="H1157" s="74"/>
      <c r="I1157" s="74"/>
      <c r="J1157" s="74"/>
      <c r="K1157" s="74"/>
      <c r="L1157" s="74"/>
      <c r="M1157" s="74"/>
      <c r="N1157" s="74"/>
      <c r="O1157" s="74"/>
      <c r="P1157" s="74"/>
      <c r="Q1157" s="74"/>
      <c r="R1157" s="74"/>
      <c r="S1157" s="74"/>
      <c r="T1157" s="74"/>
      <c r="U1157" s="74"/>
      <c r="V1157" s="74"/>
      <c r="W1157" s="74"/>
      <c r="X1157" s="74"/>
      <c r="Y1157" s="74"/>
      <c r="Z1157" s="74"/>
      <c r="AA1157" s="74"/>
      <c r="AB1157" s="74"/>
    </row>
    <row r="1158" spans="1:28">
      <c r="A1158" s="81"/>
      <c r="B1158" s="21"/>
      <c r="C1158" s="78"/>
      <c r="E1158" s="74"/>
      <c r="F1158" s="74"/>
      <c r="G1158" s="74"/>
      <c r="H1158" s="74"/>
      <c r="I1158" s="74"/>
      <c r="J1158" s="74"/>
      <c r="K1158" s="74"/>
      <c r="L1158" s="74"/>
      <c r="M1158" s="74"/>
      <c r="N1158" s="74"/>
      <c r="O1158" s="74"/>
      <c r="P1158" s="74"/>
      <c r="Q1158" s="74"/>
      <c r="R1158" s="74"/>
      <c r="S1158" s="74"/>
      <c r="T1158" s="74"/>
      <c r="U1158" s="74"/>
      <c r="V1158" s="74"/>
      <c r="W1158" s="74"/>
      <c r="X1158" s="74"/>
      <c r="Y1158" s="74"/>
      <c r="Z1158" s="74"/>
      <c r="AA1158" s="74"/>
      <c r="AB1158" s="74"/>
    </row>
    <row r="1159" spans="1:28">
      <c r="A1159" s="81"/>
      <c r="B1159" s="21"/>
      <c r="C1159" s="78"/>
      <c r="E1159" s="74"/>
      <c r="F1159" s="74"/>
      <c r="G1159" s="74"/>
      <c r="H1159" s="74"/>
      <c r="I1159" s="74"/>
      <c r="J1159" s="74"/>
      <c r="K1159" s="74"/>
      <c r="L1159" s="74"/>
      <c r="M1159" s="74"/>
      <c r="N1159" s="74"/>
      <c r="O1159" s="74"/>
      <c r="P1159" s="74"/>
      <c r="Q1159" s="74"/>
      <c r="R1159" s="74"/>
      <c r="S1159" s="74"/>
      <c r="T1159" s="74"/>
      <c r="U1159" s="74"/>
      <c r="V1159" s="74"/>
      <c r="W1159" s="74"/>
      <c r="X1159" s="74"/>
      <c r="Y1159" s="74"/>
      <c r="Z1159" s="74"/>
      <c r="AA1159" s="74"/>
      <c r="AB1159" s="74"/>
    </row>
    <row r="1160" spans="1:28">
      <c r="A1160" s="81"/>
      <c r="B1160" s="21"/>
      <c r="C1160" s="78"/>
      <c r="E1160" s="74"/>
      <c r="F1160" s="74"/>
      <c r="G1160" s="74"/>
      <c r="H1160" s="74"/>
      <c r="I1160" s="74"/>
      <c r="J1160" s="74"/>
      <c r="K1160" s="74"/>
      <c r="L1160" s="74"/>
      <c r="M1160" s="74"/>
      <c r="N1160" s="74"/>
      <c r="O1160" s="74"/>
      <c r="P1160" s="74"/>
      <c r="Q1160" s="74"/>
      <c r="R1160" s="74"/>
      <c r="S1160" s="74"/>
      <c r="T1160" s="74"/>
      <c r="U1160" s="74"/>
      <c r="V1160" s="74"/>
      <c r="W1160" s="74"/>
      <c r="X1160" s="74"/>
      <c r="Y1160" s="74"/>
      <c r="Z1160" s="74"/>
      <c r="AA1160" s="74"/>
      <c r="AB1160" s="74"/>
    </row>
    <row r="1161" spans="1:28">
      <c r="A1161" s="81"/>
      <c r="B1161" s="21"/>
      <c r="C1161" s="78"/>
      <c r="E1161" s="74"/>
      <c r="F1161" s="74"/>
      <c r="G1161" s="74"/>
      <c r="H1161" s="74"/>
      <c r="I1161" s="74"/>
      <c r="J1161" s="74"/>
      <c r="K1161" s="74"/>
      <c r="L1161" s="74"/>
      <c r="M1161" s="74"/>
      <c r="N1161" s="74"/>
      <c r="O1161" s="74"/>
      <c r="P1161" s="74"/>
      <c r="Q1161" s="74"/>
      <c r="R1161" s="74"/>
      <c r="S1161" s="74"/>
      <c r="T1161" s="74"/>
      <c r="U1161" s="74"/>
      <c r="V1161" s="74"/>
      <c r="W1161" s="74"/>
      <c r="X1161" s="74"/>
      <c r="Y1161" s="74"/>
      <c r="Z1161" s="74"/>
      <c r="AA1161" s="74"/>
      <c r="AB1161" s="74"/>
    </row>
    <row r="1162" spans="1:28">
      <c r="A1162" s="81"/>
      <c r="B1162" s="21"/>
      <c r="C1162" s="78"/>
      <c r="E1162" s="74"/>
      <c r="F1162" s="74"/>
      <c r="G1162" s="74"/>
      <c r="H1162" s="74"/>
      <c r="I1162" s="74"/>
      <c r="J1162" s="74"/>
      <c r="K1162" s="74"/>
      <c r="L1162" s="74"/>
      <c r="M1162" s="74"/>
      <c r="N1162" s="74"/>
      <c r="O1162" s="74"/>
      <c r="P1162" s="74"/>
      <c r="Q1162" s="74"/>
      <c r="R1162" s="74"/>
      <c r="S1162" s="74"/>
      <c r="T1162" s="74"/>
      <c r="U1162" s="74"/>
      <c r="V1162" s="74"/>
      <c r="W1162" s="74"/>
      <c r="X1162" s="74"/>
      <c r="Y1162" s="74"/>
      <c r="Z1162" s="74"/>
      <c r="AA1162" s="74"/>
      <c r="AB1162" s="74"/>
    </row>
    <row r="1163" spans="1:28">
      <c r="A1163" s="81"/>
      <c r="B1163" s="21"/>
      <c r="C1163" s="78"/>
      <c r="E1163" s="74"/>
      <c r="F1163" s="74"/>
      <c r="G1163" s="74"/>
      <c r="H1163" s="74"/>
      <c r="I1163" s="74"/>
      <c r="J1163" s="74"/>
      <c r="K1163" s="74"/>
      <c r="L1163" s="74"/>
      <c r="M1163" s="74"/>
      <c r="N1163" s="74"/>
      <c r="O1163" s="74"/>
      <c r="P1163" s="74"/>
      <c r="Q1163" s="74"/>
      <c r="R1163" s="74"/>
      <c r="S1163" s="74"/>
      <c r="T1163" s="74"/>
      <c r="U1163" s="74"/>
      <c r="V1163" s="74"/>
      <c r="W1163" s="74"/>
      <c r="X1163" s="74"/>
      <c r="Y1163" s="74"/>
      <c r="Z1163" s="74"/>
      <c r="AA1163" s="74"/>
      <c r="AB1163" s="74"/>
    </row>
    <row r="1164" spans="1:28">
      <c r="A1164" s="81"/>
      <c r="B1164" s="21"/>
      <c r="C1164" s="78"/>
      <c r="E1164" s="74"/>
      <c r="F1164" s="74"/>
      <c r="G1164" s="74"/>
      <c r="H1164" s="74"/>
      <c r="I1164" s="74"/>
      <c r="J1164" s="74"/>
      <c r="K1164" s="74"/>
      <c r="L1164" s="74"/>
      <c r="M1164" s="74"/>
      <c r="N1164" s="74"/>
      <c r="O1164" s="74"/>
      <c r="P1164" s="74"/>
      <c r="Q1164" s="74"/>
      <c r="R1164" s="74"/>
      <c r="S1164" s="74"/>
      <c r="T1164" s="74"/>
      <c r="U1164" s="74"/>
      <c r="V1164" s="74"/>
      <c r="W1164" s="74"/>
      <c r="X1164" s="74"/>
      <c r="Y1164" s="74"/>
      <c r="Z1164" s="74"/>
      <c r="AA1164" s="74"/>
      <c r="AB1164" s="74"/>
    </row>
    <row r="1165" spans="1:28">
      <c r="A1165" s="81"/>
      <c r="B1165" s="21"/>
      <c r="C1165" s="78"/>
      <c r="E1165" s="74"/>
      <c r="F1165" s="74"/>
      <c r="G1165" s="74"/>
      <c r="H1165" s="74"/>
      <c r="I1165" s="74"/>
      <c r="J1165" s="74"/>
      <c r="K1165" s="74"/>
      <c r="L1165" s="74"/>
      <c r="M1165" s="74"/>
      <c r="N1165" s="74"/>
      <c r="O1165" s="74"/>
      <c r="P1165" s="74"/>
      <c r="Q1165" s="74"/>
      <c r="R1165" s="74"/>
      <c r="S1165" s="74"/>
      <c r="T1165" s="74"/>
      <c r="U1165" s="74"/>
      <c r="V1165" s="74"/>
      <c r="W1165" s="74"/>
      <c r="X1165" s="74"/>
      <c r="Y1165" s="74"/>
      <c r="Z1165" s="74"/>
      <c r="AA1165" s="74"/>
      <c r="AB1165" s="74"/>
    </row>
    <row r="1166" spans="1:28">
      <c r="A1166" s="81"/>
      <c r="B1166" s="21"/>
      <c r="C1166" s="78"/>
      <c r="E1166" s="74"/>
      <c r="F1166" s="74"/>
      <c r="G1166" s="74"/>
      <c r="H1166" s="74"/>
      <c r="I1166" s="74"/>
      <c r="J1166" s="74"/>
      <c r="K1166" s="74"/>
      <c r="L1166" s="74"/>
      <c r="M1166" s="74"/>
      <c r="N1166" s="74"/>
      <c r="O1166" s="74"/>
      <c r="P1166" s="74"/>
      <c r="Q1166" s="74"/>
      <c r="R1166" s="74"/>
      <c r="S1166" s="74"/>
      <c r="T1166" s="74"/>
      <c r="U1166" s="74"/>
      <c r="V1166" s="74"/>
      <c r="W1166" s="74"/>
      <c r="X1166" s="74"/>
      <c r="Y1166" s="74"/>
      <c r="Z1166" s="74"/>
      <c r="AA1166" s="74"/>
      <c r="AB1166" s="74"/>
    </row>
    <row r="1167" spans="1:28">
      <c r="A1167" s="81"/>
      <c r="B1167" s="21"/>
      <c r="C1167" s="78"/>
      <c r="E1167" s="74"/>
      <c r="F1167" s="74"/>
      <c r="G1167" s="74"/>
      <c r="H1167" s="74"/>
      <c r="I1167" s="74"/>
      <c r="J1167" s="74"/>
      <c r="K1167" s="74"/>
      <c r="L1167" s="74"/>
      <c r="M1167" s="74"/>
      <c r="N1167" s="74"/>
      <c r="O1167" s="74"/>
      <c r="P1167" s="74"/>
      <c r="Q1167" s="74"/>
      <c r="R1167" s="74"/>
      <c r="S1167" s="74"/>
      <c r="T1167" s="74"/>
      <c r="U1167" s="74"/>
      <c r="V1167" s="74"/>
      <c r="W1167" s="74"/>
      <c r="X1167" s="74"/>
      <c r="Y1167" s="74"/>
      <c r="Z1167" s="74"/>
      <c r="AA1167" s="74"/>
      <c r="AB1167" s="74"/>
    </row>
    <row r="1168" spans="1:28">
      <c r="A1168" s="81"/>
      <c r="B1168" s="21"/>
      <c r="C1168" s="78"/>
      <c r="E1168" s="74"/>
      <c r="F1168" s="74"/>
      <c r="G1168" s="74"/>
      <c r="H1168" s="74"/>
      <c r="I1168" s="74"/>
      <c r="J1168" s="74"/>
      <c r="K1168" s="74"/>
      <c r="L1168" s="74"/>
      <c r="M1168" s="74"/>
      <c r="N1168" s="74"/>
      <c r="O1168" s="74"/>
      <c r="P1168" s="74"/>
      <c r="Q1168" s="74"/>
      <c r="R1168" s="74"/>
      <c r="S1168" s="74"/>
      <c r="T1168" s="74"/>
      <c r="U1168" s="74"/>
      <c r="V1168" s="74"/>
      <c r="W1168" s="74"/>
      <c r="X1168" s="74"/>
      <c r="Y1168" s="74"/>
      <c r="Z1168" s="74"/>
      <c r="AA1168" s="74"/>
      <c r="AB1168" s="74"/>
    </row>
    <row r="1169" spans="1:28">
      <c r="A1169" s="81"/>
      <c r="B1169" s="21"/>
      <c r="C1169" s="78"/>
      <c r="E1169" s="74"/>
      <c r="F1169" s="74"/>
      <c r="G1169" s="74"/>
      <c r="H1169" s="74"/>
      <c r="I1169" s="74"/>
      <c r="J1169" s="74"/>
      <c r="K1169" s="74"/>
      <c r="L1169" s="74"/>
      <c r="M1169" s="74"/>
      <c r="N1169" s="74"/>
      <c r="O1169" s="74"/>
      <c r="P1169" s="74"/>
      <c r="Q1169" s="74"/>
      <c r="R1169" s="74"/>
      <c r="S1169" s="74"/>
      <c r="T1169" s="74"/>
      <c r="U1169" s="74"/>
      <c r="V1169" s="74"/>
      <c r="W1169" s="74"/>
      <c r="X1169" s="74"/>
      <c r="Y1169" s="74"/>
      <c r="Z1169" s="74"/>
      <c r="AA1169" s="74"/>
      <c r="AB1169" s="74"/>
    </row>
    <row r="1170" spans="1:28">
      <c r="A1170" s="81"/>
      <c r="B1170" s="21"/>
      <c r="C1170" s="78"/>
      <c r="E1170" s="74"/>
      <c r="F1170" s="74"/>
      <c r="G1170" s="74"/>
      <c r="H1170" s="74"/>
      <c r="I1170" s="74"/>
      <c r="J1170" s="74"/>
      <c r="K1170" s="74"/>
      <c r="L1170" s="74"/>
      <c r="M1170" s="74"/>
      <c r="N1170" s="74"/>
      <c r="O1170" s="74"/>
      <c r="P1170" s="74"/>
      <c r="Q1170" s="74"/>
      <c r="R1170" s="74"/>
      <c r="S1170" s="74"/>
      <c r="T1170" s="74"/>
      <c r="U1170" s="74"/>
      <c r="V1170" s="74"/>
      <c r="W1170" s="74"/>
      <c r="X1170" s="74"/>
      <c r="Y1170" s="74"/>
      <c r="Z1170" s="74"/>
      <c r="AA1170" s="74"/>
      <c r="AB1170" s="74"/>
    </row>
    <row r="1171" spans="1:28">
      <c r="A1171" s="81"/>
      <c r="B1171" s="21"/>
      <c r="C1171" s="78"/>
      <c r="E1171" s="74"/>
      <c r="F1171" s="74"/>
      <c r="G1171" s="74"/>
      <c r="H1171" s="74"/>
      <c r="I1171" s="74"/>
      <c r="J1171" s="74"/>
      <c r="K1171" s="74"/>
      <c r="L1171" s="74"/>
      <c r="M1171" s="74"/>
      <c r="N1171" s="74"/>
      <c r="O1171" s="74"/>
      <c r="P1171" s="74"/>
      <c r="Q1171" s="74"/>
      <c r="R1171" s="74"/>
      <c r="S1171" s="74"/>
      <c r="T1171" s="74"/>
      <c r="U1171" s="74"/>
      <c r="V1171" s="74"/>
      <c r="W1171" s="74"/>
      <c r="X1171" s="74"/>
      <c r="Y1171" s="74"/>
      <c r="Z1171" s="74"/>
      <c r="AA1171" s="74"/>
      <c r="AB1171" s="74"/>
    </row>
    <row r="1172" spans="1:28">
      <c r="A1172" s="81"/>
      <c r="B1172" s="21"/>
      <c r="C1172" s="78"/>
      <c r="E1172" s="74"/>
      <c r="F1172" s="74"/>
      <c r="G1172" s="74"/>
      <c r="H1172" s="74"/>
      <c r="I1172" s="74"/>
      <c r="J1172" s="74"/>
      <c r="K1172" s="74"/>
      <c r="L1172" s="74"/>
      <c r="M1172" s="74"/>
      <c r="N1172" s="74"/>
      <c r="O1172" s="74"/>
      <c r="P1172" s="74"/>
      <c r="Q1172" s="74"/>
      <c r="R1172" s="74"/>
      <c r="S1172" s="74"/>
      <c r="T1172" s="74"/>
      <c r="U1172" s="74"/>
      <c r="V1172" s="74"/>
      <c r="W1172" s="74"/>
      <c r="X1172" s="74"/>
      <c r="Y1172" s="74"/>
      <c r="Z1172" s="74"/>
      <c r="AA1172" s="74"/>
      <c r="AB1172" s="74"/>
    </row>
    <row r="1173" spans="1:28">
      <c r="A1173" s="81"/>
      <c r="B1173" s="21"/>
      <c r="C1173" s="78"/>
      <c r="E1173" s="74"/>
      <c r="F1173" s="74"/>
      <c r="G1173" s="74"/>
      <c r="H1173" s="74"/>
      <c r="I1173" s="74"/>
      <c r="J1173" s="74"/>
      <c r="K1173" s="74"/>
      <c r="L1173" s="74"/>
      <c r="M1173" s="74"/>
      <c r="N1173" s="74"/>
      <c r="O1173" s="74"/>
      <c r="P1173" s="74"/>
      <c r="Q1173" s="74"/>
      <c r="R1173" s="74"/>
      <c r="S1173" s="74"/>
      <c r="T1173" s="74"/>
      <c r="U1173" s="74"/>
      <c r="V1173" s="74"/>
      <c r="W1173" s="74"/>
      <c r="X1173" s="74"/>
      <c r="Y1173" s="74"/>
      <c r="Z1173" s="74"/>
      <c r="AA1173" s="74"/>
      <c r="AB1173" s="74"/>
    </row>
    <row r="1174" spans="1:28">
      <c r="A1174" s="81"/>
      <c r="B1174" s="21"/>
      <c r="C1174" s="78"/>
      <c r="E1174" s="74"/>
      <c r="F1174" s="74"/>
      <c r="G1174" s="74"/>
      <c r="H1174" s="74"/>
      <c r="I1174" s="74"/>
      <c r="J1174" s="74"/>
      <c r="K1174" s="74"/>
      <c r="L1174" s="74"/>
      <c r="M1174" s="74"/>
      <c r="N1174" s="74"/>
      <c r="O1174" s="74"/>
      <c r="P1174" s="74"/>
      <c r="Q1174" s="74"/>
      <c r="R1174" s="74"/>
      <c r="S1174" s="74"/>
      <c r="T1174" s="74"/>
      <c r="U1174" s="74"/>
      <c r="V1174" s="74"/>
      <c r="W1174" s="74"/>
      <c r="X1174" s="74"/>
      <c r="Y1174" s="74"/>
      <c r="Z1174" s="74"/>
      <c r="AA1174" s="74"/>
      <c r="AB1174" s="74"/>
    </row>
    <row r="1175" spans="1:28">
      <c r="A1175" s="81"/>
      <c r="B1175" s="21"/>
      <c r="C1175" s="78"/>
      <c r="E1175" s="74"/>
      <c r="F1175" s="74"/>
      <c r="G1175" s="74"/>
      <c r="H1175" s="74"/>
      <c r="I1175" s="74"/>
      <c r="J1175" s="74"/>
      <c r="K1175" s="74"/>
      <c r="L1175" s="74"/>
      <c r="M1175" s="74"/>
      <c r="N1175" s="74"/>
      <c r="O1175" s="74"/>
      <c r="P1175" s="74"/>
      <c r="Q1175" s="74"/>
      <c r="R1175" s="74"/>
      <c r="S1175" s="74"/>
      <c r="T1175" s="74"/>
      <c r="U1175" s="74"/>
      <c r="V1175" s="74"/>
      <c r="W1175" s="74"/>
      <c r="X1175" s="74"/>
      <c r="Y1175" s="74"/>
      <c r="Z1175" s="74"/>
      <c r="AA1175" s="74"/>
      <c r="AB1175" s="74"/>
    </row>
    <row r="1176" spans="1:28">
      <c r="A1176" s="81"/>
      <c r="B1176" s="21"/>
      <c r="C1176" s="78"/>
      <c r="E1176" s="74"/>
      <c r="F1176" s="74"/>
      <c r="G1176" s="74"/>
      <c r="H1176" s="74"/>
      <c r="I1176" s="74"/>
      <c r="J1176" s="74"/>
      <c r="K1176" s="74"/>
      <c r="L1176" s="74"/>
      <c r="M1176" s="74"/>
      <c r="N1176" s="74"/>
      <c r="O1176" s="74"/>
      <c r="P1176" s="74"/>
      <c r="Q1176" s="74"/>
      <c r="R1176" s="74"/>
      <c r="S1176" s="74"/>
      <c r="T1176" s="74"/>
      <c r="U1176" s="74"/>
      <c r="V1176" s="74"/>
      <c r="W1176" s="74"/>
      <c r="X1176" s="74"/>
      <c r="Y1176" s="74"/>
      <c r="Z1176" s="74"/>
      <c r="AA1176" s="74"/>
      <c r="AB1176" s="74"/>
    </row>
    <row r="1177" spans="1:28">
      <c r="A1177" s="81"/>
      <c r="B1177" s="21"/>
      <c r="C1177" s="78"/>
      <c r="E1177" s="74"/>
      <c r="F1177" s="74"/>
      <c r="G1177" s="74"/>
      <c r="H1177" s="74"/>
      <c r="I1177" s="74"/>
      <c r="J1177" s="74"/>
      <c r="K1177" s="74"/>
      <c r="L1177" s="74"/>
      <c r="M1177" s="74"/>
      <c r="N1177" s="74"/>
      <c r="O1177" s="74"/>
      <c r="P1177" s="74"/>
      <c r="Q1177" s="74"/>
      <c r="R1177" s="74"/>
      <c r="S1177" s="74"/>
      <c r="T1177" s="74"/>
      <c r="U1177" s="74"/>
      <c r="V1177" s="74"/>
      <c r="W1177" s="74"/>
      <c r="X1177" s="74"/>
      <c r="Y1177" s="74"/>
      <c r="Z1177" s="74"/>
      <c r="AA1177" s="74"/>
      <c r="AB1177" s="74"/>
    </row>
    <row r="1178" spans="1:28">
      <c r="A1178" s="81"/>
      <c r="B1178" s="21"/>
      <c r="C1178" s="78"/>
      <c r="E1178" s="74"/>
      <c r="F1178" s="74"/>
      <c r="G1178" s="74"/>
      <c r="H1178" s="74"/>
      <c r="I1178" s="74"/>
      <c r="J1178" s="74"/>
      <c r="K1178" s="74"/>
      <c r="L1178" s="74"/>
      <c r="M1178" s="74"/>
      <c r="N1178" s="74"/>
      <c r="O1178" s="74"/>
      <c r="P1178" s="74"/>
      <c r="Q1178" s="74"/>
      <c r="R1178" s="74"/>
      <c r="S1178" s="74"/>
      <c r="T1178" s="74"/>
      <c r="U1178" s="74"/>
      <c r="V1178" s="74"/>
      <c r="W1178" s="74"/>
      <c r="X1178" s="74"/>
      <c r="Y1178" s="74"/>
      <c r="Z1178" s="74"/>
      <c r="AA1178" s="74"/>
      <c r="AB1178" s="74"/>
    </row>
    <row r="1179" spans="1:28">
      <c r="A1179" s="81"/>
      <c r="B1179" s="21"/>
      <c r="C1179" s="78"/>
      <c r="E1179" s="74"/>
      <c r="F1179" s="74"/>
      <c r="G1179" s="74"/>
      <c r="H1179" s="74"/>
      <c r="I1179" s="74"/>
      <c r="J1179" s="74"/>
      <c r="K1179" s="74"/>
      <c r="L1179" s="74"/>
      <c r="M1179" s="74"/>
      <c r="N1179" s="74"/>
      <c r="O1179" s="74"/>
      <c r="P1179" s="74"/>
      <c r="Q1179" s="74"/>
      <c r="R1179" s="74"/>
      <c r="S1179" s="74"/>
      <c r="T1179" s="74"/>
      <c r="U1179" s="74"/>
      <c r="V1179" s="74"/>
      <c r="W1179" s="74"/>
      <c r="X1179" s="74"/>
      <c r="Y1179" s="74"/>
      <c r="Z1179" s="74"/>
      <c r="AA1179" s="74"/>
      <c r="AB1179" s="74"/>
    </row>
    <row r="1180" spans="1:28">
      <c r="A1180" s="81"/>
      <c r="B1180" s="21"/>
      <c r="C1180" s="78"/>
      <c r="E1180" s="74"/>
      <c r="F1180" s="74"/>
      <c r="G1180" s="74"/>
      <c r="H1180" s="74"/>
      <c r="I1180" s="74"/>
      <c r="J1180" s="74"/>
      <c r="K1180" s="74"/>
      <c r="L1180" s="74"/>
      <c r="M1180" s="74"/>
      <c r="N1180" s="74"/>
      <c r="O1180" s="74"/>
      <c r="P1180" s="74"/>
      <c r="Q1180" s="74"/>
      <c r="R1180" s="74"/>
      <c r="S1180" s="74"/>
      <c r="T1180" s="74"/>
      <c r="U1180" s="74"/>
      <c r="V1180" s="74"/>
      <c r="W1180" s="74"/>
      <c r="X1180" s="74"/>
      <c r="Y1180" s="74"/>
      <c r="Z1180" s="74"/>
      <c r="AA1180" s="74"/>
      <c r="AB1180" s="74"/>
    </row>
    <row r="1181" spans="1:28">
      <c r="A1181" s="81"/>
      <c r="B1181" s="21"/>
      <c r="C1181" s="78"/>
      <c r="E1181" s="74"/>
      <c r="F1181" s="74"/>
      <c r="G1181" s="74"/>
      <c r="H1181" s="74"/>
      <c r="I1181" s="74"/>
      <c r="J1181" s="74"/>
      <c r="K1181" s="74"/>
      <c r="L1181" s="74"/>
      <c r="M1181" s="74"/>
      <c r="N1181" s="74"/>
      <c r="O1181" s="74"/>
      <c r="P1181" s="74"/>
      <c r="Q1181" s="74"/>
      <c r="R1181" s="74"/>
      <c r="S1181" s="74"/>
      <c r="T1181" s="74"/>
      <c r="U1181" s="74"/>
      <c r="V1181" s="74"/>
      <c r="W1181" s="74"/>
      <c r="X1181" s="74"/>
      <c r="Y1181" s="74"/>
      <c r="Z1181" s="74"/>
      <c r="AA1181" s="74"/>
      <c r="AB1181" s="74"/>
    </row>
    <row r="1182" spans="1:28">
      <c r="A1182" s="81"/>
      <c r="B1182" s="21"/>
      <c r="C1182" s="78"/>
      <c r="E1182" s="74"/>
      <c r="F1182" s="74"/>
      <c r="G1182" s="74"/>
      <c r="H1182" s="74"/>
      <c r="I1182" s="74"/>
      <c r="J1182" s="74"/>
      <c r="K1182" s="74"/>
      <c r="L1182" s="74"/>
      <c r="M1182" s="74"/>
      <c r="N1182" s="74"/>
      <c r="O1182" s="74"/>
      <c r="P1182" s="74"/>
      <c r="Q1182" s="74"/>
      <c r="R1182" s="74"/>
      <c r="S1182" s="74"/>
      <c r="T1182" s="74"/>
      <c r="U1182" s="74"/>
      <c r="V1182" s="74"/>
      <c r="W1182" s="74"/>
      <c r="X1182" s="74"/>
      <c r="Y1182" s="74"/>
      <c r="Z1182" s="74"/>
      <c r="AA1182" s="74"/>
      <c r="AB1182" s="74"/>
    </row>
    <row r="1183" spans="1:28">
      <c r="A1183" s="81"/>
      <c r="B1183" s="21"/>
      <c r="C1183" s="78"/>
      <c r="E1183" s="74"/>
      <c r="F1183" s="74"/>
      <c r="G1183" s="74"/>
      <c r="H1183" s="74"/>
      <c r="I1183" s="74"/>
      <c r="J1183" s="74"/>
      <c r="K1183" s="74"/>
      <c r="L1183" s="74"/>
      <c r="M1183" s="74"/>
      <c r="N1183" s="74"/>
      <c r="O1183" s="74"/>
      <c r="P1183" s="74"/>
      <c r="Q1183" s="74"/>
      <c r="R1183" s="74"/>
      <c r="S1183" s="74"/>
      <c r="T1183" s="74"/>
      <c r="U1183" s="74"/>
      <c r="V1183" s="74"/>
      <c r="W1183" s="74"/>
      <c r="X1183" s="74"/>
      <c r="Y1183" s="74"/>
      <c r="Z1183" s="74"/>
      <c r="AA1183" s="74"/>
      <c r="AB1183" s="74"/>
    </row>
    <row r="1184" spans="1:28">
      <c r="A1184" s="81"/>
      <c r="B1184" s="21"/>
      <c r="C1184" s="78"/>
      <c r="E1184" s="74"/>
      <c r="F1184" s="74"/>
      <c r="G1184" s="74"/>
      <c r="H1184" s="74"/>
      <c r="I1184" s="74"/>
      <c r="J1184" s="74"/>
      <c r="K1184" s="74"/>
      <c r="L1184" s="74"/>
      <c r="M1184" s="74"/>
      <c r="N1184" s="74"/>
      <c r="O1184" s="74"/>
      <c r="P1184" s="74"/>
      <c r="Q1184" s="74"/>
      <c r="R1184" s="74"/>
      <c r="S1184" s="74"/>
      <c r="T1184" s="74"/>
      <c r="U1184" s="74"/>
      <c r="V1184" s="74"/>
      <c r="W1184" s="74"/>
      <c r="X1184" s="74"/>
      <c r="Y1184" s="74"/>
      <c r="Z1184" s="74"/>
      <c r="AA1184" s="74"/>
      <c r="AB1184" s="74"/>
    </row>
    <row r="1185" spans="1:28">
      <c r="A1185" s="81"/>
      <c r="B1185" s="21"/>
      <c r="C1185" s="78"/>
      <c r="E1185" s="74"/>
      <c r="F1185" s="74"/>
      <c r="G1185" s="74"/>
      <c r="H1185" s="74"/>
      <c r="I1185" s="74"/>
      <c r="J1185" s="74"/>
      <c r="K1185" s="74"/>
      <c r="L1185" s="74"/>
      <c r="M1185" s="74"/>
      <c r="N1185" s="74"/>
      <c r="O1185" s="74"/>
      <c r="P1185" s="74"/>
      <c r="Q1185" s="74"/>
      <c r="R1185" s="74"/>
      <c r="S1185" s="74"/>
      <c r="T1185" s="74"/>
      <c r="U1185" s="74"/>
      <c r="V1185" s="74"/>
      <c r="W1185" s="74"/>
      <c r="X1185" s="74"/>
      <c r="Y1185" s="74"/>
      <c r="Z1185" s="74"/>
      <c r="AA1185" s="74"/>
      <c r="AB1185" s="74"/>
    </row>
    <row r="1186" spans="1:28">
      <c r="A1186" s="81"/>
      <c r="B1186" s="21"/>
      <c r="C1186" s="78"/>
      <c r="E1186" s="74"/>
      <c r="F1186" s="74"/>
      <c r="G1186" s="74"/>
      <c r="H1186" s="74"/>
      <c r="I1186" s="74"/>
      <c r="J1186" s="74"/>
      <c r="K1186" s="74"/>
      <c r="L1186" s="74"/>
      <c r="M1186" s="74"/>
      <c r="N1186" s="74"/>
      <c r="O1186" s="74"/>
      <c r="P1186" s="74"/>
      <c r="Q1186" s="74"/>
      <c r="R1186" s="74"/>
      <c r="S1186" s="74"/>
      <c r="T1186" s="74"/>
      <c r="U1186" s="74"/>
      <c r="V1186" s="74"/>
      <c r="W1186" s="74"/>
      <c r="X1186" s="74"/>
      <c r="Y1186" s="74"/>
      <c r="Z1186" s="74"/>
      <c r="AA1186" s="74"/>
      <c r="AB1186" s="74"/>
    </row>
    <row r="1187" spans="1:28">
      <c r="A1187" s="81"/>
      <c r="B1187" s="21"/>
      <c r="C1187" s="78"/>
      <c r="E1187" s="74"/>
      <c r="F1187" s="74"/>
      <c r="G1187" s="74"/>
      <c r="H1187" s="74"/>
      <c r="I1187" s="74"/>
      <c r="J1187" s="74"/>
      <c r="K1187" s="74"/>
      <c r="L1187" s="74"/>
      <c r="M1187" s="74"/>
      <c r="N1187" s="74"/>
      <c r="O1187" s="74"/>
      <c r="P1187" s="74"/>
      <c r="Q1187" s="74"/>
      <c r="R1187" s="74"/>
      <c r="S1187" s="74"/>
      <c r="T1187" s="74"/>
      <c r="U1187" s="74"/>
      <c r="V1187" s="74"/>
      <c r="W1187" s="74"/>
      <c r="X1187" s="74"/>
      <c r="Y1187" s="74"/>
      <c r="Z1187" s="74"/>
      <c r="AA1187" s="74"/>
      <c r="AB1187" s="74"/>
    </row>
    <row r="1188" spans="1:28">
      <c r="A1188" s="81"/>
      <c r="B1188" s="21"/>
      <c r="C1188" s="78"/>
      <c r="E1188" s="74"/>
      <c r="F1188" s="74"/>
      <c r="G1188" s="74"/>
      <c r="H1188" s="74"/>
      <c r="I1188" s="74"/>
      <c r="J1188" s="74"/>
      <c r="K1188" s="74"/>
      <c r="L1188" s="74"/>
      <c r="M1188" s="74"/>
      <c r="N1188" s="74"/>
      <c r="O1188" s="74"/>
      <c r="P1188" s="74"/>
      <c r="Q1188" s="74"/>
      <c r="R1188" s="74"/>
      <c r="S1188" s="74"/>
      <c r="T1188" s="74"/>
      <c r="U1188" s="74"/>
      <c r="V1188" s="74"/>
      <c r="W1188" s="74"/>
      <c r="X1188" s="74"/>
      <c r="Y1188" s="74"/>
      <c r="Z1188" s="74"/>
      <c r="AA1188" s="74"/>
      <c r="AB1188" s="74"/>
    </row>
    <row r="1189" spans="1:28">
      <c r="A1189" s="81"/>
      <c r="B1189" s="21"/>
      <c r="C1189" s="78"/>
      <c r="E1189" s="74"/>
      <c r="F1189" s="74"/>
      <c r="G1189" s="74"/>
      <c r="H1189" s="74"/>
      <c r="I1189" s="74"/>
      <c r="J1189" s="74"/>
      <c r="K1189" s="74"/>
      <c r="L1189" s="74"/>
      <c r="M1189" s="74"/>
      <c r="N1189" s="74"/>
      <c r="O1189" s="74"/>
      <c r="P1189" s="74"/>
      <c r="Q1189" s="74"/>
      <c r="R1189" s="74"/>
      <c r="S1189" s="74"/>
      <c r="T1189" s="74"/>
      <c r="U1189" s="74"/>
      <c r="V1189" s="74"/>
      <c r="W1189" s="74"/>
      <c r="X1189" s="74"/>
      <c r="Y1189" s="74"/>
      <c r="Z1189" s="74"/>
      <c r="AA1189" s="74"/>
      <c r="AB1189" s="74"/>
    </row>
    <row r="1190" spans="1:28">
      <c r="A1190" s="81"/>
      <c r="B1190" s="21"/>
      <c r="C1190" s="78"/>
      <c r="E1190" s="74"/>
      <c r="F1190" s="74"/>
      <c r="G1190" s="74"/>
      <c r="H1190" s="74"/>
      <c r="I1190" s="74"/>
      <c r="J1190" s="74"/>
      <c r="K1190" s="74"/>
      <c r="L1190" s="74"/>
      <c r="M1190" s="74"/>
      <c r="N1190" s="74"/>
      <c r="O1190" s="74"/>
      <c r="P1190" s="74"/>
      <c r="Q1190" s="74"/>
      <c r="R1190" s="74"/>
      <c r="S1190" s="74"/>
      <c r="T1190" s="74"/>
      <c r="U1190" s="74"/>
      <c r="V1190" s="74"/>
      <c r="W1190" s="74"/>
      <c r="X1190" s="74"/>
      <c r="Y1190" s="74"/>
      <c r="Z1190" s="74"/>
      <c r="AA1190" s="74"/>
      <c r="AB1190" s="74"/>
    </row>
    <row r="1191" spans="1:28">
      <c r="A1191" s="81"/>
      <c r="B1191" s="21"/>
      <c r="C1191" s="78"/>
      <c r="E1191" s="74"/>
      <c r="F1191" s="74"/>
      <c r="G1191" s="74"/>
      <c r="H1191" s="74"/>
      <c r="I1191" s="74"/>
      <c r="J1191" s="74"/>
      <c r="K1191" s="74"/>
      <c r="L1191" s="74"/>
      <c r="M1191" s="74"/>
      <c r="N1191" s="74"/>
      <c r="O1191" s="74"/>
      <c r="P1191" s="74"/>
      <c r="Q1191" s="74"/>
      <c r="R1191" s="74"/>
      <c r="S1191" s="74"/>
      <c r="T1191" s="74"/>
      <c r="U1191" s="74"/>
      <c r="V1191" s="74"/>
      <c r="W1191" s="74"/>
      <c r="X1191" s="74"/>
      <c r="Y1191" s="74"/>
      <c r="Z1191" s="74"/>
      <c r="AA1191" s="74"/>
      <c r="AB1191" s="74"/>
    </row>
    <row r="1192" spans="1:28">
      <c r="A1192" s="81"/>
      <c r="B1192" s="21"/>
      <c r="C1192" s="78"/>
      <c r="E1192" s="74"/>
      <c r="F1192" s="74"/>
      <c r="G1192" s="74"/>
      <c r="H1192" s="74"/>
      <c r="I1192" s="74"/>
      <c r="J1192" s="74"/>
      <c r="K1192" s="74"/>
      <c r="L1192" s="74"/>
      <c r="M1192" s="74"/>
      <c r="N1192" s="74"/>
      <c r="O1192" s="74"/>
      <c r="P1192" s="74"/>
      <c r="Q1192" s="74"/>
      <c r="R1192" s="74"/>
      <c r="S1192" s="74"/>
      <c r="T1192" s="74"/>
      <c r="U1192" s="74"/>
      <c r="V1192" s="74"/>
      <c r="W1192" s="74"/>
      <c r="X1192" s="74"/>
      <c r="Y1192" s="74"/>
      <c r="Z1192" s="74"/>
      <c r="AA1192" s="74"/>
      <c r="AB1192" s="74"/>
    </row>
    <row r="1193" spans="1:28">
      <c r="A1193" s="81"/>
      <c r="B1193" s="21"/>
      <c r="C1193" s="78"/>
      <c r="E1193" s="74"/>
      <c r="F1193" s="74"/>
      <c r="G1193" s="74"/>
      <c r="H1193" s="74"/>
      <c r="I1193" s="74"/>
      <c r="J1193" s="74"/>
      <c r="K1193" s="74"/>
      <c r="L1193" s="74"/>
      <c r="M1193" s="74"/>
      <c r="N1193" s="74"/>
      <c r="O1193" s="74"/>
      <c r="P1193" s="74"/>
      <c r="Q1193" s="74"/>
      <c r="R1193" s="74"/>
      <c r="S1193" s="74"/>
      <c r="T1193" s="74"/>
      <c r="U1193" s="74"/>
      <c r="V1193" s="74"/>
      <c r="W1193" s="74"/>
      <c r="X1193" s="74"/>
      <c r="Y1193" s="74"/>
      <c r="Z1193" s="74"/>
      <c r="AA1193" s="74"/>
      <c r="AB1193" s="74"/>
    </row>
    <row r="1194" spans="1:28">
      <c r="A1194" s="81"/>
      <c r="B1194" s="21"/>
      <c r="C1194" s="78"/>
      <c r="E1194" s="74"/>
      <c r="F1194" s="74"/>
      <c r="G1194" s="74"/>
      <c r="H1194" s="74"/>
      <c r="I1194" s="74"/>
      <c r="J1194" s="74"/>
      <c r="K1194" s="74"/>
      <c r="L1194" s="74"/>
      <c r="M1194" s="74"/>
      <c r="N1194" s="74"/>
      <c r="O1194" s="74"/>
      <c r="P1194" s="74"/>
      <c r="Q1194" s="74"/>
      <c r="R1194" s="74"/>
      <c r="S1194" s="74"/>
      <c r="T1194" s="74"/>
      <c r="U1194" s="74"/>
      <c r="V1194" s="74"/>
      <c r="W1194" s="74"/>
      <c r="X1194" s="74"/>
      <c r="Y1194" s="74"/>
      <c r="Z1194" s="74"/>
      <c r="AA1194" s="74"/>
      <c r="AB1194" s="74"/>
    </row>
    <row r="1195" spans="1:28">
      <c r="A1195" s="81"/>
      <c r="B1195" s="21"/>
      <c r="C1195" s="78"/>
      <c r="E1195" s="74"/>
      <c r="F1195" s="74"/>
      <c r="G1195" s="74"/>
      <c r="H1195" s="74"/>
      <c r="I1195" s="74"/>
      <c r="J1195" s="74"/>
      <c r="K1195" s="74"/>
      <c r="L1195" s="74"/>
      <c r="M1195" s="74"/>
      <c r="N1195" s="74"/>
      <c r="O1195" s="74"/>
      <c r="P1195" s="74"/>
      <c r="Q1195" s="74"/>
      <c r="R1195" s="74"/>
      <c r="S1195" s="74"/>
      <c r="T1195" s="74"/>
      <c r="U1195" s="74"/>
      <c r="V1195" s="74"/>
      <c r="W1195" s="74"/>
      <c r="X1195" s="74"/>
      <c r="Y1195" s="74"/>
      <c r="Z1195" s="74"/>
      <c r="AA1195" s="74"/>
      <c r="AB1195" s="74"/>
    </row>
    <row r="1196" spans="1:28">
      <c r="A1196" s="81"/>
      <c r="B1196" s="21"/>
      <c r="C1196" s="78"/>
      <c r="E1196" s="74"/>
      <c r="F1196" s="74"/>
      <c r="G1196" s="74"/>
      <c r="H1196" s="74"/>
      <c r="I1196" s="74"/>
      <c r="J1196" s="74"/>
      <c r="K1196" s="74"/>
      <c r="L1196" s="74"/>
      <c r="M1196" s="74"/>
      <c r="N1196" s="74"/>
      <c r="O1196" s="74"/>
      <c r="P1196" s="74"/>
      <c r="Q1196" s="74"/>
      <c r="R1196" s="74"/>
      <c r="S1196" s="74"/>
      <c r="T1196" s="74"/>
      <c r="U1196" s="74"/>
      <c r="V1196" s="74"/>
      <c r="W1196" s="74"/>
      <c r="X1196" s="74"/>
      <c r="Y1196" s="74"/>
      <c r="Z1196" s="74"/>
      <c r="AA1196" s="74"/>
      <c r="AB1196" s="74"/>
    </row>
    <row r="1197" spans="1:28">
      <c r="A1197" s="81"/>
      <c r="B1197" s="21"/>
      <c r="C1197" s="78"/>
      <c r="E1197" s="74"/>
      <c r="F1197" s="74"/>
      <c r="G1197" s="74"/>
      <c r="H1197" s="74"/>
      <c r="I1197" s="74"/>
      <c r="J1197" s="74"/>
      <c r="K1197" s="74"/>
      <c r="L1197" s="74"/>
      <c r="M1197" s="74"/>
      <c r="N1197" s="74"/>
      <c r="O1197" s="74"/>
      <c r="P1197" s="74"/>
      <c r="Q1197" s="74"/>
      <c r="R1197" s="74"/>
      <c r="S1197" s="74"/>
      <c r="T1197" s="74"/>
      <c r="U1197" s="74"/>
      <c r="V1197" s="74"/>
      <c r="W1197" s="74"/>
      <c r="X1197" s="74"/>
      <c r="Y1197" s="74"/>
      <c r="Z1197" s="74"/>
      <c r="AA1197" s="74"/>
      <c r="AB1197" s="74"/>
    </row>
    <row r="1198" spans="1:28">
      <c r="A1198" s="81"/>
      <c r="B1198" s="21"/>
      <c r="C1198" s="78"/>
      <c r="E1198" s="74"/>
      <c r="F1198" s="74"/>
      <c r="G1198" s="74"/>
      <c r="H1198" s="74"/>
      <c r="I1198" s="74"/>
      <c r="J1198" s="74"/>
      <c r="K1198" s="74"/>
      <c r="L1198" s="74"/>
      <c r="M1198" s="74"/>
      <c r="N1198" s="74"/>
      <c r="O1198" s="74"/>
      <c r="P1198" s="74"/>
      <c r="Q1198" s="74"/>
      <c r="R1198" s="74"/>
      <c r="S1198" s="74"/>
      <c r="T1198" s="74"/>
      <c r="U1198" s="74"/>
      <c r="V1198" s="74"/>
      <c r="W1198" s="74"/>
      <c r="X1198" s="74"/>
      <c r="Y1198" s="74"/>
      <c r="Z1198" s="74"/>
      <c r="AA1198" s="74"/>
      <c r="AB1198" s="74"/>
    </row>
    <row r="1199" spans="1:28">
      <c r="A1199" s="81"/>
      <c r="B1199" s="21"/>
      <c r="C1199" s="78"/>
      <c r="E1199" s="74"/>
      <c r="F1199" s="74"/>
      <c r="G1199" s="74"/>
      <c r="H1199" s="74"/>
      <c r="I1199" s="74"/>
      <c r="J1199" s="74"/>
      <c r="K1199" s="74"/>
      <c r="L1199" s="74"/>
      <c r="M1199" s="74"/>
      <c r="N1199" s="74"/>
      <c r="O1199" s="74"/>
      <c r="P1199" s="74"/>
      <c r="Q1199" s="74"/>
      <c r="R1199" s="74"/>
      <c r="S1199" s="74"/>
      <c r="T1199" s="74"/>
      <c r="U1199" s="74"/>
      <c r="V1199" s="74"/>
      <c r="W1199" s="74"/>
      <c r="X1199" s="74"/>
      <c r="Y1199" s="74"/>
      <c r="Z1199" s="74"/>
      <c r="AA1199" s="74"/>
      <c r="AB1199" s="74"/>
    </row>
    <row r="1200" spans="1:28">
      <c r="A1200" s="81"/>
      <c r="B1200" s="21"/>
      <c r="C1200" s="78"/>
      <c r="E1200" s="74"/>
      <c r="F1200" s="74"/>
      <c r="G1200" s="74"/>
      <c r="H1200" s="74"/>
      <c r="I1200" s="74"/>
      <c r="J1200" s="74"/>
      <c r="K1200" s="74"/>
      <c r="L1200" s="74"/>
      <c r="M1200" s="74"/>
      <c r="N1200" s="74"/>
      <c r="O1200" s="74"/>
      <c r="P1200" s="74"/>
      <c r="Q1200" s="74"/>
      <c r="R1200" s="74"/>
      <c r="S1200" s="74"/>
      <c r="T1200" s="74"/>
      <c r="U1200" s="74"/>
      <c r="V1200" s="74"/>
      <c r="W1200" s="74"/>
      <c r="X1200" s="74"/>
      <c r="Y1200" s="74"/>
      <c r="Z1200" s="74"/>
      <c r="AA1200" s="74"/>
      <c r="AB1200" s="74"/>
    </row>
    <row r="1201" spans="1:28">
      <c r="A1201" s="81"/>
      <c r="B1201" s="21"/>
      <c r="C1201" s="78"/>
      <c r="E1201" s="74"/>
      <c r="F1201" s="74"/>
      <c r="G1201" s="74"/>
      <c r="H1201" s="74"/>
      <c r="I1201" s="74"/>
      <c r="J1201" s="74"/>
      <c r="K1201" s="74"/>
      <c r="L1201" s="74"/>
      <c r="M1201" s="74"/>
      <c r="N1201" s="74"/>
      <c r="O1201" s="74"/>
      <c r="P1201" s="74"/>
      <c r="Q1201" s="74"/>
      <c r="R1201" s="74"/>
      <c r="S1201" s="74"/>
      <c r="T1201" s="74"/>
      <c r="U1201" s="74"/>
      <c r="V1201" s="74"/>
      <c r="W1201" s="74"/>
      <c r="X1201" s="74"/>
      <c r="Y1201" s="74"/>
      <c r="Z1201" s="74"/>
      <c r="AA1201" s="74"/>
      <c r="AB1201" s="74"/>
    </row>
    <row r="1202" spans="1:28">
      <c r="A1202" s="81"/>
      <c r="B1202" s="21"/>
      <c r="C1202" s="78"/>
      <c r="E1202" s="74"/>
      <c r="F1202" s="74"/>
      <c r="G1202" s="74"/>
      <c r="H1202" s="74"/>
      <c r="I1202" s="74"/>
      <c r="J1202" s="74"/>
      <c r="K1202" s="74"/>
      <c r="L1202" s="74"/>
      <c r="M1202" s="74"/>
      <c r="N1202" s="74"/>
      <c r="O1202" s="74"/>
      <c r="P1202" s="74"/>
      <c r="Q1202" s="74"/>
      <c r="R1202" s="74"/>
      <c r="S1202" s="74"/>
      <c r="T1202" s="74"/>
      <c r="U1202" s="74"/>
      <c r="V1202" s="74"/>
      <c r="W1202" s="74"/>
      <c r="X1202" s="74"/>
      <c r="Y1202" s="74"/>
      <c r="Z1202" s="74"/>
      <c r="AA1202" s="74"/>
      <c r="AB1202" s="74"/>
    </row>
    <row r="1203" spans="1:28">
      <c r="A1203" s="81"/>
      <c r="B1203" s="21"/>
      <c r="C1203" s="78"/>
      <c r="E1203" s="74"/>
      <c r="F1203" s="74"/>
      <c r="G1203" s="74"/>
      <c r="H1203" s="74"/>
      <c r="I1203" s="74"/>
      <c r="J1203" s="74"/>
      <c r="K1203" s="74"/>
      <c r="L1203" s="74"/>
      <c r="M1203" s="74"/>
      <c r="N1203" s="74"/>
      <c r="O1203" s="74"/>
      <c r="P1203" s="74"/>
      <c r="Q1203" s="74"/>
      <c r="R1203" s="74"/>
      <c r="S1203" s="74"/>
      <c r="T1203" s="74"/>
      <c r="U1203" s="74"/>
      <c r="V1203" s="74"/>
      <c r="W1203" s="74"/>
      <c r="X1203" s="74"/>
      <c r="Y1203" s="74"/>
      <c r="Z1203" s="74"/>
      <c r="AA1203" s="74"/>
      <c r="AB1203" s="74"/>
    </row>
    <row r="1204" spans="1:28">
      <c r="A1204" s="81"/>
      <c r="B1204" s="21"/>
      <c r="C1204" s="78"/>
      <c r="E1204" s="74"/>
      <c r="F1204" s="74"/>
      <c r="G1204" s="74"/>
      <c r="H1204" s="74"/>
      <c r="I1204" s="74"/>
      <c r="J1204" s="74"/>
      <c r="K1204" s="74"/>
      <c r="L1204" s="74"/>
      <c r="M1204" s="74"/>
      <c r="N1204" s="74"/>
      <c r="O1204" s="74"/>
      <c r="P1204" s="74"/>
      <c r="Q1204" s="74"/>
      <c r="R1204" s="74"/>
      <c r="S1204" s="74"/>
      <c r="T1204" s="74"/>
      <c r="U1204" s="74"/>
      <c r="V1204" s="74"/>
      <c r="W1204" s="74"/>
      <c r="X1204" s="74"/>
      <c r="Y1204" s="74"/>
      <c r="Z1204" s="74"/>
      <c r="AA1204" s="74"/>
      <c r="AB1204" s="74"/>
    </row>
    <row r="1205" spans="1:28">
      <c r="A1205" s="81"/>
      <c r="B1205" s="21"/>
      <c r="C1205" s="78"/>
      <c r="E1205" s="74"/>
      <c r="F1205" s="74"/>
      <c r="G1205" s="74"/>
      <c r="H1205" s="74"/>
      <c r="I1205" s="74"/>
      <c r="J1205" s="74"/>
      <c r="K1205" s="74"/>
      <c r="L1205" s="74"/>
      <c r="M1205" s="74"/>
      <c r="N1205" s="74"/>
      <c r="O1205" s="74"/>
      <c r="P1205" s="74"/>
      <c r="Q1205" s="74"/>
      <c r="R1205" s="74"/>
      <c r="S1205" s="74"/>
      <c r="T1205" s="74"/>
      <c r="U1205" s="74"/>
      <c r="V1205" s="74"/>
      <c r="W1205" s="74"/>
      <c r="X1205" s="74"/>
      <c r="Y1205" s="74"/>
      <c r="Z1205" s="74"/>
      <c r="AA1205" s="74"/>
      <c r="AB1205" s="74"/>
    </row>
    <row r="1206" spans="1:28">
      <c r="A1206" s="81"/>
      <c r="B1206" s="21"/>
      <c r="C1206" s="78"/>
      <c r="E1206" s="74"/>
      <c r="F1206" s="74"/>
      <c r="G1206" s="74"/>
      <c r="H1206" s="74"/>
      <c r="I1206" s="74"/>
      <c r="J1206" s="74"/>
      <c r="K1206" s="74"/>
      <c r="L1206" s="74"/>
      <c r="M1206" s="74"/>
      <c r="N1206" s="74"/>
      <c r="O1206" s="74"/>
      <c r="P1206" s="74"/>
      <c r="Q1206" s="74"/>
      <c r="R1206" s="74"/>
      <c r="S1206" s="74"/>
      <c r="T1206" s="74"/>
      <c r="U1206" s="74"/>
      <c r="V1206" s="74"/>
      <c r="W1206" s="74"/>
      <c r="X1206" s="74"/>
      <c r="Y1206" s="74"/>
      <c r="Z1206" s="74"/>
      <c r="AA1206" s="74"/>
      <c r="AB1206" s="74"/>
    </row>
    <row r="1207" spans="1:28">
      <c r="A1207" s="81"/>
      <c r="B1207" s="21"/>
      <c r="C1207" s="78"/>
      <c r="E1207" s="74"/>
      <c r="F1207" s="74"/>
      <c r="G1207" s="74"/>
      <c r="H1207" s="74"/>
      <c r="I1207" s="74"/>
      <c r="J1207" s="74"/>
      <c r="K1207" s="74"/>
      <c r="L1207" s="74"/>
      <c r="M1207" s="74"/>
      <c r="N1207" s="74"/>
      <c r="O1207" s="74"/>
      <c r="P1207" s="74"/>
      <c r="Q1207" s="74"/>
      <c r="R1207" s="74"/>
      <c r="S1207" s="74"/>
      <c r="T1207" s="74"/>
      <c r="U1207" s="74"/>
      <c r="V1207" s="74"/>
      <c r="W1207" s="74"/>
      <c r="X1207" s="74"/>
      <c r="Y1207" s="74"/>
      <c r="Z1207" s="74"/>
      <c r="AA1207" s="74"/>
      <c r="AB1207" s="74"/>
    </row>
    <row r="1208" spans="1:28">
      <c r="A1208" s="81"/>
      <c r="B1208" s="21"/>
      <c r="C1208" s="78"/>
      <c r="E1208" s="74"/>
      <c r="F1208" s="74"/>
      <c r="G1208" s="74"/>
      <c r="H1208" s="74"/>
      <c r="I1208" s="74"/>
      <c r="J1208" s="74"/>
      <c r="K1208" s="74"/>
      <c r="L1208" s="74"/>
      <c r="M1208" s="74"/>
      <c r="N1208" s="74"/>
      <c r="O1208" s="74"/>
      <c r="P1208" s="74"/>
      <c r="Q1208" s="74"/>
      <c r="R1208" s="74"/>
      <c r="S1208" s="74"/>
      <c r="T1208" s="74"/>
      <c r="U1208" s="74"/>
      <c r="V1208" s="74"/>
      <c r="W1208" s="74"/>
      <c r="X1208" s="74"/>
      <c r="Y1208" s="74"/>
      <c r="Z1208" s="74"/>
      <c r="AA1208" s="74"/>
      <c r="AB1208" s="74"/>
    </row>
    <row r="1209" spans="1:28">
      <c r="A1209" s="81"/>
      <c r="B1209" s="21"/>
      <c r="C1209" s="78"/>
      <c r="E1209" s="74"/>
      <c r="F1209" s="74"/>
      <c r="G1209" s="74"/>
      <c r="H1209" s="74"/>
      <c r="I1209" s="74"/>
      <c r="J1209" s="74"/>
      <c r="K1209" s="74"/>
      <c r="L1209" s="74"/>
      <c r="M1209" s="74"/>
      <c r="N1209" s="74"/>
      <c r="O1209" s="74"/>
      <c r="P1209" s="74"/>
      <c r="Q1209" s="74"/>
      <c r="R1209" s="74"/>
      <c r="S1209" s="74"/>
      <c r="T1209" s="74"/>
      <c r="U1209" s="74"/>
      <c r="V1209" s="74"/>
      <c r="W1209" s="74"/>
      <c r="X1209" s="74"/>
      <c r="Y1209" s="74"/>
      <c r="Z1209" s="74"/>
      <c r="AA1209" s="74"/>
      <c r="AB1209" s="74"/>
    </row>
    <row r="1210" spans="1:28">
      <c r="A1210" s="81"/>
      <c r="B1210" s="21"/>
      <c r="C1210" s="78"/>
      <c r="E1210" s="74"/>
      <c r="F1210" s="74"/>
      <c r="G1210" s="74"/>
      <c r="H1210" s="74"/>
      <c r="I1210" s="74"/>
      <c r="J1210" s="74"/>
      <c r="K1210" s="74"/>
      <c r="L1210" s="74"/>
      <c r="M1210" s="74"/>
      <c r="N1210" s="74"/>
      <c r="O1210" s="74"/>
      <c r="P1210" s="74"/>
      <c r="Q1210" s="74"/>
      <c r="R1210" s="74"/>
      <c r="S1210" s="74"/>
      <c r="T1210" s="74"/>
      <c r="U1210" s="74"/>
      <c r="V1210" s="74"/>
      <c r="W1210" s="74"/>
      <c r="X1210" s="74"/>
      <c r="Y1210" s="74"/>
      <c r="Z1210" s="74"/>
      <c r="AA1210" s="74"/>
      <c r="AB1210" s="74"/>
    </row>
    <row r="1211" spans="1:28">
      <c r="A1211" s="81"/>
      <c r="B1211" s="21"/>
      <c r="C1211" s="78"/>
      <c r="E1211" s="74"/>
      <c r="F1211" s="74"/>
      <c r="G1211" s="74"/>
      <c r="H1211" s="74"/>
      <c r="I1211" s="74"/>
      <c r="J1211" s="74"/>
      <c r="K1211" s="74"/>
      <c r="L1211" s="74"/>
      <c r="M1211" s="74"/>
      <c r="N1211" s="74"/>
      <c r="O1211" s="74"/>
      <c r="P1211" s="74"/>
      <c r="Q1211" s="74"/>
      <c r="R1211" s="74"/>
      <c r="S1211" s="74"/>
      <c r="T1211" s="74"/>
      <c r="U1211" s="74"/>
      <c r="V1211" s="74"/>
      <c r="W1211" s="74"/>
      <c r="X1211" s="74"/>
      <c r="Y1211" s="74"/>
      <c r="Z1211" s="74"/>
      <c r="AA1211" s="74"/>
      <c r="AB1211" s="74"/>
    </row>
    <row r="1212" spans="1:28">
      <c r="A1212" s="81"/>
      <c r="B1212" s="21"/>
      <c r="C1212" s="78"/>
      <c r="E1212" s="74"/>
      <c r="F1212" s="74"/>
      <c r="G1212" s="74"/>
      <c r="H1212" s="74"/>
      <c r="I1212" s="74"/>
      <c r="J1212" s="74"/>
      <c r="K1212" s="74"/>
      <c r="L1212" s="74"/>
      <c r="M1212" s="74"/>
      <c r="N1212" s="74"/>
      <c r="O1212" s="74"/>
      <c r="P1212" s="74"/>
      <c r="Q1212" s="74"/>
      <c r="R1212" s="74"/>
      <c r="S1212" s="74"/>
      <c r="T1212" s="74"/>
      <c r="U1212" s="74"/>
      <c r="V1212" s="74"/>
      <c r="W1212" s="74"/>
      <c r="X1212" s="74"/>
      <c r="Y1212" s="74"/>
      <c r="Z1212" s="74"/>
      <c r="AA1212" s="74"/>
      <c r="AB1212" s="74"/>
    </row>
    <row r="1213" spans="1:28">
      <c r="A1213" s="81"/>
      <c r="B1213" s="21"/>
      <c r="C1213" s="78"/>
      <c r="E1213" s="74"/>
      <c r="F1213" s="74"/>
      <c r="G1213" s="74"/>
      <c r="H1213" s="74"/>
      <c r="I1213" s="74"/>
      <c r="J1213" s="74"/>
      <c r="K1213" s="74"/>
      <c r="L1213" s="74"/>
      <c r="M1213" s="74"/>
      <c r="N1213" s="74"/>
      <c r="O1213" s="74"/>
      <c r="P1213" s="74"/>
      <c r="Q1213" s="74"/>
      <c r="R1213" s="74"/>
      <c r="S1213" s="74"/>
      <c r="T1213" s="74"/>
      <c r="U1213" s="74"/>
      <c r="V1213" s="74"/>
      <c r="W1213" s="74"/>
      <c r="X1213" s="74"/>
      <c r="Y1213" s="74"/>
      <c r="Z1213" s="74"/>
      <c r="AA1213" s="74"/>
      <c r="AB1213" s="74"/>
    </row>
    <row r="1214" spans="1:28">
      <c r="A1214" s="81"/>
      <c r="B1214" s="21"/>
      <c r="C1214" s="78"/>
      <c r="E1214" s="74"/>
      <c r="F1214" s="74"/>
      <c r="G1214" s="74"/>
      <c r="H1214" s="74"/>
      <c r="I1214" s="74"/>
      <c r="J1214" s="74"/>
      <c r="K1214" s="74"/>
      <c r="L1214" s="74"/>
      <c r="M1214" s="74"/>
      <c r="N1214" s="74"/>
      <c r="O1214" s="74"/>
      <c r="P1214" s="74"/>
      <c r="Q1214" s="74"/>
      <c r="R1214" s="74"/>
      <c r="S1214" s="74"/>
      <c r="T1214" s="74"/>
      <c r="U1214" s="74"/>
      <c r="V1214" s="74"/>
      <c r="W1214" s="74"/>
      <c r="X1214" s="74"/>
      <c r="Y1214" s="74"/>
      <c r="Z1214" s="74"/>
      <c r="AA1214" s="74"/>
      <c r="AB1214" s="74"/>
    </row>
    <row r="1215" spans="1:28">
      <c r="A1215" s="81"/>
      <c r="B1215" s="21"/>
      <c r="C1215" s="78"/>
      <c r="E1215" s="74"/>
      <c r="F1215" s="74"/>
      <c r="G1215" s="74"/>
      <c r="H1215" s="74"/>
      <c r="I1215" s="74"/>
      <c r="J1215" s="74"/>
      <c r="K1215" s="74"/>
      <c r="L1215" s="74"/>
      <c r="M1215" s="74"/>
      <c r="N1215" s="74"/>
      <c r="O1215" s="74"/>
      <c r="P1215" s="74"/>
      <c r="Q1215" s="74"/>
      <c r="R1215" s="74"/>
      <c r="S1215" s="74"/>
      <c r="T1215" s="74"/>
      <c r="U1215" s="74"/>
      <c r="V1215" s="74"/>
      <c r="W1215" s="74"/>
      <c r="X1215" s="74"/>
      <c r="Y1215" s="74"/>
      <c r="Z1215" s="74"/>
      <c r="AA1215" s="74"/>
      <c r="AB1215" s="74"/>
    </row>
    <row r="1216" spans="1:28">
      <c r="A1216" s="81"/>
      <c r="B1216" s="21"/>
      <c r="C1216" s="78"/>
      <c r="E1216" s="74"/>
      <c r="F1216" s="74"/>
      <c r="G1216" s="74"/>
      <c r="H1216" s="74"/>
      <c r="I1216" s="74"/>
      <c r="J1216" s="74"/>
      <c r="K1216" s="74"/>
      <c r="L1216" s="74"/>
      <c r="M1216" s="74"/>
      <c r="N1216" s="74"/>
      <c r="O1216" s="74"/>
      <c r="P1216" s="74"/>
      <c r="Q1216" s="74"/>
      <c r="R1216" s="74"/>
      <c r="S1216" s="74"/>
      <c r="T1216" s="74"/>
      <c r="U1216" s="74"/>
      <c r="V1216" s="74"/>
      <c r="W1216" s="74"/>
      <c r="X1216" s="74"/>
      <c r="Y1216" s="74"/>
      <c r="Z1216" s="74"/>
      <c r="AA1216" s="74"/>
      <c r="AB1216" s="74"/>
    </row>
    <row r="1217" spans="1:28">
      <c r="A1217" s="81"/>
      <c r="B1217" s="21"/>
      <c r="C1217" s="78"/>
      <c r="E1217" s="74"/>
      <c r="F1217" s="74"/>
      <c r="G1217" s="74"/>
      <c r="H1217" s="74"/>
      <c r="I1217" s="74"/>
      <c r="J1217" s="74"/>
      <c r="K1217" s="74"/>
      <c r="L1217" s="74"/>
      <c r="M1217" s="74"/>
      <c r="N1217" s="74"/>
      <c r="O1217" s="74"/>
      <c r="P1217" s="74"/>
      <c r="Q1217" s="74"/>
      <c r="R1217" s="74"/>
      <c r="S1217" s="74"/>
      <c r="T1217" s="74"/>
      <c r="U1217" s="74"/>
      <c r="V1217" s="74"/>
      <c r="W1217" s="74"/>
      <c r="X1217" s="74"/>
      <c r="Y1217" s="74"/>
      <c r="Z1217" s="74"/>
      <c r="AA1217" s="74"/>
      <c r="AB1217" s="74"/>
    </row>
    <row r="1218" spans="1:28">
      <c r="A1218" s="81"/>
      <c r="B1218" s="21"/>
      <c r="C1218" s="78"/>
      <c r="E1218" s="74"/>
      <c r="F1218" s="74"/>
      <c r="G1218" s="74"/>
      <c r="H1218" s="74"/>
      <c r="I1218" s="74"/>
      <c r="J1218" s="74"/>
      <c r="K1218" s="74"/>
      <c r="L1218" s="74"/>
      <c r="M1218" s="74"/>
      <c r="N1218" s="74"/>
      <c r="O1218" s="74"/>
      <c r="P1218" s="74"/>
      <c r="Q1218" s="74"/>
      <c r="R1218" s="74"/>
      <c r="S1218" s="74"/>
      <c r="T1218" s="74"/>
      <c r="U1218" s="74"/>
      <c r="V1218" s="74"/>
      <c r="W1218" s="74"/>
      <c r="X1218" s="74"/>
      <c r="Y1218" s="74"/>
      <c r="Z1218" s="74"/>
      <c r="AA1218" s="74"/>
      <c r="AB1218" s="74"/>
    </row>
    <row r="1219" spans="1:28">
      <c r="A1219" s="81"/>
      <c r="B1219" s="21"/>
      <c r="C1219" s="78"/>
      <c r="E1219" s="74"/>
      <c r="F1219" s="74"/>
      <c r="G1219" s="74"/>
      <c r="H1219" s="74"/>
      <c r="I1219" s="74"/>
      <c r="J1219" s="74"/>
      <c r="K1219" s="74"/>
      <c r="L1219" s="74"/>
      <c r="M1219" s="74"/>
      <c r="N1219" s="74"/>
      <c r="O1219" s="74"/>
      <c r="P1219" s="74"/>
      <c r="Q1219" s="74"/>
      <c r="R1219" s="74"/>
      <c r="S1219" s="74"/>
      <c r="T1219" s="74"/>
      <c r="U1219" s="74"/>
      <c r="V1219" s="74"/>
      <c r="W1219" s="74"/>
      <c r="X1219" s="74"/>
      <c r="Y1219" s="74"/>
      <c r="Z1219" s="74"/>
      <c r="AA1219" s="74"/>
      <c r="AB1219" s="74"/>
    </row>
    <row r="1220" spans="1:28">
      <c r="A1220" s="81"/>
      <c r="B1220" s="21"/>
      <c r="C1220" s="78"/>
      <c r="E1220" s="74"/>
      <c r="F1220" s="74"/>
      <c r="G1220" s="74"/>
      <c r="H1220" s="74"/>
      <c r="I1220" s="74"/>
      <c r="J1220" s="74"/>
      <c r="K1220" s="74"/>
      <c r="L1220" s="74"/>
      <c r="M1220" s="74"/>
      <c r="N1220" s="74"/>
      <c r="O1220" s="74"/>
      <c r="P1220" s="74"/>
      <c r="Q1220" s="74"/>
      <c r="R1220" s="74"/>
      <c r="S1220" s="74"/>
      <c r="T1220" s="74"/>
      <c r="U1220" s="74"/>
      <c r="V1220" s="74"/>
      <c r="W1220" s="74"/>
      <c r="X1220" s="74"/>
      <c r="Y1220" s="74"/>
      <c r="Z1220" s="74"/>
      <c r="AA1220" s="74"/>
      <c r="AB1220" s="74"/>
    </row>
    <row r="1221" spans="1:28">
      <c r="A1221" s="81"/>
      <c r="B1221" s="21"/>
      <c r="C1221" s="78"/>
      <c r="E1221" s="74"/>
      <c r="F1221" s="74"/>
      <c r="G1221" s="74"/>
      <c r="H1221" s="74"/>
      <c r="I1221" s="74"/>
      <c r="J1221" s="74"/>
      <c r="K1221" s="74"/>
      <c r="L1221" s="74"/>
      <c r="M1221" s="74"/>
      <c r="N1221" s="74"/>
      <c r="O1221" s="74"/>
      <c r="P1221" s="74"/>
      <c r="Q1221" s="74"/>
      <c r="R1221" s="74"/>
      <c r="S1221" s="74"/>
      <c r="T1221" s="74"/>
      <c r="U1221" s="74"/>
      <c r="V1221" s="74"/>
      <c r="W1221" s="74"/>
      <c r="X1221" s="74"/>
      <c r="Y1221" s="74"/>
      <c r="Z1221" s="74"/>
      <c r="AA1221" s="74"/>
      <c r="AB1221" s="74"/>
    </row>
    <row r="1222" spans="1:28">
      <c r="A1222" s="81"/>
      <c r="B1222" s="21"/>
      <c r="C1222" s="78"/>
      <c r="E1222" s="74"/>
      <c r="F1222" s="74"/>
      <c r="G1222" s="74"/>
      <c r="H1222" s="74"/>
      <c r="I1222" s="74"/>
      <c r="J1222" s="74"/>
      <c r="K1222" s="74"/>
      <c r="L1222" s="74"/>
      <c r="M1222" s="74"/>
      <c r="N1222" s="74"/>
      <c r="O1222" s="74"/>
      <c r="P1222" s="74"/>
      <c r="Q1222" s="74"/>
      <c r="R1222" s="74"/>
      <c r="S1222" s="74"/>
      <c r="T1222" s="74"/>
      <c r="U1222" s="74"/>
      <c r="V1222" s="74"/>
      <c r="W1222" s="74"/>
      <c r="X1222" s="74"/>
      <c r="Y1222" s="74"/>
      <c r="Z1222" s="74"/>
      <c r="AA1222" s="74"/>
      <c r="AB1222" s="74"/>
    </row>
    <row r="1223" spans="1:28">
      <c r="A1223" s="81"/>
      <c r="B1223" s="21"/>
      <c r="C1223" s="78"/>
      <c r="E1223" s="74"/>
      <c r="F1223" s="74"/>
      <c r="G1223" s="74"/>
      <c r="H1223" s="74"/>
      <c r="I1223" s="74"/>
      <c r="J1223" s="74"/>
      <c r="K1223" s="74"/>
      <c r="L1223" s="74"/>
      <c r="M1223" s="74"/>
      <c r="N1223" s="74"/>
      <c r="O1223" s="74"/>
      <c r="P1223" s="74"/>
      <c r="Q1223" s="74"/>
      <c r="R1223" s="74"/>
      <c r="S1223" s="74"/>
      <c r="T1223" s="74"/>
      <c r="U1223" s="74"/>
      <c r="V1223" s="74"/>
      <c r="W1223" s="74"/>
      <c r="X1223" s="74"/>
      <c r="Y1223" s="74"/>
      <c r="Z1223" s="74"/>
      <c r="AA1223" s="74"/>
      <c r="AB1223" s="74"/>
    </row>
    <row r="1224" spans="1:28">
      <c r="A1224" s="81"/>
      <c r="B1224" s="21"/>
      <c r="C1224" s="78"/>
      <c r="E1224" s="74"/>
      <c r="F1224" s="74"/>
      <c r="G1224" s="74"/>
      <c r="H1224" s="74"/>
      <c r="I1224" s="74"/>
      <c r="J1224" s="74"/>
      <c r="K1224" s="74"/>
      <c r="L1224" s="74"/>
      <c r="M1224" s="74"/>
      <c r="N1224" s="74"/>
      <c r="O1224" s="74"/>
      <c r="P1224" s="74"/>
      <c r="Q1224" s="74"/>
      <c r="R1224" s="74"/>
      <c r="S1224" s="74"/>
      <c r="T1224" s="74"/>
      <c r="U1224" s="74"/>
      <c r="V1224" s="74"/>
      <c r="W1224" s="74"/>
      <c r="X1224" s="74"/>
      <c r="Y1224" s="74"/>
      <c r="Z1224" s="74"/>
      <c r="AA1224" s="74"/>
      <c r="AB1224" s="74"/>
    </row>
    <row r="1225" spans="1:28">
      <c r="A1225" s="81"/>
      <c r="B1225" s="21"/>
      <c r="C1225" s="78"/>
      <c r="E1225" s="74"/>
      <c r="F1225" s="74"/>
      <c r="G1225" s="74"/>
      <c r="H1225" s="74"/>
      <c r="I1225" s="74"/>
      <c r="J1225" s="74"/>
      <c r="K1225" s="74"/>
      <c r="L1225" s="74"/>
      <c r="M1225" s="74"/>
      <c r="N1225" s="74"/>
      <c r="O1225" s="74"/>
      <c r="P1225" s="74"/>
      <c r="Q1225" s="74"/>
      <c r="R1225" s="74"/>
      <c r="S1225" s="74"/>
      <c r="T1225" s="74"/>
      <c r="U1225" s="74"/>
      <c r="V1225" s="74"/>
      <c r="W1225" s="74"/>
      <c r="X1225" s="74"/>
      <c r="Y1225" s="74"/>
      <c r="Z1225" s="74"/>
      <c r="AA1225" s="74"/>
      <c r="AB1225" s="74"/>
    </row>
    <row r="1226" spans="1:28">
      <c r="A1226" s="81"/>
      <c r="B1226" s="21"/>
      <c r="C1226" s="78"/>
      <c r="E1226" s="74"/>
      <c r="F1226" s="74"/>
      <c r="G1226" s="74"/>
      <c r="H1226" s="74"/>
      <c r="I1226" s="74"/>
      <c r="J1226" s="74"/>
      <c r="K1226" s="74"/>
      <c r="L1226" s="74"/>
      <c r="M1226" s="74"/>
      <c r="N1226" s="74"/>
      <c r="O1226" s="74"/>
      <c r="P1226" s="74"/>
      <c r="Q1226" s="74"/>
      <c r="R1226" s="74"/>
      <c r="S1226" s="74"/>
      <c r="T1226" s="74"/>
      <c r="U1226" s="74"/>
      <c r="V1226" s="74"/>
      <c r="W1226" s="74"/>
      <c r="X1226" s="74"/>
      <c r="Y1226" s="74"/>
      <c r="Z1226" s="74"/>
      <c r="AA1226" s="74"/>
      <c r="AB1226" s="74"/>
    </row>
    <row r="1227" spans="1:28">
      <c r="A1227" s="81"/>
      <c r="B1227" s="21"/>
      <c r="C1227" s="78"/>
      <c r="E1227" s="74"/>
      <c r="F1227" s="74"/>
      <c r="G1227" s="74"/>
      <c r="H1227" s="74"/>
      <c r="I1227" s="74"/>
      <c r="J1227" s="74"/>
      <c r="K1227" s="74"/>
      <c r="L1227" s="74"/>
      <c r="M1227" s="74"/>
      <c r="N1227" s="74"/>
      <c r="O1227" s="74"/>
      <c r="P1227" s="74"/>
      <c r="Q1227" s="74"/>
      <c r="R1227" s="74"/>
      <c r="S1227" s="74"/>
      <c r="T1227" s="74"/>
      <c r="U1227" s="74"/>
      <c r="V1227" s="74"/>
      <c r="W1227" s="74"/>
      <c r="X1227" s="74"/>
      <c r="Y1227" s="74"/>
      <c r="Z1227" s="74"/>
      <c r="AA1227" s="74"/>
      <c r="AB1227" s="74"/>
    </row>
    <row r="1228" spans="1:28">
      <c r="A1228" s="81"/>
      <c r="B1228" s="21"/>
      <c r="C1228" s="78"/>
      <c r="E1228" s="74"/>
      <c r="F1228" s="74"/>
      <c r="G1228" s="74"/>
      <c r="H1228" s="74"/>
      <c r="I1228" s="74"/>
      <c r="J1228" s="74"/>
      <c r="K1228" s="74"/>
      <c r="L1228" s="74"/>
      <c r="M1228" s="74"/>
      <c r="N1228" s="74"/>
      <c r="O1228" s="74"/>
      <c r="P1228" s="74"/>
      <c r="Q1228" s="74"/>
      <c r="R1228" s="74"/>
      <c r="S1228" s="74"/>
      <c r="T1228" s="74"/>
      <c r="U1228" s="74"/>
      <c r="V1228" s="74"/>
      <c r="W1228" s="74"/>
      <c r="X1228" s="74"/>
      <c r="Y1228" s="74"/>
      <c r="Z1228" s="74"/>
      <c r="AA1228" s="74"/>
      <c r="AB1228" s="74"/>
    </row>
    <row r="1229" spans="1:28">
      <c r="A1229" s="81"/>
      <c r="B1229" s="21"/>
      <c r="C1229" s="78"/>
      <c r="E1229" s="74"/>
      <c r="F1229" s="74"/>
      <c r="G1229" s="74"/>
      <c r="H1229" s="74"/>
      <c r="I1229" s="74"/>
      <c r="J1229" s="74"/>
      <c r="K1229" s="74"/>
      <c r="L1229" s="74"/>
      <c r="M1229" s="74"/>
      <c r="N1229" s="74"/>
      <c r="O1229" s="74"/>
      <c r="P1229" s="74"/>
      <c r="Q1229" s="74"/>
      <c r="R1229" s="74"/>
      <c r="S1229" s="74"/>
      <c r="T1229" s="74"/>
      <c r="U1229" s="74"/>
      <c r="V1229" s="74"/>
      <c r="W1229" s="74"/>
      <c r="X1229" s="74"/>
      <c r="Y1229" s="74"/>
      <c r="Z1229" s="74"/>
      <c r="AA1229" s="74"/>
      <c r="AB1229" s="74"/>
    </row>
    <row r="1230" spans="1:28">
      <c r="A1230" s="81"/>
      <c r="B1230" s="21"/>
      <c r="C1230" s="78"/>
      <c r="E1230" s="74"/>
      <c r="F1230" s="74"/>
      <c r="G1230" s="74"/>
      <c r="H1230" s="74"/>
      <c r="I1230" s="74"/>
      <c r="J1230" s="74"/>
      <c r="K1230" s="74"/>
      <c r="L1230" s="74"/>
      <c r="M1230" s="74"/>
      <c r="N1230" s="74"/>
      <c r="O1230" s="74"/>
      <c r="P1230" s="74"/>
      <c r="Q1230" s="74"/>
      <c r="R1230" s="74"/>
      <c r="S1230" s="74"/>
      <c r="T1230" s="74"/>
      <c r="U1230" s="74"/>
      <c r="V1230" s="74"/>
      <c r="W1230" s="74"/>
      <c r="X1230" s="74"/>
      <c r="Y1230" s="74"/>
      <c r="Z1230" s="74"/>
      <c r="AA1230" s="74"/>
      <c r="AB1230" s="74"/>
    </row>
    <row r="1231" spans="1:28">
      <c r="A1231" s="81"/>
      <c r="B1231" s="21"/>
      <c r="C1231" s="78"/>
      <c r="E1231" s="74"/>
      <c r="F1231" s="74"/>
      <c r="G1231" s="74"/>
      <c r="H1231" s="74"/>
      <c r="I1231" s="74"/>
      <c r="J1231" s="74"/>
      <c r="K1231" s="74"/>
      <c r="L1231" s="74"/>
      <c r="M1231" s="74"/>
      <c r="N1231" s="74"/>
      <c r="O1231" s="74"/>
      <c r="P1231" s="74"/>
      <c r="Q1231" s="74"/>
      <c r="R1231" s="74"/>
      <c r="S1231" s="74"/>
      <c r="T1231" s="74"/>
      <c r="U1231" s="74"/>
      <c r="V1231" s="74"/>
      <c r="W1231" s="74"/>
      <c r="X1231" s="74"/>
      <c r="Y1231" s="74"/>
      <c r="Z1231" s="74"/>
      <c r="AA1231" s="74"/>
      <c r="AB1231" s="74"/>
    </row>
    <row r="1232" spans="1:28">
      <c r="A1232" s="81"/>
      <c r="B1232" s="21"/>
      <c r="C1232" s="78"/>
      <c r="E1232" s="74"/>
      <c r="F1232" s="74"/>
      <c r="G1232" s="74"/>
      <c r="H1232" s="74"/>
      <c r="I1232" s="74"/>
      <c r="J1232" s="74"/>
      <c r="K1232" s="74"/>
      <c r="L1232" s="74"/>
      <c r="M1232" s="74"/>
      <c r="N1232" s="74"/>
      <c r="O1232" s="74"/>
      <c r="P1232" s="74"/>
      <c r="Q1232" s="74"/>
      <c r="R1232" s="74"/>
      <c r="S1232" s="74"/>
      <c r="T1232" s="74"/>
      <c r="U1232" s="74"/>
      <c r="V1232" s="74"/>
      <c r="W1232" s="74"/>
      <c r="X1232" s="74"/>
      <c r="Y1232" s="74"/>
      <c r="Z1232" s="74"/>
      <c r="AA1232" s="74"/>
      <c r="AB1232" s="74"/>
    </row>
    <row r="1233" spans="1:28">
      <c r="A1233" s="81"/>
      <c r="B1233" s="21"/>
      <c r="C1233" s="78"/>
      <c r="E1233" s="74"/>
      <c r="F1233" s="74"/>
      <c r="G1233" s="74"/>
      <c r="H1233" s="74"/>
      <c r="I1233" s="74"/>
      <c r="J1233" s="74"/>
      <c r="K1233" s="74"/>
      <c r="L1233" s="74"/>
      <c r="M1233" s="74"/>
      <c r="N1233" s="74"/>
      <c r="O1233" s="74"/>
      <c r="P1233" s="74"/>
      <c r="Q1233" s="74"/>
      <c r="R1233" s="74"/>
      <c r="S1233" s="74"/>
      <c r="T1233" s="74"/>
      <c r="U1233" s="74"/>
      <c r="V1233" s="74"/>
      <c r="W1233" s="74"/>
      <c r="X1233" s="74"/>
      <c r="Y1233" s="74"/>
      <c r="Z1233" s="74"/>
      <c r="AA1233" s="74"/>
      <c r="AB1233" s="74"/>
    </row>
    <row r="1234" spans="1:28">
      <c r="A1234" s="81"/>
      <c r="B1234" s="21"/>
      <c r="C1234" s="78"/>
      <c r="E1234" s="74"/>
      <c r="F1234" s="74"/>
      <c r="G1234" s="74"/>
      <c r="H1234" s="74"/>
      <c r="I1234" s="74"/>
      <c r="J1234" s="74"/>
      <c r="K1234" s="74"/>
      <c r="L1234" s="74"/>
      <c r="M1234" s="74"/>
      <c r="N1234" s="74"/>
      <c r="O1234" s="74"/>
      <c r="P1234" s="74"/>
      <c r="Q1234" s="74"/>
      <c r="R1234" s="74"/>
      <c r="S1234" s="74"/>
      <c r="T1234" s="74"/>
      <c r="U1234" s="74"/>
      <c r="V1234" s="74"/>
      <c r="W1234" s="74"/>
      <c r="X1234" s="74"/>
      <c r="Y1234" s="74"/>
      <c r="Z1234" s="74"/>
      <c r="AA1234" s="74"/>
      <c r="AB1234" s="74"/>
    </row>
    <row r="1235" spans="1:28">
      <c r="A1235" s="81"/>
      <c r="B1235" s="21"/>
      <c r="C1235" s="78"/>
      <c r="E1235" s="74"/>
      <c r="F1235" s="74"/>
      <c r="G1235" s="74"/>
      <c r="H1235" s="74"/>
      <c r="I1235" s="74"/>
      <c r="J1235" s="74"/>
      <c r="K1235" s="74"/>
      <c r="L1235" s="74"/>
      <c r="M1235" s="74"/>
      <c r="N1235" s="74"/>
      <c r="O1235" s="74"/>
      <c r="P1235" s="74"/>
      <c r="Q1235" s="74"/>
      <c r="R1235" s="74"/>
      <c r="S1235" s="74"/>
      <c r="T1235" s="74"/>
      <c r="U1235" s="74"/>
      <c r="V1235" s="74"/>
      <c r="W1235" s="74"/>
      <c r="X1235" s="74"/>
      <c r="Y1235" s="74"/>
      <c r="Z1235" s="74"/>
      <c r="AA1235" s="74"/>
      <c r="AB1235" s="74"/>
    </row>
    <row r="1236" spans="1:28">
      <c r="A1236" s="81"/>
      <c r="B1236" s="21"/>
      <c r="C1236" s="78"/>
      <c r="E1236" s="74"/>
      <c r="F1236" s="74"/>
      <c r="G1236" s="74"/>
      <c r="H1236" s="74"/>
      <c r="I1236" s="74"/>
      <c r="J1236" s="74"/>
      <c r="K1236" s="74"/>
      <c r="L1236" s="74"/>
      <c r="M1236" s="74"/>
      <c r="N1236" s="74"/>
      <c r="O1236" s="74"/>
      <c r="P1236" s="74"/>
      <c r="Q1236" s="74"/>
      <c r="R1236" s="74"/>
      <c r="S1236" s="74"/>
      <c r="T1236" s="74"/>
      <c r="U1236" s="74"/>
      <c r="V1236" s="74"/>
      <c r="W1236" s="74"/>
      <c r="X1236" s="74"/>
      <c r="Y1236" s="74"/>
      <c r="Z1236" s="74"/>
      <c r="AA1236" s="74"/>
      <c r="AB1236" s="74"/>
    </row>
    <row r="1237" spans="1:28">
      <c r="A1237" s="81"/>
      <c r="B1237" s="21"/>
      <c r="C1237" s="78"/>
      <c r="E1237" s="74"/>
      <c r="F1237" s="74"/>
      <c r="G1237" s="74"/>
      <c r="H1237" s="74"/>
      <c r="I1237" s="74"/>
      <c r="J1237" s="74"/>
      <c r="K1237" s="74"/>
      <c r="L1237" s="74"/>
      <c r="M1237" s="74"/>
      <c r="N1237" s="74"/>
      <c r="O1237" s="74"/>
      <c r="P1237" s="74"/>
      <c r="Q1237" s="74"/>
      <c r="R1237" s="74"/>
      <c r="S1237" s="74"/>
      <c r="T1237" s="74"/>
      <c r="U1237" s="74"/>
      <c r="V1237" s="74"/>
      <c r="W1237" s="74"/>
      <c r="X1237" s="74"/>
      <c r="Y1237" s="74"/>
      <c r="Z1237" s="74"/>
      <c r="AA1237" s="74"/>
      <c r="AB1237" s="74"/>
    </row>
    <row r="1238" spans="1:28">
      <c r="A1238" s="81"/>
      <c r="B1238" s="21"/>
      <c r="C1238" s="78"/>
      <c r="E1238" s="74"/>
      <c r="F1238" s="74"/>
      <c r="G1238" s="74"/>
      <c r="H1238" s="74"/>
      <c r="I1238" s="74"/>
      <c r="J1238" s="74"/>
      <c r="K1238" s="74"/>
      <c r="L1238" s="74"/>
      <c r="M1238" s="74"/>
      <c r="N1238" s="74"/>
      <c r="O1238" s="74"/>
      <c r="P1238" s="74"/>
      <c r="Q1238" s="74"/>
      <c r="R1238" s="74"/>
      <c r="S1238" s="74"/>
      <c r="T1238" s="74"/>
      <c r="U1238" s="74"/>
      <c r="V1238" s="74"/>
      <c r="W1238" s="74"/>
      <c r="X1238" s="74"/>
      <c r="Y1238" s="74"/>
      <c r="Z1238" s="74"/>
      <c r="AA1238" s="74"/>
      <c r="AB1238" s="74"/>
    </row>
    <row r="1239" spans="1:28">
      <c r="A1239" s="81"/>
      <c r="B1239" s="21"/>
      <c r="C1239" s="78"/>
      <c r="E1239" s="74"/>
      <c r="F1239" s="74"/>
      <c r="G1239" s="74"/>
      <c r="H1239" s="74"/>
      <c r="I1239" s="74"/>
      <c r="J1239" s="74"/>
      <c r="K1239" s="74"/>
      <c r="L1239" s="74"/>
      <c r="M1239" s="74"/>
      <c r="N1239" s="74"/>
      <c r="O1239" s="74"/>
      <c r="P1239" s="74"/>
      <c r="Q1239" s="74"/>
      <c r="R1239" s="74"/>
      <c r="S1239" s="74"/>
      <c r="T1239" s="74"/>
      <c r="U1239" s="74"/>
      <c r="V1239" s="74"/>
      <c r="W1239" s="74"/>
      <c r="X1239" s="74"/>
      <c r="Y1239" s="74"/>
      <c r="Z1239" s="74"/>
      <c r="AA1239" s="74"/>
      <c r="AB1239" s="74"/>
    </row>
    <row r="1240" spans="1:28">
      <c r="A1240" s="81"/>
      <c r="B1240" s="21"/>
      <c r="C1240" s="78"/>
      <c r="E1240" s="74"/>
      <c r="F1240" s="74"/>
      <c r="G1240" s="74"/>
      <c r="H1240" s="74"/>
      <c r="I1240" s="74"/>
      <c r="J1240" s="74"/>
      <c r="K1240" s="74"/>
      <c r="L1240" s="74"/>
      <c r="M1240" s="74"/>
      <c r="N1240" s="74"/>
      <c r="O1240" s="74"/>
      <c r="P1240" s="74"/>
      <c r="Q1240" s="74"/>
      <c r="R1240" s="74"/>
      <c r="S1240" s="74"/>
      <c r="T1240" s="74"/>
      <c r="U1240" s="74"/>
      <c r="V1240" s="74"/>
      <c r="W1240" s="74"/>
      <c r="X1240" s="74"/>
      <c r="Y1240" s="74"/>
      <c r="Z1240" s="74"/>
      <c r="AA1240" s="74"/>
      <c r="AB1240" s="74"/>
    </row>
    <row r="1241" spans="1:28">
      <c r="A1241" s="81"/>
      <c r="B1241" s="21"/>
      <c r="C1241" s="78"/>
      <c r="E1241" s="74"/>
      <c r="F1241" s="74"/>
      <c r="G1241" s="74"/>
      <c r="H1241" s="74"/>
      <c r="I1241" s="74"/>
      <c r="J1241" s="74"/>
      <c r="K1241" s="74"/>
      <c r="L1241" s="74"/>
      <c r="M1241" s="74"/>
      <c r="N1241" s="74"/>
      <c r="O1241" s="74"/>
      <c r="P1241" s="74"/>
      <c r="Q1241" s="74"/>
      <c r="R1241" s="74"/>
      <c r="S1241" s="74"/>
      <c r="T1241" s="74"/>
      <c r="U1241" s="74"/>
      <c r="V1241" s="74"/>
      <c r="W1241" s="74"/>
      <c r="X1241" s="74"/>
      <c r="Y1241" s="74"/>
      <c r="Z1241" s="74"/>
      <c r="AA1241" s="74"/>
      <c r="AB1241" s="74"/>
    </row>
    <row r="1242" spans="1:28">
      <c r="A1242" s="81"/>
      <c r="B1242" s="21"/>
      <c r="C1242" s="78"/>
      <c r="E1242" s="74"/>
      <c r="F1242" s="74"/>
      <c r="G1242" s="74"/>
      <c r="H1242" s="74"/>
      <c r="I1242" s="74"/>
      <c r="J1242" s="74"/>
      <c r="K1242" s="74"/>
      <c r="L1242" s="74"/>
      <c r="M1242" s="74"/>
      <c r="N1242" s="74"/>
      <c r="O1242" s="74"/>
      <c r="P1242" s="74"/>
      <c r="Q1242" s="74"/>
      <c r="R1242" s="74"/>
      <c r="S1242" s="74"/>
      <c r="T1242" s="74"/>
      <c r="U1242" s="74"/>
      <c r="V1242" s="74"/>
      <c r="W1242" s="74"/>
      <c r="X1242" s="74"/>
      <c r="Y1242" s="74"/>
      <c r="Z1242" s="74"/>
      <c r="AA1242" s="74"/>
      <c r="AB1242" s="74"/>
    </row>
    <row r="1243" spans="1:28">
      <c r="A1243" s="81"/>
      <c r="B1243" s="21"/>
      <c r="C1243" s="78"/>
      <c r="E1243" s="74"/>
      <c r="F1243" s="74"/>
      <c r="G1243" s="74"/>
      <c r="H1243" s="74"/>
      <c r="I1243" s="74"/>
      <c r="J1243" s="74"/>
      <c r="K1243" s="74"/>
      <c r="L1243" s="74"/>
      <c r="M1243" s="74"/>
      <c r="N1243" s="74"/>
      <c r="O1243" s="74"/>
      <c r="P1243" s="74"/>
      <c r="Q1243" s="74"/>
      <c r="R1243" s="74"/>
      <c r="S1243" s="74"/>
      <c r="T1243" s="74"/>
      <c r="U1243" s="74"/>
      <c r="V1243" s="74"/>
      <c r="W1243" s="74"/>
      <c r="X1243" s="74"/>
      <c r="Y1243" s="74"/>
      <c r="Z1243" s="74"/>
      <c r="AA1243" s="74"/>
      <c r="AB1243" s="74"/>
    </row>
    <row r="1244" spans="1:28">
      <c r="A1244" s="81"/>
      <c r="B1244" s="21"/>
      <c r="C1244" s="78"/>
      <c r="E1244" s="74"/>
      <c r="F1244" s="74"/>
      <c r="G1244" s="74"/>
      <c r="H1244" s="74"/>
      <c r="I1244" s="74"/>
      <c r="J1244" s="74"/>
      <c r="K1244" s="74"/>
      <c r="L1244" s="74"/>
      <c r="M1244" s="74"/>
      <c r="N1244" s="74"/>
      <c r="O1244" s="74"/>
      <c r="P1244" s="74"/>
      <c r="Q1244" s="74"/>
      <c r="R1244" s="74"/>
      <c r="S1244" s="74"/>
      <c r="T1244" s="74"/>
      <c r="U1244" s="74"/>
      <c r="V1244" s="74"/>
      <c r="W1244" s="74"/>
      <c r="X1244" s="74"/>
      <c r="Y1244" s="74"/>
      <c r="Z1244" s="74"/>
      <c r="AA1244" s="74"/>
      <c r="AB1244" s="74"/>
    </row>
    <row r="1245" spans="1:28">
      <c r="A1245" s="81"/>
      <c r="B1245" s="21"/>
      <c r="C1245" s="78"/>
      <c r="E1245" s="74"/>
      <c r="F1245" s="74"/>
      <c r="G1245" s="74"/>
      <c r="H1245" s="74"/>
      <c r="I1245" s="74"/>
      <c r="J1245" s="74"/>
      <c r="K1245" s="74"/>
      <c r="L1245" s="74"/>
      <c r="M1245" s="74"/>
      <c r="N1245" s="74"/>
      <c r="O1245" s="74"/>
      <c r="P1245" s="74"/>
      <c r="Q1245" s="74"/>
      <c r="R1245" s="74"/>
      <c r="S1245" s="74"/>
      <c r="T1245" s="74"/>
      <c r="U1245" s="74"/>
      <c r="V1245" s="74"/>
      <c r="W1245" s="74"/>
      <c r="X1245" s="74"/>
      <c r="Y1245" s="74"/>
      <c r="Z1245" s="74"/>
      <c r="AA1245" s="74"/>
      <c r="AB1245" s="74"/>
    </row>
    <row r="1246" spans="1:28">
      <c r="A1246" s="81"/>
      <c r="B1246" s="21"/>
      <c r="C1246" s="78"/>
      <c r="E1246" s="74"/>
      <c r="F1246" s="74"/>
      <c r="G1246" s="74"/>
      <c r="H1246" s="74"/>
      <c r="I1246" s="74"/>
      <c r="J1246" s="74"/>
      <c r="K1246" s="74"/>
      <c r="L1246" s="74"/>
      <c r="M1246" s="74"/>
      <c r="N1246" s="74"/>
      <c r="O1246" s="74"/>
      <c r="P1246" s="74"/>
      <c r="Q1246" s="74"/>
      <c r="R1246" s="74"/>
      <c r="S1246" s="74"/>
      <c r="T1246" s="74"/>
      <c r="U1246" s="74"/>
      <c r="V1246" s="74"/>
      <c r="W1246" s="74"/>
      <c r="X1246" s="74"/>
      <c r="Y1246" s="74"/>
      <c r="Z1246" s="74"/>
      <c r="AA1246" s="74"/>
      <c r="AB1246" s="74"/>
    </row>
    <row r="1247" spans="1:28">
      <c r="A1247" s="81"/>
      <c r="B1247" s="21"/>
      <c r="C1247" s="78"/>
      <c r="E1247" s="74"/>
      <c r="F1247" s="74"/>
      <c r="G1247" s="74"/>
      <c r="H1247" s="74"/>
      <c r="I1247" s="74"/>
      <c r="J1247" s="74"/>
      <c r="K1247" s="74"/>
      <c r="L1247" s="74"/>
      <c r="M1247" s="74"/>
      <c r="N1247" s="74"/>
      <c r="O1247" s="74"/>
      <c r="P1247" s="74"/>
      <c r="Q1247" s="74"/>
      <c r="R1247" s="74"/>
      <c r="S1247" s="74"/>
      <c r="T1247" s="74"/>
      <c r="U1247" s="74"/>
      <c r="V1247" s="74"/>
      <c r="W1247" s="74"/>
      <c r="X1247" s="74"/>
      <c r="Y1247" s="74"/>
      <c r="Z1247" s="74"/>
      <c r="AA1247" s="74"/>
      <c r="AB1247" s="74"/>
    </row>
    <row r="1248" spans="1:28">
      <c r="A1248" s="81"/>
      <c r="B1248" s="21"/>
      <c r="C1248" s="78"/>
      <c r="E1248" s="74"/>
      <c r="F1248" s="74"/>
      <c r="G1248" s="74"/>
      <c r="H1248" s="74"/>
      <c r="I1248" s="74"/>
      <c r="J1248" s="74"/>
      <c r="K1248" s="74"/>
      <c r="L1248" s="74"/>
      <c r="M1248" s="74"/>
      <c r="N1248" s="74"/>
      <c r="O1248" s="74"/>
      <c r="P1248" s="74"/>
      <c r="Q1248" s="74"/>
      <c r="R1248" s="74"/>
      <c r="S1248" s="74"/>
      <c r="T1248" s="74"/>
      <c r="U1248" s="74"/>
      <c r="V1248" s="74"/>
      <c r="W1248" s="74"/>
      <c r="X1248" s="74"/>
      <c r="Y1248" s="74"/>
      <c r="Z1248" s="74"/>
      <c r="AA1248" s="74"/>
      <c r="AB1248" s="74"/>
    </row>
    <row r="1249" spans="1:28">
      <c r="A1249" s="81"/>
      <c r="B1249" s="21"/>
      <c r="C1249" s="78"/>
      <c r="E1249" s="74"/>
      <c r="F1249" s="74"/>
      <c r="G1249" s="74"/>
      <c r="H1249" s="74"/>
      <c r="I1249" s="74"/>
      <c r="J1249" s="74"/>
      <c r="K1249" s="74"/>
      <c r="L1249" s="74"/>
      <c r="M1249" s="74"/>
      <c r="N1249" s="74"/>
      <c r="O1249" s="74"/>
      <c r="P1249" s="74"/>
      <c r="Q1249" s="74"/>
      <c r="R1249" s="74"/>
      <c r="S1249" s="74"/>
      <c r="T1249" s="74"/>
      <c r="U1249" s="74"/>
      <c r="V1249" s="74"/>
      <c r="W1249" s="74"/>
      <c r="X1249" s="74"/>
      <c r="Y1249" s="74"/>
      <c r="Z1249" s="74"/>
      <c r="AA1249" s="74"/>
      <c r="AB1249" s="74"/>
    </row>
    <row r="1250" spans="1:28">
      <c r="A1250" s="81"/>
      <c r="B1250" s="21"/>
      <c r="C1250" s="78"/>
      <c r="E1250" s="74"/>
      <c r="F1250" s="74"/>
      <c r="G1250" s="74"/>
      <c r="H1250" s="74"/>
      <c r="I1250" s="74"/>
      <c r="J1250" s="74"/>
      <c r="K1250" s="74"/>
      <c r="L1250" s="74"/>
      <c r="M1250" s="74"/>
      <c r="N1250" s="74"/>
      <c r="O1250" s="74"/>
      <c r="P1250" s="74"/>
      <c r="Q1250" s="74"/>
      <c r="R1250" s="74"/>
      <c r="S1250" s="74"/>
      <c r="T1250" s="74"/>
      <c r="U1250" s="74"/>
      <c r="V1250" s="74"/>
      <c r="W1250" s="74"/>
      <c r="X1250" s="74"/>
      <c r="Y1250" s="74"/>
      <c r="Z1250" s="74"/>
      <c r="AA1250" s="74"/>
      <c r="AB1250" s="74"/>
    </row>
    <row r="1251" spans="1:28">
      <c r="A1251" s="81"/>
      <c r="B1251" s="21"/>
      <c r="C1251" s="78"/>
      <c r="E1251" s="74"/>
      <c r="F1251" s="74"/>
      <c r="G1251" s="74"/>
      <c r="H1251" s="74"/>
      <c r="I1251" s="74"/>
      <c r="J1251" s="74"/>
      <c r="K1251" s="74"/>
      <c r="L1251" s="74"/>
      <c r="M1251" s="74"/>
      <c r="N1251" s="74"/>
      <c r="O1251" s="74"/>
      <c r="P1251" s="74"/>
      <c r="Q1251" s="74"/>
      <c r="R1251" s="74"/>
      <c r="S1251" s="74"/>
      <c r="T1251" s="74"/>
      <c r="U1251" s="74"/>
      <c r="V1251" s="74"/>
      <c r="W1251" s="74"/>
      <c r="X1251" s="74"/>
      <c r="Y1251" s="74"/>
      <c r="Z1251" s="74"/>
      <c r="AA1251" s="74"/>
      <c r="AB1251" s="74"/>
    </row>
    <row r="1252" spans="1:28">
      <c r="A1252" s="81"/>
      <c r="B1252" s="21"/>
      <c r="C1252" s="78"/>
      <c r="E1252" s="74"/>
      <c r="F1252" s="74"/>
      <c r="G1252" s="74"/>
      <c r="H1252" s="74"/>
      <c r="I1252" s="74"/>
      <c r="J1252" s="74"/>
      <c r="K1252" s="74"/>
      <c r="L1252" s="74"/>
      <c r="M1252" s="74"/>
      <c r="N1252" s="74"/>
      <c r="O1252" s="74"/>
      <c r="P1252" s="74"/>
      <c r="Q1252" s="74"/>
      <c r="R1252" s="74"/>
      <c r="S1252" s="74"/>
      <c r="T1252" s="74"/>
      <c r="U1252" s="74"/>
      <c r="V1252" s="74"/>
      <c r="W1252" s="74"/>
      <c r="X1252" s="74"/>
      <c r="Y1252" s="74"/>
      <c r="Z1252" s="74"/>
      <c r="AA1252" s="74"/>
      <c r="AB1252" s="74"/>
    </row>
    <row r="1253" spans="1:28">
      <c r="A1253" s="81"/>
      <c r="B1253" s="21"/>
      <c r="C1253" s="78"/>
      <c r="E1253" s="74"/>
      <c r="F1253" s="74"/>
      <c r="G1253" s="74"/>
      <c r="H1253" s="74"/>
      <c r="I1253" s="74"/>
      <c r="J1253" s="74"/>
      <c r="K1253" s="74"/>
      <c r="L1253" s="74"/>
      <c r="M1253" s="74"/>
      <c r="N1253" s="74"/>
      <c r="O1253" s="74"/>
      <c r="P1253" s="74"/>
      <c r="Q1253" s="74"/>
      <c r="R1253" s="74"/>
      <c r="S1253" s="74"/>
      <c r="T1253" s="74"/>
      <c r="U1253" s="74"/>
      <c r="V1253" s="74"/>
      <c r="W1253" s="74"/>
      <c r="X1253" s="74"/>
      <c r="Y1253" s="74"/>
      <c r="Z1253" s="74"/>
      <c r="AA1253" s="74"/>
      <c r="AB1253" s="74"/>
    </row>
    <row r="1254" spans="1:28">
      <c r="A1254" s="81"/>
      <c r="B1254" s="21"/>
      <c r="C1254" s="78"/>
      <c r="E1254" s="74"/>
      <c r="F1254" s="74"/>
      <c r="G1254" s="74"/>
      <c r="H1254" s="74"/>
      <c r="I1254" s="74"/>
      <c r="J1254" s="74"/>
      <c r="K1254" s="74"/>
      <c r="L1254" s="74"/>
      <c r="M1254" s="74"/>
      <c r="N1254" s="74"/>
      <c r="O1254" s="74"/>
      <c r="P1254" s="74"/>
      <c r="Q1254" s="74"/>
      <c r="R1254" s="74"/>
      <c r="S1254" s="74"/>
      <c r="T1254" s="74"/>
      <c r="U1254" s="74"/>
      <c r="V1254" s="74"/>
      <c r="W1254" s="74"/>
      <c r="X1254" s="74"/>
      <c r="Y1254" s="74"/>
      <c r="Z1254" s="74"/>
      <c r="AA1254" s="74"/>
      <c r="AB1254" s="74"/>
    </row>
    <row r="1255" spans="1:28">
      <c r="A1255" s="81"/>
      <c r="B1255" s="21"/>
      <c r="C1255" s="78"/>
      <c r="E1255" s="74"/>
      <c r="F1255" s="74"/>
      <c r="G1255" s="74"/>
      <c r="H1255" s="74"/>
      <c r="I1255" s="74"/>
      <c r="J1255" s="74"/>
      <c r="K1255" s="74"/>
      <c r="L1255" s="74"/>
      <c r="M1255" s="74"/>
      <c r="N1255" s="74"/>
      <c r="O1255" s="74"/>
      <c r="P1255" s="74"/>
      <c r="Q1255" s="74"/>
      <c r="R1255" s="74"/>
      <c r="S1255" s="74"/>
      <c r="T1255" s="74"/>
      <c r="U1255" s="74"/>
      <c r="V1255" s="74"/>
      <c r="W1255" s="74"/>
      <c r="X1255" s="74"/>
      <c r="Y1255" s="74"/>
      <c r="Z1255" s="74"/>
      <c r="AA1255" s="74"/>
      <c r="AB1255" s="74"/>
    </row>
    <row r="1256" spans="1:28">
      <c r="A1256" s="81"/>
      <c r="B1256" s="21"/>
      <c r="C1256" s="78"/>
      <c r="E1256" s="74"/>
      <c r="F1256" s="74"/>
      <c r="G1256" s="74"/>
      <c r="H1256" s="74"/>
      <c r="I1256" s="74"/>
      <c r="J1256" s="74"/>
      <c r="K1256" s="74"/>
      <c r="L1256" s="74"/>
      <c r="M1256" s="74"/>
      <c r="N1256" s="74"/>
      <c r="O1256" s="74"/>
      <c r="P1256" s="74"/>
      <c r="Q1256" s="74"/>
      <c r="R1256" s="74"/>
      <c r="S1256" s="74"/>
      <c r="T1256" s="74"/>
      <c r="U1256" s="74"/>
      <c r="V1256" s="74"/>
      <c r="W1256" s="74"/>
      <c r="X1256" s="74"/>
      <c r="Y1256" s="74"/>
      <c r="Z1256" s="74"/>
      <c r="AA1256" s="74"/>
      <c r="AB1256" s="74"/>
    </row>
    <row r="1257" spans="1:28">
      <c r="A1257" s="81"/>
      <c r="B1257" s="21"/>
      <c r="C1257" s="78"/>
      <c r="E1257" s="74"/>
      <c r="F1257" s="74"/>
      <c r="G1257" s="74"/>
      <c r="H1257" s="74"/>
      <c r="I1257" s="74"/>
      <c r="J1257" s="74"/>
      <c r="K1257" s="74"/>
      <c r="L1257" s="74"/>
      <c r="M1257" s="74"/>
      <c r="N1257" s="74"/>
      <c r="O1257" s="74"/>
      <c r="P1257" s="74"/>
      <c r="Q1257" s="74"/>
      <c r="R1257" s="74"/>
      <c r="S1257" s="74"/>
      <c r="T1257" s="74"/>
      <c r="U1257" s="74"/>
      <c r="V1257" s="74"/>
      <c r="W1257" s="74"/>
      <c r="X1257" s="74"/>
      <c r="Y1257" s="74"/>
      <c r="Z1257" s="74"/>
      <c r="AA1257" s="74"/>
      <c r="AB1257" s="74"/>
    </row>
    <row r="1258" spans="1:28">
      <c r="A1258" s="81"/>
      <c r="B1258" s="21"/>
      <c r="C1258" s="78"/>
      <c r="E1258" s="74"/>
      <c r="F1258" s="74"/>
      <c r="G1258" s="74"/>
      <c r="H1258" s="74"/>
      <c r="I1258" s="74"/>
      <c r="J1258" s="74"/>
      <c r="K1258" s="74"/>
      <c r="L1258" s="74"/>
      <c r="M1258" s="74"/>
      <c r="N1258" s="74"/>
      <c r="O1258" s="74"/>
      <c r="P1258" s="74"/>
      <c r="Q1258" s="74"/>
      <c r="R1258" s="74"/>
      <c r="S1258" s="74"/>
      <c r="T1258" s="74"/>
      <c r="U1258" s="74"/>
      <c r="V1258" s="74"/>
      <c r="W1258" s="74"/>
      <c r="X1258" s="74"/>
      <c r="Y1258" s="74"/>
      <c r="Z1258" s="74"/>
      <c r="AA1258" s="74"/>
      <c r="AB1258" s="74"/>
    </row>
    <row r="1259" spans="1:28">
      <c r="A1259" s="81"/>
      <c r="B1259" s="21"/>
      <c r="C1259" s="78"/>
      <c r="E1259" s="74"/>
      <c r="F1259" s="74"/>
      <c r="G1259" s="74"/>
      <c r="H1259" s="74"/>
      <c r="I1259" s="74"/>
      <c r="J1259" s="74"/>
      <c r="K1259" s="74"/>
      <c r="L1259" s="74"/>
      <c r="M1259" s="74"/>
      <c r="N1259" s="74"/>
      <c r="O1259" s="74"/>
      <c r="P1259" s="74"/>
      <c r="Q1259" s="74"/>
      <c r="R1259" s="74"/>
      <c r="S1259" s="74"/>
      <c r="T1259" s="74"/>
      <c r="U1259" s="74"/>
      <c r="V1259" s="74"/>
      <c r="W1259" s="74"/>
      <c r="X1259" s="74"/>
      <c r="Y1259" s="74"/>
      <c r="Z1259" s="74"/>
      <c r="AA1259" s="74"/>
      <c r="AB1259" s="74"/>
    </row>
    <row r="1260" spans="1:28">
      <c r="A1260" s="81"/>
      <c r="B1260" s="21"/>
      <c r="C1260" s="78"/>
      <c r="E1260" s="74"/>
      <c r="F1260" s="74"/>
      <c r="G1260" s="74"/>
      <c r="H1260" s="74"/>
      <c r="I1260" s="74"/>
      <c r="J1260" s="74"/>
      <c r="K1260" s="74"/>
      <c r="L1260" s="74"/>
      <c r="M1260" s="74"/>
      <c r="N1260" s="74"/>
      <c r="O1260" s="74"/>
      <c r="P1260" s="74"/>
      <c r="Q1260" s="74"/>
      <c r="R1260" s="74"/>
      <c r="S1260" s="74"/>
      <c r="T1260" s="74"/>
      <c r="U1260" s="74"/>
      <c r="V1260" s="74"/>
      <c r="W1260" s="74"/>
      <c r="X1260" s="74"/>
      <c r="Y1260" s="74"/>
      <c r="Z1260" s="74"/>
      <c r="AA1260" s="74"/>
      <c r="AB1260" s="74"/>
    </row>
    <row r="1261" spans="1:28">
      <c r="A1261" s="81"/>
      <c r="B1261" s="21"/>
      <c r="C1261" s="78"/>
      <c r="E1261" s="74"/>
      <c r="F1261" s="74"/>
      <c r="G1261" s="74"/>
      <c r="H1261" s="74"/>
      <c r="I1261" s="74"/>
      <c r="J1261" s="74"/>
      <c r="K1261" s="74"/>
      <c r="L1261" s="74"/>
      <c r="M1261" s="74"/>
      <c r="N1261" s="74"/>
      <c r="O1261" s="74"/>
      <c r="P1261" s="74"/>
      <c r="Q1261" s="74"/>
      <c r="R1261" s="74"/>
      <c r="S1261" s="74"/>
      <c r="T1261" s="74"/>
      <c r="U1261" s="74"/>
      <c r="V1261" s="74"/>
      <c r="W1261" s="74"/>
      <c r="X1261" s="74"/>
      <c r="Y1261" s="74"/>
      <c r="Z1261" s="74"/>
      <c r="AA1261" s="74"/>
      <c r="AB1261" s="74"/>
    </row>
    <row r="1262" spans="1:28">
      <c r="A1262" s="81"/>
      <c r="B1262" s="21"/>
      <c r="C1262" s="78"/>
      <c r="E1262" s="74"/>
      <c r="F1262" s="74"/>
      <c r="G1262" s="74"/>
      <c r="H1262" s="74"/>
      <c r="I1262" s="74"/>
      <c r="J1262" s="74"/>
      <c r="K1262" s="74"/>
      <c r="L1262" s="74"/>
      <c r="M1262" s="74"/>
      <c r="N1262" s="74"/>
      <c r="O1262" s="74"/>
      <c r="P1262" s="74"/>
      <c r="Q1262" s="74"/>
      <c r="R1262" s="74"/>
      <c r="S1262" s="74"/>
      <c r="T1262" s="74"/>
      <c r="U1262" s="74"/>
      <c r="V1262" s="74"/>
      <c r="W1262" s="74"/>
      <c r="X1262" s="74"/>
      <c r="Y1262" s="74"/>
      <c r="Z1262" s="74"/>
      <c r="AA1262" s="74"/>
      <c r="AB1262" s="74"/>
    </row>
    <row r="1263" spans="1:28">
      <c r="A1263" s="81"/>
      <c r="B1263" s="21"/>
      <c r="C1263" s="78"/>
      <c r="E1263" s="74"/>
      <c r="F1263" s="74"/>
      <c r="G1263" s="74"/>
      <c r="H1263" s="74"/>
      <c r="I1263" s="74"/>
      <c r="J1263" s="74"/>
      <c r="K1263" s="74"/>
      <c r="L1263" s="74"/>
      <c r="M1263" s="74"/>
      <c r="N1263" s="74"/>
      <c r="O1263" s="74"/>
      <c r="P1263" s="74"/>
      <c r="Q1263" s="74"/>
      <c r="R1263" s="74"/>
      <c r="S1263" s="74"/>
      <c r="T1263" s="74"/>
      <c r="U1263" s="74"/>
      <c r="V1263" s="74"/>
      <c r="W1263" s="74"/>
      <c r="X1263" s="74"/>
      <c r="Y1263" s="74"/>
      <c r="Z1263" s="74"/>
      <c r="AA1263" s="74"/>
      <c r="AB1263" s="74"/>
    </row>
    <row r="1264" spans="1:28">
      <c r="A1264" s="81"/>
      <c r="B1264" s="21"/>
      <c r="C1264" s="78"/>
      <c r="E1264" s="74"/>
      <c r="F1264" s="74"/>
      <c r="G1264" s="74"/>
      <c r="H1264" s="74"/>
      <c r="I1264" s="74"/>
      <c r="J1264" s="74"/>
      <c r="K1264" s="74"/>
      <c r="L1264" s="74"/>
      <c r="M1264" s="74"/>
      <c r="N1264" s="74"/>
      <c r="O1264" s="74"/>
      <c r="P1264" s="74"/>
      <c r="Q1264" s="74"/>
      <c r="R1264" s="74"/>
      <c r="S1264" s="74"/>
      <c r="T1264" s="74"/>
      <c r="U1264" s="74"/>
      <c r="V1264" s="74"/>
      <c r="W1264" s="74"/>
      <c r="X1264" s="74"/>
      <c r="Y1264" s="74"/>
      <c r="Z1264" s="74"/>
      <c r="AA1264" s="74"/>
      <c r="AB1264" s="74"/>
    </row>
    <row r="1265" spans="1:28">
      <c r="A1265" s="81"/>
      <c r="B1265" s="21"/>
      <c r="C1265" s="78"/>
      <c r="E1265" s="74"/>
      <c r="F1265" s="74"/>
      <c r="G1265" s="74"/>
      <c r="H1265" s="74"/>
      <c r="I1265" s="74"/>
      <c r="J1265" s="74"/>
      <c r="K1265" s="74"/>
      <c r="L1265" s="74"/>
      <c r="M1265" s="74"/>
      <c r="N1265" s="74"/>
      <c r="O1265" s="74"/>
      <c r="P1265" s="74"/>
      <c r="Q1265" s="74"/>
      <c r="R1265" s="74"/>
      <c r="S1265" s="74"/>
      <c r="T1265" s="74"/>
      <c r="U1265" s="74"/>
      <c r="V1265" s="74"/>
      <c r="W1265" s="74"/>
      <c r="X1265" s="74"/>
      <c r="Y1265" s="74"/>
      <c r="Z1265" s="74"/>
      <c r="AA1265" s="74"/>
      <c r="AB1265" s="74"/>
    </row>
    <row r="1266" spans="1:28">
      <c r="A1266" s="81"/>
      <c r="B1266" s="21"/>
      <c r="C1266" s="78"/>
      <c r="E1266" s="74"/>
      <c r="F1266" s="74"/>
      <c r="G1266" s="74"/>
      <c r="H1266" s="74"/>
      <c r="I1266" s="74"/>
      <c r="J1266" s="74"/>
      <c r="K1266" s="74"/>
      <c r="L1266" s="74"/>
      <c r="M1266" s="74"/>
      <c r="N1266" s="74"/>
      <c r="O1266" s="74"/>
      <c r="P1266" s="74"/>
      <c r="Q1266" s="74"/>
      <c r="R1266" s="74"/>
      <c r="S1266" s="74"/>
      <c r="T1266" s="74"/>
      <c r="U1266" s="74"/>
      <c r="V1266" s="74"/>
      <c r="W1266" s="74"/>
      <c r="X1266" s="74"/>
      <c r="Y1266" s="74"/>
      <c r="Z1266" s="74"/>
      <c r="AA1266" s="74"/>
      <c r="AB1266" s="74"/>
    </row>
    <row r="1267" spans="1:28">
      <c r="A1267" s="81"/>
      <c r="B1267" s="21"/>
      <c r="C1267" s="78"/>
      <c r="E1267" s="74"/>
      <c r="F1267" s="74"/>
      <c r="G1267" s="74"/>
      <c r="H1267" s="74"/>
      <c r="I1267" s="74"/>
      <c r="J1267" s="74"/>
      <c r="K1267" s="74"/>
      <c r="L1267" s="74"/>
      <c r="M1267" s="74"/>
      <c r="N1267" s="74"/>
      <c r="O1267" s="74"/>
      <c r="P1267" s="74"/>
      <c r="Q1267" s="74"/>
      <c r="R1267" s="74"/>
      <c r="S1267" s="74"/>
      <c r="T1267" s="74"/>
      <c r="U1267" s="74"/>
      <c r="V1267" s="74"/>
      <c r="W1267" s="74"/>
      <c r="X1267" s="74"/>
      <c r="Y1267" s="74"/>
      <c r="Z1267" s="74"/>
      <c r="AA1267" s="74"/>
      <c r="AB1267" s="74"/>
    </row>
    <row r="1268" spans="1:28">
      <c r="A1268" s="81"/>
      <c r="B1268" s="21"/>
      <c r="C1268" s="78"/>
      <c r="E1268" s="74"/>
      <c r="F1268" s="74"/>
      <c r="G1268" s="74"/>
      <c r="H1268" s="74"/>
      <c r="I1268" s="74"/>
      <c r="J1268" s="74"/>
      <c r="K1268" s="74"/>
      <c r="L1268" s="74"/>
      <c r="M1268" s="74"/>
      <c r="N1268" s="74"/>
      <c r="O1268" s="74"/>
      <c r="P1268" s="74"/>
      <c r="Q1268" s="74"/>
      <c r="R1268" s="74"/>
      <c r="S1268" s="74"/>
      <c r="T1268" s="74"/>
      <c r="U1268" s="74"/>
      <c r="V1268" s="74"/>
      <c r="W1268" s="74"/>
      <c r="X1268" s="74"/>
      <c r="Y1268" s="74"/>
      <c r="Z1268" s="74"/>
      <c r="AA1268" s="74"/>
      <c r="AB1268" s="74"/>
    </row>
    <row r="1269" spans="1:28">
      <c r="A1269" s="81"/>
      <c r="B1269" s="21"/>
      <c r="C1269" s="78"/>
      <c r="E1269" s="74"/>
      <c r="F1269" s="74"/>
      <c r="G1269" s="74"/>
      <c r="H1269" s="74"/>
      <c r="I1269" s="74"/>
      <c r="J1269" s="74"/>
      <c r="K1269" s="74"/>
      <c r="L1269" s="74"/>
      <c r="M1269" s="74"/>
      <c r="N1269" s="74"/>
      <c r="O1269" s="74"/>
      <c r="P1269" s="74"/>
      <c r="Q1269" s="74"/>
      <c r="R1269" s="74"/>
      <c r="S1269" s="74"/>
      <c r="T1269" s="74"/>
      <c r="U1269" s="74"/>
      <c r="V1269" s="74"/>
      <c r="W1269" s="74"/>
      <c r="X1269" s="74"/>
      <c r="Y1269" s="74"/>
      <c r="Z1269" s="74"/>
      <c r="AA1269" s="74"/>
      <c r="AB1269" s="74"/>
    </row>
    <row r="1270" spans="1:28">
      <c r="A1270" s="81"/>
      <c r="B1270" s="21"/>
      <c r="C1270" s="78"/>
      <c r="E1270" s="74"/>
      <c r="F1270" s="74"/>
      <c r="G1270" s="74"/>
      <c r="H1270" s="74"/>
      <c r="I1270" s="74"/>
      <c r="J1270" s="74"/>
      <c r="K1270" s="74"/>
      <c r="L1270" s="74"/>
      <c r="M1270" s="74"/>
      <c r="N1270" s="74"/>
      <c r="O1270" s="74"/>
      <c r="P1270" s="74"/>
      <c r="Q1270" s="74"/>
      <c r="R1270" s="74"/>
      <c r="S1270" s="74"/>
      <c r="T1270" s="74"/>
      <c r="U1270" s="74"/>
      <c r="V1270" s="74"/>
      <c r="W1270" s="74"/>
      <c r="X1270" s="74"/>
      <c r="Y1270" s="74"/>
      <c r="Z1270" s="74"/>
      <c r="AA1270" s="74"/>
      <c r="AB1270" s="74"/>
    </row>
    <row r="1271" spans="1:28">
      <c r="A1271" s="81"/>
      <c r="B1271" s="21"/>
      <c r="C1271" s="78"/>
      <c r="E1271" s="74"/>
      <c r="F1271" s="74"/>
      <c r="G1271" s="74"/>
      <c r="H1271" s="74"/>
      <c r="I1271" s="74"/>
      <c r="J1271" s="74"/>
      <c r="K1271" s="74"/>
      <c r="L1271" s="74"/>
      <c r="M1271" s="74"/>
      <c r="N1271" s="74"/>
      <c r="O1271" s="74"/>
      <c r="P1271" s="74"/>
      <c r="Q1271" s="74"/>
      <c r="R1271" s="74"/>
      <c r="S1271" s="74"/>
      <c r="T1271" s="74"/>
      <c r="U1271" s="74"/>
      <c r="V1271" s="74"/>
      <c r="W1271" s="74"/>
      <c r="X1271" s="74"/>
      <c r="Y1271" s="74"/>
      <c r="Z1271" s="74"/>
      <c r="AA1271" s="74"/>
      <c r="AB1271" s="74"/>
    </row>
    <row r="1272" spans="1:28">
      <c r="A1272" s="81"/>
      <c r="B1272" s="21"/>
      <c r="C1272" s="78"/>
      <c r="E1272" s="74"/>
      <c r="F1272" s="74"/>
      <c r="G1272" s="74"/>
      <c r="H1272" s="74"/>
      <c r="I1272" s="74"/>
      <c r="J1272" s="74"/>
      <c r="K1272" s="74"/>
      <c r="L1272" s="74"/>
      <c r="M1272" s="74"/>
      <c r="N1272" s="74"/>
      <c r="O1272" s="74"/>
      <c r="P1272" s="74"/>
      <c r="Q1272" s="74"/>
      <c r="R1272" s="74"/>
      <c r="S1272" s="74"/>
      <c r="T1272" s="74"/>
      <c r="U1272" s="74"/>
      <c r="V1272" s="74"/>
      <c r="W1272" s="74"/>
      <c r="X1272" s="74"/>
      <c r="Y1272" s="74"/>
      <c r="Z1272" s="74"/>
      <c r="AA1272" s="74"/>
      <c r="AB1272" s="74"/>
    </row>
    <row r="1273" spans="1:28">
      <c r="A1273" s="81"/>
      <c r="B1273" s="21"/>
      <c r="C1273" s="78"/>
      <c r="E1273" s="74"/>
      <c r="F1273" s="74"/>
      <c r="G1273" s="74"/>
      <c r="H1273" s="74"/>
      <c r="I1273" s="74"/>
      <c r="J1273" s="74"/>
      <c r="K1273" s="74"/>
      <c r="L1273" s="74"/>
      <c r="M1273" s="74"/>
      <c r="N1273" s="74"/>
      <c r="O1273" s="74"/>
      <c r="P1273" s="74"/>
      <c r="Q1273" s="74"/>
      <c r="R1273" s="74"/>
      <c r="S1273" s="74"/>
      <c r="T1273" s="74"/>
      <c r="U1273" s="74"/>
      <c r="V1273" s="74"/>
      <c r="W1273" s="74"/>
      <c r="X1273" s="74"/>
      <c r="Y1273" s="74"/>
      <c r="Z1273" s="74"/>
      <c r="AA1273" s="74"/>
      <c r="AB1273" s="74"/>
    </row>
    <row r="1274" spans="1:28">
      <c r="A1274" s="81"/>
      <c r="B1274" s="21"/>
      <c r="C1274" s="78"/>
      <c r="E1274" s="74"/>
      <c r="F1274" s="74"/>
      <c r="G1274" s="74"/>
      <c r="H1274" s="74"/>
      <c r="I1274" s="74"/>
      <c r="J1274" s="74"/>
      <c r="K1274" s="74"/>
      <c r="L1274" s="74"/>
      <c r="M1274" s="74"/>
      <c r="N1274" s="74"/>
      <c r="O1274" s="74"/>
      <c r="P1274" s="74"/>
      <c r="Q1274" s="74"/>
      <c r="R1274" s="74"/>
      <c r="S1274" s="74"/>
      <c r="T1274" s="74"/>
      <c r="U1274" s="74"/>
      <c r="V1274" s="74"/>
      <c r="W1274" s="74"/>
      <c r="X1274" s="74"/>
      <c r="Y1274" s="74"/>
      <c r="Z1274" s="74"/>
      <c r="AA1274" s="74"/>
      <c r="AB1274" s="74"/>
    </row>
    <row r="1275" spans="1:28">
      <c r="A1275" s="81"/>
      <c r="B1275" s="21"/>
      <c r="C1275" s="78"/>
      <c r="E1275" s="74"/>
      <c r="F1275" s="74"/>
      <c r="G1275" s="74"/>
      <c r="H1275" s="74"/>
      <c r="I1275" s="74"/>
      <c r="J1275" s="74"/>
      <c r="K1275" s="74"/>
      <c r="L1275" s="74"/>
      <c r="M1275" s="74"/>
      <c r="N1275" s="74"/>
      <c r="O1275" s="74"/>
      <c r="P1275" s="74"/>
      <c r="Q1275" s="74"/>
      <c r="R1275" s="74"/>
      <c r="S1275" s="74"/>
      <c r="T1275" s="74"/>
      <c r="U1275" s="74"/>
      <c r="V1275" s="74"/>
      <c r="W1275" s="74"/>
      <c r="X1275" s="74"/>
      <c r="Y1275" s="74"/>
      <c r="Z1275" s="74"/>
      <c r="AA1275" s="74"/>
      <c r="AB1275" s="74"/>
    </row>
    <row r="1276" spans="1:28">
      <c r="A1276" s="81"/>
      <c r="B1276" s="21"/>
      <c r="C1276" s="78"/>
      <c r="E1276" s="74"/>
      <c r="F1276" s="74"/>
      <c r="G1276" s="74"/>
      <c r="H1276" s="74"/>
      <c r="I1276" s="74"/>
      <c r="J1276" s="74"/>
      <c r="K1276" s="74"/>
      <c r="L1276" s="74"/>
      <c r="M1276" s="74"/>
      <c r="N1276" s="74"/>
      <c r="O1276" s="74"/>
      <c r="P1276" s="74"/>
      <c r="Q1276" s="74"/>
      <c r="R1276" s="74"/>
      <c r="S1276" s="74"/>
      <c r="T1276" s="74"/>
      <c r="U1276" s="74"/>
      <c r="V1276" s="74"/>
      <c r="W1276" s="74"/>
      <c r="X1276" s="74"/>
      <c r="Y1276" s="74"/>
      <c r="Z1276" s="74"/>
      <c r="AA1276" s="74"/>
      <c r="AB1276" s="74"/>
    </row>
    <row r="1277" spans="1:28">
      <c r="A1277" s="81"/>
      <c r="B1277" s="21"/>
      <c r="C1277" s="78"/>
      <c r="E1277" s="74"/>
      <c r="F1277" s="74"/>
      <c r="G1277" s="74"/>
      <c r="H1277" s="74"/>
      <c r="I1277" s="74"/>
      <c r="J1277" s="74"/>
      <c r="K1277" s="74"/>
      <c r="L1277" s="74"/>
      <c r="M1277" s="74"/>
      <c r="N1277" s="74"/>
      <c r="O1277" s="74"/>
      <c r="P1277" s="74"/>
      <c r="Q1277" s="74"/>
      <c r="R1277" s="74"/>
      <c r="S1277" s="74"/>
      <c r="T1277" s="74"/>
      <c r="U1277" s="74"/>
      <c r="V1277" s="74"/>
      <c r="W1277" s="74"/>
      <c r="X1277" s="74"/>
      <c r="Y1277" s="74"/>
      <c r="Z1277" s="74"/>
      <c r="AA1277" s="74"/>
      <c r="AB1277" s="74"/>
    </row>
    <row r="1278" spans="1:28">
      <c r="A1278" s="81"/>
      <c r="B1278" s="21"/>
      <c r="C1278" s="78"/>
      <c r="E1278" s="74"/>
      <c r="F1278" s="74"/>
      <c r="G1278" s="74"/>
      <c r="H1278" s="74"/>
      <c r="I1278" s="74"/>
      <c r="J1278" s="74"/>
      <c r="K1278" s="74"/>
      <c r="L1278" s="74"/>
      <c r="M1278" s="74"/>
      <c r="N1278" s="74"/>
      <c r="O1278" s="74"/>
      <c r="P1278" s="74"/>
      <c r="Q1278" s="74"/>
      <c r="R1278" s="74"/>
      <c r="S1278" s="74"/>
      <c r="T1278" s="74"/>
      <c r="U1278" s="74"/>
      <c r="V1278" s="74"/>
      <c r="W1278" s="74"/>
      <c r="X1278" s="74"/>
      <c r="Y1278" s="74"/>
      <c r="Z1278" s="74"/>
      <c r="AA1278" s="74"/>
      <c r="AB1278" s="74"/>
    </row>
    <row r="1279" spans="1:28">
      <c r="A1279" s="81"/>
      <c r="B1279" s="21"/>
      <c r="C1279" s="78"/>
      <c r="E1279" s="74"/>
      <c r="F1279" s="74"/>
      <c r="G1279" s="74"/>
      <c r="H1279" s="74"/>
      <c r="I1279" s="74"/>
      <c r="J1279" s="74"/>
      <c r="K1279" s="74"/>
      <c r="L1279" s="74"/>
      <c r="M1279" s="74"/>
      <c r="N1279" s="74"/>
      <c r="O1279" s="74"/>
      <c r="P1279" s="74"/>
      <c r="Q1279" s="74"/>
      <c r="R1279" s="74"/>
      <c r="S1279" s="74"/>
      <c r="T1279" s="74"/>
      <c r="U1279" s="74"/>
      <c r="V1279" s="74"/>
      <c r="W1279" s="74"/>
      <c r="X1279" s="74"/>
      <c r="Y1279" s="74"/>
      <c r="Z1279" s="74"/>
      <c r="AA1279" s="74"/>
      <c r="AB1279" s="74"/>
    </row>
    <row r="1280" spans="1:28">
      <c r="A1280" s="81"/>
      <c r="B1280" s="21"/>
      <c r="C1280" s="78"/>
      <c r="E1280" s="74"/>
      <c r="F1280" s="74"/>
      <c r="G1280" s="74"/>
      <c r="H1280" s="74"/>
      <c r="I1280" s="74"/>
      <c r="J1280" s="74"/>
      <c r="K1280" s="74"/>
      <c r="L1280" s="74"/>
      <c r="M1280" s="74"/>
      <c r="N1280" s="74"/>
      <c r="O1280" s="74"/>
      <c r="P1280" s="74"/>
      <c r="Q1280" s="74"/>
      <c r="R1280" s="74"/>
      <c r="S1280" s="74"/>
      <c r="T1280" s="74"/>
      <c r="U1280" s="74"/>
      <c r="V1280" s="74"/>
      <c r="W1280" s="74"/>
      <c r="X1280" s="74"/>
      <c r="Y1280" s="74"/>
      <c r="Z1280" s="74"/>
      <c r="AA1280" s="74"/>
      <c r="AB1280" s="74"/>
    </row>
    <row r="1281" spans="1:28">
      <c r="A1281" s="81"/>
      <c r="B1281" s="21"/>
      <c r="C1281" s="78"/>
      <c r="E1281" s="74"/>
      <c r="F1281" s="74"/>
      <c r="G1281" s="74"/>
      <c r="H1281" s="74"/>
      <c r="I1281" s="74"/>
      <c r="J1281" s="74"/>
      <c r="K1281" s="74"/>
      <c r="L1281" s="74"/>
      <c r="M1281" s="74"/>
      <c r="N1281" s="74"/>
      <c r="O1281" s="74"/>
      <c r="P1281" s="74"/>
      <c r="Q1281" s="74"/>
      <c r="R1281" s="74"/>
      <c r="S1281" s="74"/>
      <c r="T1281" s="74"/>
      <c r="U1281" s="74"/>
      <c r="V1281" s="74"/>
      <c r="W1281" s="74"/>
      <c r="X1281" s="74"/>
      <c r="Y1281" s="74"/>
      <c r="Z1281" s="74"/>
      <c r="AA1281" s="74"/>
      <c r="AB1281" s="74"/>
    </row>
    <row r="1282" spans="1:28">
      <c r="A1282" s="81"/>
      <c r="B1282" s="21"/>
      <c r="C1282" s="78"/>
      <c r="E1282" s="74"/>
      <c r="F1282" s="74"/>
      <c r="G1282" s="74"/>
      <c r="H1282" s="74"/>
      <c r="I1282" s="74"/>
      <c r="J1282" s="74"/>
      <c r="K1282" s="74"/>
      <c r="L1282" s="74"/>
      <c r="M1282" s="74"/>
      <c r="N1282" s="74"/>
      <c r="O1282" s="74"/>
      <c r="P1282" s="74"/>
      <c r="Q1282" s="74"/>
      <c r="R1282" s="74"/>
      <c r="S1282" s="74"/>
      <c r="T1282" s="74"/>
      <c r="U1282" s="74"/>
      <c r="V1282" s="74"/>
      <c r="W1282" s="74"/>
      <c r="X1282" s="74"/>
      <c r="Y1282" s="74"/>
      <c r="Z1282" s="74"/>
      <c r="AA1282" s="74"/>
      <c r="AB1282" s="74"/>
    </row>
    <row r="1283" spans="1:28">
      <c r="A1283" s="81"/>
      <c r="B1283" s="21"/>
      <c r="C1283" s="78"/>
      <c r="E1283" s="74"/>
      <c r="F1283" s="74"/>
      <c r="G1283" s="74"/>
      <c r="H1283" s="74"/>
      <c r="I1283" s="74"/>
      <c r="J1283" s="74"/>
      <c r="K1283" s="74"/>
      <c r="L1283" s="74"/>
      <c r="M1283" s="74"/>
      <c r="N1283" s="74"/>
      <c r="O1283" s="74"/>
      <c r="P1283" s="74"/>
      <c r="Q1283" s="74"/>
      <c r="R1283" s="74"/>
      <c r="S1283" s="74"/>
      <c r="T1283" s="74"/>
      <c r="U1283" s="74"/>
      <c r="V1283" s="74"/>
      <c r="W1283" s="74"/>
      <c r="X1283" s="74"/>
      <c r="Y1283" s="74"/>
      <c r="Z1283" s="74"/>
      <c r="AA1283" s="74"/>
      <c r="AB1283" s="74"/>
    </row>
    <row r="1284" spans="1:28">
      <c r="A1284" s="81"/>
      <c r="B1284" s="21"/>
      <c r="C1284" s="78"/>
      <c r="E1284" s="74"/>
      <c r="F1284" s="74"/>
      <c r="G1284" s="74"/>
      <c r="H1284" s="74"/>
      <c r="I1284" s="74"/>
      <c r="J1284" s="74"/>
      <c r="K1284" s="74"/>
      <c r="L1284" s="74"/>
      <c r="M1284" s="74"/>
      <c r="N1284" s="74"/>
      <c r="O1284" s="74"/>
      <c r="P1284" s="74"/>
      <c r="Q1284" s="74"/>
      <c r="R1284" s="74"/>
      <c r="S1284" s="74"/>
      <c r="T1284" s="74"/>
      <c r="U1284" s="74"/>
      <c r="V1284" s="74"/>
      <c r="W1284" s="74"/>
      <c r="X1284" s="74"/>
      <c r="Y1284" s="74"/>
      <c r="Z1284" s="74"/>
      <c r="AA1284" s="74"/>
      <c r="AB1284" s="74"/>
    </row>
    <row r="1285" spans="1:28">
      <c r="A1285" s="81"/>
      <c r="B1285" s="21"/>
      <c r="C1285" s="78"/>
      <c r="E1285" s="74"/>
      <c r="F1285" s="74"/>
      <c r="G1285" s="74"/>
      <c r="H1285" s="74"/>
      <c r="I1285" s="74"/>
      <c r="J1285" s="74"/>
      <c r="K1285" s="74"/>
      <c r="L1285" s="74"/>
      <c r="M1285" s="74"/>
      <c r="N1285" s="74"/>
      <c r="O1285" s="74"/>
      <c r="P1285" s="74"/>
      <c r="Q1285" s="74"/>
      <c r="R1285" s="74"/>
      <c r="S1285" s="74"/>
      <c r="T1285" s="74"/>
      <c r="U1285" s="74"/>
      <c r="V1285" s="74"/>
      <c r="W1285" s="74"/>
      <c r="X1285" s="74"/>
      <c r="Y1285" s="74"/>
      <c r="Z1285" s="74"/>
      <c r="AA1285" s="74"/>
      <c r="AB1285" s="74"/>
    </row>
    <row r="1286" spans="1:28">
      <c r="A1286" s="81"/>
      <c r="B1286" s="21"/>
      <c r="C1286" s="78"/>
      <c r="E1286" s="74"/>
      <c r="F1286" s="74"/>
      <c r="G1286" s="74"/>
      <c r="H1286" s="74"/>
      <c r="I1286" s="74"/>
      <c r="J1286" s="74"/>
      <c r="K1286" s="74"/>
      <c r="L1286" s="74"/>
      <c r="M1286" s="74"/>
      <c r="N1286" s="74"/>
      <c r="O1286" s="74"/>
      <c r="P1286" s="74"/>
      <c r="Q1286" s="74"/>
      <c r="R1286" s="74"/>
      <c r="S1286" s="74"/>
      <c r="T1286" s="74"/>
      <c r="U1286" s="74"/>
      <c r="V1286" s="74"/>
      <c r="W1286" s="74"/>
      <c r="X1286" s="74"/>
      <c r="Y1286" s="74"/>
      <c r="Z1286" s="74"/>
      <c r="AA1286" s="74"/>
      <c r="AB1286" s="74"/>
    </row>
    <row r="1287" spans="1:28">
      <c r="A1287" s="81"/>
      <c r="B1287" s="21"/>
      <c r="C1287" s="78"/>
      <c r="E1287" s="74"/>
      <c r="F1287" s="74"/>
      <c r="G1287" s="74"/>
      <c r="H1287" s="74"/>
      <c r="I1287" s="74"/>
      <c r="J1287" s="74"/>
      <c r="K1287" s="74"/>
      <c r="L1287" s="74"/>
      <c r="M1287" s="74"/>
      <c r="N1287" s="74"/>
      <c r="O1287" s="74"/>
      <c r="P1287" s="74"/>
      <c r="Q1287" s="74"/>
      <c r="R1287" s="74"/>
      <c r="S1287" s="74"/>
      <c r="T1287" s="74"/>
      <c r="U1287" s="74"/>
      <c r="V1287" s="74"/>
      <c r="W1287" s="74"/>
      <c r="X1287" s="74"/>
      <c r="Y1287" s="74"/>
      <c r="Z1287" s="74"/>
      <c r="AA1287" s="74"/>
      <c r="AB1287" s="74"/>
    </row>
    <row r="1288" spans="1:28">
      <c r="A1288" s="81"/>
      <c r="B1288" s="21"/>
      <c r="C1288" s="78"/>
      <c r="E1288" s="74"/>
      <c r="F1288" s="74"/>
      <c r="G1288" s="74"/>
      <c r="H1288" s="74"/>
      <c r="I1288" s="74"/>
      <c r="J1288" s="74"/>
      <c r="K1288" s="74"/>
      <c r="L1288" s="74"/>
      <c r="M1288" s="74"/>
      <c r="N1288" s="74"/>
      <c r="O1288" s="74"/>
      <c r="P1288" s="74"/>
      <c r="Q1288" s="74"/>
      <c r="R1288" s="74"/>
      <c r="S1288" s="74"/>
      <c r="T1288" s="74"/>
      <c r="U1288" s="74"/>
      <c r="V1288" s="74"/>
      <c r="W1288" s="74"/>
      <c r="X1288" s="74"/>
      <c r="Y1288" s="74"/>
      <c r="Z1288" s="74"/>
      <c r="AA1288" s="74"/>
      <c r="AB1288" s="74"/>
    </row>
    <row r="1289" spans="1:28">
      <c r="A1289" s="81"/>
      <c r="B1289" s="21"/>
      <c r="C1289" s="78"/>
      <c r="E1289" s="74"/>
      <c r="F1289" s="74"/>
      <c r="G1289" s="74"/>
      <c r="H1289" s="74"/>
      <c r="I1289" s="74"/>
      <c r="J1289" s="74"/>
      <c r="K1289" s="74"/>
      <c r="L1289" s="74"/>
      <c r="M1289" s="74"/>
      <c r="N1289" s="74"/>
      <c r="O1289" s="74"/>
      <c r="P1289" s="74"/>
      <c r="Q1289" s="74"/>
      <c r="R1289" s="74"/>
      <c r="S1289" s="74"/>
      <c r="T1289" s="74"/>
      <c r="U1289" s="74"/>
      <c r="V1289" s="74"/>
      <c r="W1289" s="74"/>
      <c r="X1289" s="74"/>
      <c r="Y1289" s="74"/>
      <c r="Z1289" s="74"/>
      <c r="AA1289" s="74"/>
      <c r="AB1289" s="74"/>
    </row>
    <row r="1290" spans="1:28">
      <c r="A1290" s="81"/>
      <c r="B1290" s="21"/>
      <c r="C1290" s="78"/>
      <c r="E1290" s="74"/>
      <c r="F1290" s="74"/>
      <c r="G1290" s="74"/>
      <c r="H1290" s="74"/>
      <c r="I1290" s="74"/>
      <c r="J1290" s="74"/>
      <c r="K1290" s="74"/>
      <c r="L1290" s="74"/>
      <c r="M1290" s="74"/>
      <c r="N1290" s="74"/>
      <c r="O1290" s="74"/>
      <c r="P1290" s="74"/>
      <c r="Q1290" s="74"/>
      <c r="R1290" s="74"/>
      <c r="S1290" s="74"/>
      <c r="T1290" s="74"/>
      <c r="U1290" s="74"/>
      <c r="V1290" s="74"/>
      <c r="W1290" s="74"/>
      <c r="X1290" s="74"/>
      <c r="Y1290" s="74"/>
      <c r="Z1290" s="74"/>
      <c r="AA1290" s="74"/>
      <c r="AB1290" s="74"/>
    </row>
    <row r="1291" spans="1:28">
      <c r="A1291" s="81"/>
      <c r="B1291" s="21"/>
      <c r="C1291" s="78"/>
      <c r="E1291" s="74"/>
      <c r="F1291" s="74"/>
      <c r="G1291" s="74"/>
      <c r="H1291" s="74"/>
      <c r="I1291" s="74"/>
      <c r="J1291" s="74"/>
      <c r="K1291" s="74"/>
      <c r="L1291" s="74"/>
      <c r="M1291" s="74"/>
      <c r="N1291" s="74"/>
      <c r="O1291" s="74"/>
      <c r="P1291" s="74"/>
      <c r="Q1291" s="74"/>
      <c r="R1291" s="74"/>
      <c r="S1291" s="74"/>
      <c r="T1291" s="74"/>
      <c r="U1291" s="74"/>
      <c r="V1291" s="74"/>
      <c r="W1291" s="74"/>
      <c r="X1291" s="74"/>
      <c r="Y1291" s="74"/>
      <c r="Z1291" s="74"/>
      <c r="AA1291" s="74"/>
      <c r="AB1291" s="74"/>
    </row>
    <row r="1292" spans="1:28">
      <c r="A1292" s="81"/>
      <c r="B1292" s="21"/>
      <c r="C1292" s="78"/>
      <c r="E1292" s="74"/>
      <c r="F1292" s="74"/>
      <c r="G1292" s="74"/>
      <c r="H1292" s="74"/>
      <c r="I1292" s="74"/>
      <c r="J1292" s="74"/>
      <c r="K1292" s="74"/>
      <c r="L1292" s="74"/>
      <c r="M1292" s="74"/>
      <c r="N1292" s="74"/>
      <c r="O1292" s="74"/>
      <c r="P1292" s="74"/>
      <c r="Q1292" s="74"/>
      <c r="R1292" s="74"/>
      <c r="S1292" s="74"/>
      <c r="T1292" s="74"/>
      <c r="U1292" s="74"/>
      <c r="V1292" s="74"/>
      <c r="W1292" s="74"/>
      <c r="X1292" s="74"/>
      <c r="Y1292" s="74"/>
      <c r="Z1292" s="74"/>
      <c r="AA1292" s="74"/>
      <c r="AB1292" s="74"/>
    </row>
    <row r="1293" spans="1:28">
      <c r="A1293" s="81"/>
      <c r="B1293" s="21"/>
      <c r="C1293" s="78"/>
      <c r="E1293" s="74"/>
      <c r="F1293" s="74"/>
      <c r="G1293" s="74"/>
      <c r="H1293" s="74"/>
      <c r="I1293" s="74"/>
      <c r="J1293" s="74"/>
      <c r="K1293" s="74"/>
      <c r="L1293" s="74"/>
      <c r="M1293" s="74"/>
      <c r="N1293" s="74"/>
      <c r="O1293" s="74"/>
      <c r="P1293" s="74"/>
      <c r="Q1293" s="74"/>
      <c r="R1293" s="74"/>
      <c r="S1293" s="74"/>
      <c r="T1293" s="74"/>
      <c r="U1293" s="74"/>
      <c r="V1293" s="74"/>
      <c r="W1293" s="74"/>
      <c r="X1293" s="74"/>
      <c r="Y1293" s="74"/>
      <c r="Z1293" s="74"/>
      <c r="AA1293" s="74"/>
      <c r="AB1293" s="74"/>
    </row>
    <row r="1295" spans="1:28">
      <c r="D1295" t="s">
        <v>96</v>
      </c>
      <c r="E1295" s="55">
        <f>SUM(E2:CV344)</f>
        <v>2809.6915683641387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Y1293"/>
  <sheetViews>
    <sheetView tabSelected="1" zoomScale="85" zoomScaleNormal="85" workbookViewId="0">
      <selection activeCell="A2" sqref="A2:A175"/>
    </sheetView>
  </sheetViews>
  <sheetFormatPr defaultColWidth="9.1796875" defaultRowHeight="14.5"/>
  <cols>
    <col min="1" max="1" width="13.26953125" customWidth="1"/>
    <col min="3" max="3" width="13.453125" customWidth="1"/>
    <col min="4" max="4" width="12.26953125" bestFit="1" customWidth="1"/>
  </cols>
  <sheetData>
    <row r="1" spans="1:25">
      <c r="A1" s="79" t="s">
        <v>88</v>
      </c>
      <c r="B1" s="79" t="s">
        <v>77</v>
      </c>
      <c r="C1" s="80">
        <v>4.1666666666666664E-2</v>
      </c>
      <c r="D1" s="80">
        <v>8.3333333333333329E-2</v>
      </c>
      <c r="E1" s="80">
        <v>0.125</v>
      </c>
      <c r="F1" s="80">
        <v>0.16666666666666666</v>
      </c>
      <c r="G1" s="80">
        <v>0.20833333333333331</v>
      </c>
      <c r="H1" s="80">
        <v>0.24999999999999997</v>
      </c>
      <c r="I1" s="80">
        <v>0.29166666666666663</v>
      </c>
      <c r="J1" s="80">
        <v>0.33333333333333331</v>
      </c>
      <c r="K1" s="80">
        <v>0.375</v>
      </c>
      <c r="L1" s="80">
        <v>0.41666666666666669</v>
      </c>
      <c r="M1" s="80">
        <v>0.45833333333333337</v>
      </c>
      <c r="N1" s="80">
        <v>0.5</v>
      </c>
      <c r="O1" s="80">
        <v>0.54166666666666663</v>
      </c>
      <c r="P1" s="80">
        <v>0.58333333333333326</v>
      </c>
      <c r="Q1" s="80">
        <v>0.62499999999999989</v>
      </c>
      <c r="R1" s="80">
        <v>0.66666666666666652</v>
      </c>
      <c r="S1" s="80">
        <v>0.70833333333333315</v>
      </c>
      <c r="T1" s="80">
        <v>0.74999999999999978</v>
      </c>
      <c r="U1" s="80">
        <v>0.79166666666666641</v>
      </c>
      <c r="V1" s="80">
        <v>0.83333333333333304</v>
      </c>
      <c r="W1" s="80">
        <v>0.87499999999999967</v>
      </c>
      <c r="X1" s="80">
        <v>0.9166666666666663</v>
      </c>
      <c r="Y1" s="80">
        <v>0.95833333333333293</v>
      </c>
    </row>
    <row r="2" spans="1:25">
      <c r="A2" s="88" t="s">
        <v>1075</v>
      </c>
      <c r="B2">
        <f>VLOOKUP($A2,SIG,2,FALSE)</f>
        <v>0</v>
      </c>
      <c r="C2">
        <f t="shared" ref="C2:C65" si="0">VLOOKUP($A2,SIG,3,FALSE)</f>
        <v>0</v>
      </c>
      <c r="D2">
        <f t="shared" ref="D2:D65" si="1">VLOOKUP($A2,SIG,4,FALSE)</f>
        <v>0</v>
      </c>
      <c r="E2">
        <f t="shared" ref="E2:E65" si="2">VLOOKUP($A2,SIG,5,FALSE)</f>
        <v>0</v>
      </c>
      <c r="F2">
        <f t="shared" ref="F2:F65" si="3">VLOOKUP($A2,SIG,6,FALSE)</f>
        <v>0</v>
      </c>
      <c r="G2">
        <f t="shared" ref="G2:G65" si="4">VLOOKUP($A2,SIG,7,FALSE)</f>
        <v>0</v>
      </c>
      <c r="H2">
        <f t="shared" ref="H2:H65" si="5">VLOOKUP($A2,SIG,8,FALSE)</f>
        <v>0</v>
      </c>
      <c r="I2">
        <f t="shared" ref="I2:I65" si="6">VLOOKUP($A2,SIG,9,FALSE)</f>
        <v>0</v>
      </c>
      <c r="J2">
        <f t="shared" ref="J2:J65" si="7">VLOOKUP($A2,SIG,10,FALSE)</f>
        <v>0</v>
      </c>
      <c r="K2">
        <f t="shared" ref="K2:K65" si="8">VLOOKUP($A2,SIG,11,FALSE)</f>
        <v>0</v>
      </c>
      <c r="L2">
        <f t="shared" ref="L2:L65" si="9">VLOOKUP($A2,SIG,12,FALSE)</f>
        <v>0</v>
      </c>
      <c r="M2">
        <f t="shared" ref="M2:M65" si="10">VLOOKUP($A2,SIG,13,FALSE)</f>
        <v>0</v>
      </c>
      <c r="N2">
        <f t="shared" ref="N2:N65" si="11">VLOOKUP($A2,SIG,14,FALSE)</f>
        <v>0</v>
      </c>
      <c r="O2">
        <f t="shared" ref="O2:O65" si="12">VLOOKUP($A2,SIG,15,FALSE)</f>
        <v>0</v>
      </c>
      <c r="P2">
        <f t="shared" ref="P2:P65" si="13">VLOOKUP($A2,SIG,16,FALSE)</f>
        <v>0</v>
      </c>
      <c r="Q2">
        <f t="shared" ref="Q2:Q65" si="14">VLOOKUP($A2,SIG,17,FALSE)</f>
        <v>0</v>
      </c>
      <c r="R2">
        <f t="shared" ref="R2:R65" si="15">VLOOKUP($A2,SIG,18,FALSE)</f>
        <v>0</v>
      </c>
      <c r="S2">
        <f t="shared" ref="S2:S65" si="16">VLOOKUP($A2,SIG,19,FALSE)</f>
        <v>0</v>
      </c>
      <c r="T2">
        <f t="shared" ref="T2:T65" si="17">VLOOKUP($A2,SIG,20,FALSE)</f>
        <v>0</v>
      </c>
      <c r="U2">
        <f t="shared" ref="U2:U65" si="18">VLOOKUP($A2,SIG,21,FALSE)</f>
        <v>0</v>
      </c>
      <c r="V2">
        <f t="shared" ref="V2:V65" si="19">VLOOKUP($A2,SIG,22,FALSE)</f>
        <v>0</v>
      </c>
      <c r="W2">
        <f t="shared" ref="W2:W65" si="20">VLOOKUP($A2,SIG,23,FALSE)</f>
        <v>0</v>
      </c>
      <c r="X2">
        <f t="shared" ref="X2:X65" si="21">VLOOKUP($A2,SIG,24,FALSE)</f>
        <v>0</v>
      </c>
      <c r="Y2">
        <f t="shared" ref="Y2:Y65" si="22">VLOOKUP($A2,SIG,25,FALSE)</f>
        <v>0</v>
      </c>
    </row>
    <row r="3" spans="1:25">
      <c r="A3" s="88" t="s">
        <v>1076</v>
      </c>
      <c r="B3">
        <f t="shared" ref="B3:B65" si="23">VLOOKUP($A3,SIG,2,FALSE)</f>
        <v>0</v>
      </c>
      <c r="C3">
        <f t="shared" si="0"/>
        <v>0</v>
      </c>
      <c r="D3">
        <f t="shared" si="1"/>
        <v>0</v>
      </c>
      <c r="E3">
        <f t="shared" si="2"/>
        <v>0</v>
      </c>
      <c r="F3">
        <f t="shared" si="3"/>
        <v>0</v>
      </c>
      <c r="G3">
        <f t="shared" si="4"/>
        <v>0</v>
      </c>
      <c r="H3">
        <f t="shared" si="5"/>
        <v>0</v>
      </c>
      <c r="I3">
        <f t="shared" si="6"/>
        <v>0</v>
      </c>
      <c r="J3">
        <f t="shared" si="7"/>
        <v>0</v>
      </c>
      <c r="K3">
        <f t="shared" si="8"/>
        <v>0</v>
      </c>
      <c r="L3">
        <f t="shared" si="9"/>
        <v>0</v>
      </c>
      <c r="M3">
        <f t="shared" si="10"/>
        <v>0</v>
      </c>
      <c r="N3">
        <f t="shared" si="11"/>
        <v>0</v>
      </c>
      <c r="O3">
        <f t="shared" si="12"/>
        <v>0</v>
      </c>
      <c r="P3">
        <f t="shared" si="13"/>
        <v>0</v>
      </c>
      <c r="Q3">
        <f t="shared" si="14"/>
        <v>0</v>
      </c>
      <c r="R3">
        <f t="shared" si="15"/>
        <v>0</v>
      </c>
      <c r="S3">
        <f t="shared" si="16"/>
        <v>0</v>
      </c>
      <c r="T3">
        <f t="shared" si="17"/>
        <v>0</v>
      </c>
      <c r="U3">
        <f t="shared" si="18"/>
        <v>0</v>
      </c>
      <c r="V3">
        <f t="shared" si="19"/>
        <v>0</v>
      </c>
      <c r="W3">
        <f t="shared" si="20"/>
        <v>0</v>
      </c>
      <c r="X3">
        <f t="shared" si="21"/>
        <v>0</v>
      </c>
      <c r="Y3">
        <f t="shared" si="22"/>
        <v>0</v>
      </c>
    </row>
    <row r="4" spans="1:25">
      <c r="A4" s="88" t="s">
        <v>1077</v>
      </c>
      <c r="B4">
        <f t="shared" si="23"/>
        <v>0</v>
      </c>
      <c r="C4">
        <f t="shared" si="0"/>
        <v>0</v>
      </c>
      <c r="D4">
        <f t="shared" si="1"/>
        <v>0</v>
      </c>
      <c r="E4">
        <f t="shared" si="2"/>
        <v>0</v>
      </c>
      <c r="F4">
        <f t="shared" si="3"/>
        <v>0</v>
      </c>
      <c r="G4">
        <f t="shared" si="4"/>
        <v>0</v>
      </c>
      <c r="H4">
        <f t="shared" si="5"/>
        <v>1.1000000000000001E-3</v>
      </c>
      <c r="I4">
        <f t="shared" si="6"/>
        <v>3.3E-3</v>
      </c>
      <c r="J4">
        <f t="shared" si="7"/>
        <v>3.3E-3</v>
      </c>
      <c r="K4">
        <f t="shared" si="8"/>
        <v>3.3E-3</v>
      </c>
      <c r="L4">
        <f t="shared" si="9"/>
        <v>2.2000000000000001E-3</v>
      </c>
      <c r="M4">
        <f t="shared" si="10"/>
        <v>3.3E-3</v>
      </c>
      <c r="N4">
        <f t="shared" si="11"/>
        <v>2.2000000000000001E-3</v>
      </c>
      <c r="O4">
        <f t="shared" si="12"/>
        <v>1.1000000000000001E-3</v>
      </c>
      <c r="P4">
        <f t="shared" si="13"/>
        <v>2.2000000000000001E-3</v>
      </c>
      <c r="Q4">
        <f t="shared" si="14"/>
        <v>3.3E-3</v>
      </c>
      <c r="R4">
        <f t="shared" si="15"/>
        <v>4.4000000000000003E-3</v>
      </c>
      <c r="S4">
        <f t="shared" si="16"/>
        <v>3.3E-3</v>
      </c>
      <c r="T4">
        <f t="shared" si="17"/>
        <v>1.1000000000000001E-3</v>
      </c>
      <c r="U4">
        <f t="shared" si="18"/>
        <v>1.1000000000000001E-3</v>
      </c>
      <c r="V4">
        <f t="shared" si="19"/>
        <v>1.1000000000000001E-3</v>
      </c>
      <c r="W4">
        <f t="shared" si="20"/>
        <v>1.1000000000000001E-3</v>
      </c>
      <c r="X4">
        <f t="shared" si="21"/>
        <v>0</v>
      </c>
      <c r="Y4">
        <f t="shared" si="22"/>
        <v>0</v>
      </c>
    </row>
    <row r="5" spans="1:25">
      <c r="A5" s="88" t="s">
        <v>1078</v>
      </c>
      <c r="B5">
        <f t="shared" si="23"/>
        <v>1.1000000000000001E-3</v>
      </c>
      <c r="C5">
        <f t="shared" si="0"/>
        <v>1.1000000000000001E-3</v>
      </c>
      <c r="D5">
        <f t="shared" si="1"/>
        <v>1.1000000000000001E-3</v>
      </c>
      <c r="E5">
        <f t="shared" si="2"/>
        <v>0</v>
      </c>
      <c r="F5">
        <f t="shared" si="3"/>
        <v>0</v>
      </c>
      <c r="G5">
        <f t="shared" si="4"/>
        <v>0</v>
      </c>
      <c r="H5">
        <f t="shared" si="5"/>
        <v>2.2000000000000001E-3</v>
      </c>
      <c r="I5">
        <f t="shared" si="6"/>
        <v>2.2000000000000001E-3</v>
      </c>
      <c r="J5">
        <f t="shared" si="7"/>
        <v>1.1000000000000001E-3</v>
      </c>
      <c r="K5">
        <f t="shared" si="8"/>
        <v>0</v>
      </c>
      <c r="L5">
        <f t="shared" si="9"/>
        <v>2.2000000000000001E-3</v>
      </c>
      <c r="M5">
        <f t="shared" si="10"/>
        <v>2.2000000000000001E-3</v>
      </c>
      <c r="N5">
        <f t="shared" si="11"/>
        <v>2.2000000000000001E-3</v>
      </c>
      <c r="O5">
        <f t="shared" si="12"/>
        <v>3.3E-3</v>
      </c>
      <c r="P5">
        <f t="shared" si="13"/>
        <v>3.3E-3</v>
      </c>
      <c r="Q5">
        <f t="shared" si="14"/>
        <v>1.1000000000000001E-3</v>
      </c>
      <c r="R5">
        <f t="shared" si="15"/>
        <v>1.1000000000000001E-3</v>
      </c>
      <c r="S5">
        <f t="shared" si="16"/>
        <v>0</v>
      </c>
      <c r="T5">
        <f t="shared" si="17"/>
        <v>1.1000000000000001E-3</v>
      </c>
      <c r="U5">
        <f t="shared" si="18"/>
        <v>2.2000000000000001E-3</v>
      </c>
      <c r="V5">
        <f t="shared" si="19"/>
        <v>1.1000000000000001E-3</v>
      </c>
      <c r="W5">
        <f t="shared" si="20"/>
        <v>1.1000000000000001E-3</v>
      </c>
      <c r="X5">
        <f t="shared" si="21"/>
        <v>1.1000000000000001E-3</v>
      </c>
      <c r="Y5">
        <f t="shared" si="22"/>
        <v>1.1000000000000001E-3</v>
      </c>
    </row>
    <row r="6" spans="1:25">
      <c r="A6" s="88" t="s">
        <v>1079</v>
      </c>
      <c r="B6">
        <f t="shared" si="23"/>
        <v>0.1265</v>
      </c>
      <c r="C6">
        <f t="shared" si="0"/>
        <v>1.1000000000000001E-3</v>
      </c>
      <c r="D6">
        <f t="shared" si="1"/>
        <v>0.17820000000000003</v>
      </c>
      <c r="E6">
        <f t="shared" si="2"/>
        <v>0.11</v>
      </c>
      <c r="F6">
        <f t="shared" si="3"/>
        <v>1.1000000000000001E-3</v>
      </c>
      <c r="G6">
        <f t="shared" si="4"/>
        <v>9.9000000000000005E-2</v>
      </c>
      <c r="H6">
        <f t="shared" si="5"/>
        <v>0.30909999999999999</v>
      </c>
      <c r="I6">
        <f t="shared" si="6"/>
        <v>4.4000000000000003E-3</v>
      </c>
      <c r="J6">
        <f t="shared" si="7"/>
        <v>1.21E-2</v>
      </c>
      <c r="K6">
        <f t="shared" si="8"/>
        <v>1.1000000000000001E-3</v>
      </c>
      <c r="L6">
        <f t="shared" si="9"/>
        <v>1.1000000000000001E-3</v>
      </c>
      <c r="M6">
        <f t="shared" si="10"/>
        <v>3.3E-3</v>
      </c>
      <c r="N6">
        <f t="shared" si="11"/>
        <v>2.2000000000000001E-3</v>
      </c>
      <c r="O6">
        <f t="shared" si="12"/>
        <v>3.6299999999999999E-2</v>
      </c>
      <c r="P6">
        <f t="shared" si="13"/>
        <v>2.53E-2</v>
      </c>
      <c r="Q6">
        <f t="shared" si="14"/>
        <v>4.4000000000000003E-3</v>
      </c>
      <c r="R6">
        <f t="shared" si="15"/>
        <v>1.1000000000000001E-3</v>
      </c>
      <c r="S6">
        <f t="shared" si="16"/>
        <v>7.7000000000000011E-3</v>
      </c>
      <c r="T6">
        <f t="shared" si="17"/>
        <v>2.2000000000000002E-2</v>
      </c>
      <c r="U6">
        <f t="shared" si="18"/>
        <v>1.1000000000000001E-3</v>
      </c>
      <c r="V6">
        <f t="shared" si="19"/>
        <v>0</v>
      </c>
      <c r="W6">
        <f t="shared" si="20"/>
        <v>0</v>
      </c>
      <c r="X6">
        <f t="shared" si="21"/>
        <v>0.11660000000000001</v>
      </c>
      <c r="Y6">
        <f t="shared" si="22"/>
        <v>0.17929999999999999</v>
      </c>
    </row>
    <row r="7" spans="1:25">
      <c r="A7" s="88" t="s">
        <v>1080</v>
      </c>
      <c r="B7">
        <f t="shared" si="23"/>
        <v>2.86E-2</v>
      </c>
      <c r="C7">
        <f t="shared" si="0"/>
        <v>2.86E-2</v>
      </c>
      <c r="D7">
        <f t="shared" si="1"/>
        <v>2.86E-2</v>
      </c>
      <c r="E7">
        <f t="shared" si="2"/>
        <v>2.86E-2</v>
      </c>
      <c r="F7">
        <f t="shared" si="3"/>
        <v>3.0800000000000004E-2</v>
      </c>
      <c r="G7">
        <f t="shared" si="4"/>
        <v>2.9700000000000001E-2</v>
      </c>
      <c r="H7">
        <f t="shared" si="5"/>
        <v>2.2000000000000001E-3</v>
      </c>
      <c r="I7">
        <f t="shared" si="6"/>
        <v>6.6E-3</v>
      </c>
      <c r="J7">
        <f t="shared" si="7"/>
        <v>1.43E-2</v>
      </c>
      <c r="K7">
        <f t="shared" si="8"/>
        <v>1.1000000000000001E-2</v>
      </c>
      <c r="L7">
        <f t="shared" si="9"/>
        <v>8.8000000000000005E-3</v>
      </c>
      <c r="M7">
        <f t="shared" si="10"/>
        <v>7.7000000000000011E-3</v>
      </c>
      <c r="N7">
        <f t="shared" si="11"/>
        <v>9.8999999999999991E-3</v>
      </c>
      <c r="O7">
        <f t="shared" si="12"/>
        <v>3.5200000000000002E-2</v>
      </c>
      <c r="P7">
        <f t="shared" si="13"/>
        <v>4.5099999999999994E-2</v>
      </c>
      <c r="Q7">
        <f t="shared" si="14"/>
        <v>4.1800000000000004E-2</v>
      </c>
      <c r="R7">
        <f t="shared" si="15"/>
        <v>3.5200000000000002E-2</v>
      </c>
      <c r="S7">
        <f t="shared" si="16"/>
        <v>3.0800000000000004E-2</v>
      </c>
      <c r="T7">
        <f t="shared" si="17"/>
        <v>2.9700000000000001E-2</v>
      </c>
      <c r="U7">
        <f t="shared" si="18"/>
        <v>2.86E-2</v>
      </c>
      <c r="V7">
        <f t="shared" si="19"/>
        <v>2.86E-2</v>
      </c>
      <c r="W7">
        <f t="shared" si="20"/>
        <v>2.86E-2</v>
      </c>
      <c r="X7">
        <f t="shared" si="21"/>
        <v>2.86E-2</v>
      </c>
      <c r="Y7">
        <f t="shared" si="22"/>
        <v>2.86E-2</v>
      </c>
    </row>
    <row r="8" spans="1:25">
      <c r="A8" s="88" t="s">
        <v>1081</v>
      </c>
      <c r="B8">
        <f t="shared" si="23"/>
        <v>0.46530000000000005</v>
      </c>
      <c r="C8">
        <f t="shared" si="0"/>
        <v>0.16389999999999999</v>
      </c>
      <c r="D8">
        <f t="shared" si="1"/>
        <v>8.8000000000000005E-3</v>
      </c>
      <c r="E8">
        <f t="shared" si="2"/>
        <v>0.34100000000000003</v>
      </c>
      <c r="F8">
        <f t="shared" si="3"/>
        <v>0.46310000000000001</v>
      </c>
      <c r="G8">
        <f t="shared" si="4"/>
        <v>0.17710000000000001</v>
      </c>
      <c r="H8">
        <f t="shared" si="5"/>
        <v>1.5400000000000002E-2</v>
      </c>
      <c r="I8">
        <f t="shared" si="6"/>
        <v>1.21E-2</v>
      </c>
      <c r="J8">
        <f t="shared" si="7"/>
        <v>2.3099999999999999E-2</v>
      </c>
      <c r="K8">
        <f t="shared" si="8"/>
        <v>5.28E-2</v>
      </c>
      <c r="L8">
        <f t="shared" si="9"/>
        <v>2.2000000000000002E-2</v>
      </c>
      <c r="M8">
        <f t="shared" si="10"/>
        <v>1.32E-2</v>
      </c>
      <c r="N8">
        <f t="shared" si="11"/>
        <v>1.43E-2</v>
      </c>
      <c r="O8">
        <f t="shared" si="12"/>
        <v>2.0900000000000002E-2</v>
      </c>
      <c r="P8">
        <f t="shared" si="13"/>
        <v>3.0800000000000004E-2</v>
      </c>
      <c r="Q8">
        <f t="shared" si="14"/>
        <v>1.8700000000000001E-2</v>
      </c>
      <c r="R8">
        <f t="shared" si="15"/>
        <v>2.64E-2</v>
      </c>
      <c r="S8">
        <f t="shared" si="16"/>
        <v>3.3000000000000002E-2</v>
      </c>
      <c r="T8">
        <f t="shared" si="17"/>
        <v>1.1000000000000001E-2</v>
      </c>
      <c r="U8">
        <f t="shared" si="18"/>
        <v>4.4000000000000003E-3</v>
      </c>
      <c r="V8">
        <f t="shared" si="19"/>
        <v>1.32E-2</v>
      </c>
      <c r="W8">
        <f t="shared" si="20"/>
        <v>1.43E-2</v>
      </c>
      <c r="X8">
        <f t="shared" si="21"/>
        <v>1.7600000000000001E-2</v>
      </c>
      <c r="Y8">
        <f t="shared" si="22"/>
        <v>0.38940000000000002</v>
      </c>
    </row>
    <row r="9" spans="1:25">
      <c r="A9" s="88" t="s">
        <v>1082</v>
      </c>
      <c r="B9">
        <f t="shared" si="23"/>
        <v>0</v>
      </c>
      <c r="C9">
        <f t="shared" si="0"/>
        <v>0</v>
      </c>
      <c r="D9">
        <f t="shared" si="1"/>
        <v>0</v>
      </c>
      <c r="E9">
        <f t="shared" si="2"/>
        <v>0</v>
      </c>
      <c r="F9">
        <f t="shared" si="3"/>
        <v>0</v>
      </c>
      <c r="G9">
        <f t="shared" si="4"/>
        <v>0</v>
      </c>
      <c r="H9">
        <f t="shared" si="5"/>
        <v>0</v>
      </c>
      <c r="I9">
        <f t="shared" si="6"/>
        <v>0</v>
      </c>
      <c r="J9">
        <f t="shared" si="7"/>
        <v>0</v>
      </c>
      <c r="K9">
        <f t="shared" si="8"/>
        <v>0</v>
      </c>
      <c r="L9">
        <f t="shared" si="9"/>
        <v>0</v>
      </c>
      <c r="M9">
        <f t="shared" si="10"/>
        <v>0</v>
      </c>
      <c r="N9">
        <f t="shared" si="11"/>
        <v>0</v>
      </c>
      <c r="O9">
        <f t="shared" si="12"/>
        <v>0</v>
      </c>
      <c r="P9">
        <f t="shared" si="13"/>
        <v>0</v>
      </c>
      <c r="Q9">
        <f t="shared" si="14"/>
        <v>0</v>
      </c>
      <c r="R9">
        <f t="shared" si="15"/>
        <v>0</v>
      </c>
      <c r="S9">
        <f t="shared" si="16"/>
        <v>0</v>
      </c>
      <c r="T9">
        <f t="shared" si="17"/>
        <v>0</v>
      </c>
      <c r="U9">
        <f t="shared" si="18"/>
        <v>0</v>
      </c>
      <c r="V9">
        <f t="shared" si="19"/>
        <v>0</v>
      </c>
      <c r="W9">
        <f t="shared" si="20"/>
        <v>0</v>
      </c>
      <c r="X9">
        <f t="shared" si="21"/>
        <v>0</v>
      </c>
      <c r="Y9">
        <f t="shared" si="22"/>
        <v>0</v>
      </c>
    </row>
    <row r="10" spans="1:25">
      <c r="A10" s="88" t="s">
        <v>1085</v>
      </c>
      <c r="B10">
        <f t="shared" si="23"/>
        <v>0</v>
      </c>
      <c r="C10">
        <f t="shared" si="0"/>
        <v>0</v>
      </c>
      <c r="D10">
        <f t="shared" si="1"/>
        <v>0</v>
      </c>
      <c r="E10">
        <f t="shared" si="2"/>
        <v>0</v>
      </c>
      <c r="F10">
        <f t="shared" si="3"/>
        <v>0</v>
      </c>
      <c r="G10">
        <f t="shared" si="4"/>
        <v>0</v>
      </c>
      <c r="H10">
        <f t="shared" si="5"/>
        <v>0</v>
      </c>
      <c r="I10">
        <f t="shared" si="6"/>
        <v>0</v>
      </c>
      <c r="J10">
        <f t="shared" si="7"/>
        <v>0</v>
      </c>
      <c r="K10">
        <f t="shared" si="8"/>
        <v>0</v>
      </c>
      <c r="L10">
        <f t="shared" si="9"/>
        <v>0</v>
      </c>
      <c r="M10">
        <f t="shared" si="10"/>
        <v>0</v>
      </c>
      <c r="N10">
        <f t="shared" si="11"/>
        <v>0</v>
      </c>
      <c r="O10">
        <f t="shared" si="12"/>
        <v>0</v>
      </c>
      <c r="P10">
        <f t="shared" si="13"/>
        <v>0</v>
      </c>
      <c r="Q10">
        <f t="shared" si="14"/>
        <v>0</v>
      </c>
      <c r="R10">
        <f t="shared" si="15"/>
        <v>0</v>
      </c>
      <c r="S10">
        <f t="shared" si="16"/>
        <v>0</v>
      </c>
      <c r="T10">
        <f t="shared" si="17"/>
        <v>0</v>
      </c>
      <c r="U10">
        <f t="shared" si="18"/>
        <v>0</v>
      </c>
      <c r="V10">
        <f t="shared" si="19"/>
        <v>0</v>
      </c>
      <c r="W10">
        <f t="shared" si="20"/>
        <v>0</v>
      </c>
      <c r="X10">
        <f t="shared" si="21"/>
        <v>0</v>
      </c>
      <c r="Y10">
        <f t="shared" si="22"/>
        <v>0</v>
      </c>
    </row>
    <row r="11" spans="1:25">
      <c r="A11" s="88" t="s">
        <v>1087</v>
      </c>
      <c r="B11">
        <f t="shared" si="23"/>
        <v>0</v>
      </c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5.5000000000000005E-3</v>
      </c>
      <c r="G11">
        <f t="shared" si="4"/>
        <v>0.15179999999999999</v>
      </c>
      <c r="H11">
        <f t="shared" si="5"/>
        <v>0</v>
      </c>
      <c r="I11">
        <f t="shared" si="6"/>
        <v>0</v>
      </c>
      <c r="J11">
        <f t="shared" si="7"/>
        <v>0</v>
      </c>
      <c r="K11">
        <f t="shared" si="8"/>
        <v>0</v>
      </c>
      <c r="L11">
        <f t="shared" si="9"/>
        <v>1.1000000000000001E-3</v>
      </c>
      <c r="M11">
        <f t="shared" si="10"/>
        <v>0</v>
      </c>
      <c r="N11">
        <f t="shared" si="11"/>
        <v>0</v>
      </c>
      <c r="O11">
        <f t="shared" si="12"/>
        <v>0</v>
      </c>
      <c r="P11">
        <f t="shared" si="13"/>
        <v>0</v>
      </c>
      <c r="Q11">
        <f t="shared" si="14"/>
        <v>1.1000000000000001E-3</v>
      </c>
      <c r="R11">
        <f t="shared" si="15"/>
        <v>0</v>
      </c>
      <c r="S11">
        <f t="shared" si="16"/>
        <v>0</v>
      </c>
      <c r="T11">
        <f t="shared" si="17"/>
        <v>0</v>
      </c>
      <c r="U11">
        <f t="shared" si="18"/>
        <v>9.1299999999999992E-2</v>
      </c>
      <c r="V11">
        <f t="shared" si="19"/>
        <v>0.10010000000000001</v>
      </c>
      <c r="W11">
        <f t="shared" si="20"/>
        <v>0</v>
      </c>
      <c r="X11">
        <f t="shared" si="21"/>
        <v>0</v>
      </c>
      <c r="Y11">
        <f t="shared" si="22"/>
        <v>0</v>
      </c>
    </row>
    <row r="12" spans="1:25">
      <c r="A12" s="88" t="s">
        <v>1093</v>
      </c>
      <c r="B12">
        <f t="shared" si="23"/>
        <v>0</v>
      </c>
      <c r="C12">
        <f t="shared" si="0"/>
        <v>0</v>
      </c>
      <c r="D12">
        <f t="shared" si="1"/>
        <v>0</v>
      </c>
      <c r="E12">
        <f t="shared" si="2"/>
        <v>0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>
        <f t="shared" si="8"/>
        <v>0</v>
      </c>
      <c r="L12">
        <f t="shared" si="9"/>
        <v>3.3E-3</v>
      </c>
      <c r="M12">
        <f t="shared" si="10"/>
        <v>0</v>
      </c>
      <c r="N12">
        <f t="shared" si="11"/>
        <v>0</v>
      </c>
      <c r="O12">
        <f t="shared" si="12"/>
        <v>0</v>
      </c>
      <c r="P12">
        <f t="shared" si="13"/>
        <v>2.2000000000000001E-3</v>
      </c>
      <c r="Q12">
        <f t="shared" si="14"/>
        <v>1.1000000000000001E-3</v>
      </c>
      <c r="R12">
        <f t="shared" si="15"/>
        <v>0</v>
      </c>
      <c r="S12">
        <f t="shared" si="16"/>
        <v>0</v>
      </c>
      <c r="T12">
        <f t="shared" si="17"/>
        <v>0</v>
      </c>
      <c r="U12">
        <f t="shared" si="18"/>
        <v>3.5200000000000002E-2</v>
      </c>
      <c r="V12">
        <f t="shared" si="19"/>
        <v>0.154</v>
      </c>
      <c r="W12">
        <f t="shared" si="20"/>
        <v>4.4000000000000003E-3</v>
      </c>
      <c r="X12">
        <f t="shared" si="21"/>
        <v>0</v>
      </c>
      <c r="Y12">
        <f t="shared" si="22"/>
        <v>0</v>
      </c>
    </row>
    <row r="13" spans="1:25">
      <c r="A13" s="88" t="s">
        <v>1226</v>
      </c>
      <c r="B13">
        <f t="shared" si="23"/>
        <v>2.2000000000000001E-3</v>
      </c>
      <c r="C13">
        <f t="shared" si="0"/>
        <v>2.2000000000000001E-3</v>
      </c>
      <c r="D13">
        <f t="shared" si="1"/>
        <v>5.5000000000000005E-3</v>
      </c>
      <c r="E13">
        <f t="shared" si="2"/>
        <v>2.2000000000000002E-2</v>
      </c>
      <c r="F13">
        <f t="shared" si="3"/>
        <v>0.61270000000000002</v>
      </c>
      <c r="G13">
        <f t="shared" si="4"/>
        <v>0.48400000000000004</v>
      </c>
      <c r="H13">
        <f t="shared" si="5"/>
        <v>1.7600000000000001E-2</v>
      </c>
      <c r="I13">
        <f t="shared" si="6"/>
        <v>1.21E-2</v>
      </c>
      <c r="J13">
        <f t="shared" si="7"/>
        <v>1.6500000000000001E-2</v>
      </c>
      <c r="K13">
        <f t="shared" si="8"/>
        <v>4.1800000000000004E-2</v>
      </c>
      <c r="L13">
        <f t="shared" si="9"/>
        <v>3.1899999999999998E-2</v>
      </c>
      <c r="M13">
        <f t="shared" si="10"/>
        <v>8.8000000000000005E-3</v>
      </c>
      <c r="N13">
        <f t="shared" si="11"/>
        <v>8.8000000000000005E-3</v>
      </c>
      <c r="O13">
        <f t="shared" si="12"/>
        <v>7.7000000000000011E-3</v>
      </c>
      <c r="P13">
        <f t="shared" si="13"/>
        <v>1.21E-2</v>
      </c>
      <c r="Q13">
        <f t="shared" si="14"/>
        <v>1.6500000000000001E-2</v>
      </c>
      <c r="R13">
        <f t="shared" si="15"/>
        <v>1.32E-2</v>
      </c>
      <c r="S13">
        <f t="shared" si="16"/>
        <v>8.8000000000000005E-3</v>
      </c>
      <c r="T13">
        <f t="shared" si="17"/>
        <v>7.7000000000000011E-3</v>
      </c>
      <c r="U13">
        <f t="shared" si="18"/>
        <v>6.6E-3</v>
      </c>
      <c r="V13">
        <f t="shared" si="19"/>
        <v>5.5000000000000005E-3</v>
      </c>
      <c r="W13">
        <f t="shared" si="20"/>
        <v>0.3201</v>
      </c>
      <c r="X13">
        <f t="shared" si="21"/>
        <v>0.65010000000000001</v>
      </c>
      <c r="Y13">
        <f t="shared" si="22"/>
        <v>0.16170000000000001</v>
      </c>
    </row>
    <row r="14" spans="1:25">
      <c r="A14" s="88" t="s">
        <v>1227</v>
      </c>
      <c r="B14">
        <f t="shared" si="23"/>
        <v>0</v>
      </c>
      <c r="C14">
        <f t="shared" si="0"/>
        <v>0</v>
      </c>
      <c r="D14">
        <f t="shared" si="1"/>
        <v>0</v>
      </c>
      <c r="E14">
        <f t="shared" si="2"/>
        <v>2.2000000000000001E-3</v>
      </c>
      <c r="F14">
        <f t="shared" si="3"/>
        <v>0.52690000000000003</v>
      </c>
      <c r="G14">
        <f t="shared" si="4"/>
        <v>0.51370000000000005</v>
      </c>
      <c r="H14">
        <f t="shared" si="5"/>
        <v>0.44770000000000004</v>
      </c>
      <c r="I14">
        <f t="shared" si="6"/>
        <v>2.0900000000000002E-2</v>
      </c>
      <c r="J14">
        <f t="shared" si="7"/>
        <v>2.2000000000000001E-3</v>
      </c>
      <c r="K14">
        <f t="shared" si="8"/>
        <v>2.2000000000000001E-3</v>
      </c>
      <c r="L14">
        <f t="shared" si="9"/>
        <v>2.0900000000000002E-2</v>
      </c>
      <c r="M14">
        <f t="shared" si="10"/>
        <v>1.1000000000000001E-3</v>
      </c>
      <c r="N14">
        <f t="shared" si="11"/>
        <v>9.8999999999999991E-3</v>
      </c>
      <c r="O14">
        <f t="shared" si="12"/>
        <v>2.2000000000000001E-3</v>
      </c>
      <c r="P14">
        <f t="shared" si="13"/>
        <v>1.1000000000000001E-3</v>
      </c>
      <c r="Q14">
        <f t="shared" si="14"/>
        <v>1.1000000000000001E-2</v>
      </c>
      <c r="R14">
        <f t="shared" si="15"/>
        <v>1.1000000000000001E-3</v>
      </c>
      <c r="S14">
        <f t="shared" si="16"/>
        <v>4.4000000000000003E-3</v>
      </c>
      <c r="T14">
        <f t="shared" si="17"/>
        <v>1.1000000000000001E-3</v>
      </c>
      <c r="U14">
        <f t="shared" si="18"/>
        <v>2.2000000000000001E-3</v>
      </c>
      <c r="V14">
        <f t="shared" si="19"/>
        <v>0.59400000000000008</v>
      </c>
      <c r="W14">
        <f t="shared" si="20"/>
        <v>0.6028</v>
      </c>
      <c r="X14">
        <f t="shared" si="21"/>
        <v>0.30579999999999996</v>
      </c>
      <c r="Y14">
        <f t="shared" si="22"/>
        <v>3.3E-3</v>
      </c>
    </row>
    <row r="15" spans="1:25">
      <c r="A15" s="88" t="s">
        <v>1228</v>
      </c>
      <c r="B15">
        <f t="shared" si="23"/>
        <v>1.1000000000000001E-3</v>
      </c>
      <c r="C15">
        <f t="shared" si="0"/>
        <v>1.1000000000000001E-3</v>
      </c>
      <c r="D15">
        <f t="shared" si="1"/>
        <v>1.1000000000000001E-3</v>
      </c>
      <c r="E15">
        <f t="shared" si="2"/>
        <v>1.1000000000000001E-3</v>
      </c>
      <c r="F15">
        <f t="shared" si="3"/>
        <v>0.28049999999999997</v>
      </c>
      <c r="G15">
        <f t="shared" si="4"/>
        <v>0.23980000000000001</v>
      </c>
      <c r="H15">
        <f t="shared" si="5"/>
        <v>2.0900000000000002E-2</v>
      </c>
      <c r="I15">
        <f t="shared" si="6"/>
        <v>9.8999999999999991E-3</v>
      </c>
      <c r="J15">
        <f t="shared" si="7"/>
        <v>6.6E-3</v>
      </c>
      <c r="K15">
        <f t="shared" si="8"/>
        <v>6.6E-3</v>
      </c>
      <c r="L15">
        <f t="shared" si="9"/>
        <v>5.5000000000000005E-3</v>
      </c>
      <c r="M15">
        <f t="shared" si="10"/>
        <v>6.6E-3</v>
      </c>
      <c r="N15">
        <f t="shared" si="11"/>
        <v>4.4000000000000003E-3</v>
      </c>
      <c r="O15">
        <f t="shared" si="12"/>
        <v>5.5000000000000005E-3</v>
      </c>
      <c r="P15">
        <f t="shared" si="13"/>
        <v>2.2000000000000001E-3</v>
      </c>
      <c r="Q15">
        <f t="shared" si="14"/>
        <v>7.7000000000000011E-3</v>
      </c>
      <c r="R15">
        <f t="shared" si="15"/>
        <v>6.6E-3</v>
      </c>
      <c r="S15">
        <f t="shared" si="16"/>
        <v>1.1000000000000001E-2</v>
      </c>
      <c r="T15">
        <f t="shared" si="17"/>
        <v>1.1000000000000001E-3</v>
      </c>
      <c r="U15">
        <f t="shared" si="18"/>
        <v>2.2000000000000001E-3</v>
      </c>
      <c r="V15">
        <f t="shared" si="19"/>
        <v>3.3E-3</v>
      </c>
      <c r="W15">
        <f t="shared" si="20"/>
        <v>2.2000000000000001E-3</v>
      </c>
      <c r="X15">
        <f t="shared" si="21"/>
        <v>1.1000000000000001E-3</v>
      </c>
      <c r="Y15">
        <f t="shared" si="22"/>
        <v>1.1000000000000001E-3</v>
      </c>
    </row>
    <row r="16" spans="1:25">
      <c r="A16" s="88" t="s">
        <v>1229</v>
      </c>
      <c r="B16">
        <f t="shared" si="23"/>
        <v>3.3E-3</v>
      </c>
      <c r="C16">
        <f t="shared" si="0"/>
        <v>0.30359999999999998</v>
      </c>
      <c r="D16">
        <f t="shared" si="1"/>
        <v>1.7600000000000001E-2</v>
      </c>
      <c r="E16">
        <f t="shared" si="2"/>
        <v>3.3E-3</v>
      </c>
      <c r="F16">
        <f t="shared" si="3"/>
        <v>3.3E-3</v>
      </c>
      <c r="G16">
        <f t="shared" si="4"/>
        <v>5.5000000000000005E-3</v>
      </c>
      <c r="H16">
        <f t="shared" si="5"/>
        <v>0.43890000000000001</v>
      </c>
      <c r="I16">
        <f t="shared" si="6"/>
        <v>0.2717</v>
      </c>
      <c r="J16">
        <f t="shared" si="7"/>
        <v>2.2000000000000002E-2</v>
      </c>
      <c r="K16">
        <f t="shared" si="8"/>
        <v>1.9799999999999998E-2</v>
      </c>
      <c r="L16">
        <f t="shared" si="9"/>
        <v>9.8999999999999991E-3</v>
      </c>
      <c r="M16">
        <f t="shared" si="10"/>
        <v>6.6E-3</v>
      </c>
      <c r="N16">
        <f t="shared" si="11"/>
        <v>5.5000000000000005E-3</v>
      </c>
      <c r="O16">
        <f t="shared" si="12"/>
        <v>1.43E-2</v>
      </c>
      <c r="P16">
        <f t="shared" si="13"/>
        <v>6.6E-3</v>
      </c>
      <c r="Q16">
        <f t="shared" si="14"/>
        <v>6.6E-3</v>
      </c>
      <c r="R16">
        <f t="shared" si="15"/>
        <v>9.8999999999999991E-3</v>
      </c>
      <c r="S16">
        <f t="shared" si="16"/>
        <v>8.8000000000000005E-3</v>
      </c>
      <c r="T16">
        <f t="shared" si="17"/>
        <v>8.8000000000000005E-3</v>
      </c>
      <c r="U16">
        <f t="shared" si="18"/>
        <v>8.8000000000000005E-3</v>
      </c>
      <c r="V16">
        <f t="shared" si="19"/>
        <v>5.5000000000000005E-3</v>
      </c>
      <c r="W16">
        <f t="shared" si="20"/>
        <v>0.47080000000000005</v>
      </c>
      <c r="X16">
        <f t="shared" si="21"/>
        <v>0.22769999999999999</v>
      </c>
      <c r="Y16">
        <f t="shared" si="22"/>
        <v>3.3E-3</v>
      </c>
    </row>
    <row r="17" spans="1:25">
      <c r="A17" s="88" t="s">
        <v>1230</v>
      </c>
      <c r="B17">
        <f t="shared" si="23"/>
        <v>0</v>
      </c>
      <c r="C17">
        <f t="shared" si="0"/>
        <v>0</v>
      </c>
      <c r="D17">
        <f t="shared" si="1"/>
        <v>0</v>
      </c>
      <c r="E17">
        <f t="shared" si="2"/>
        <v>1.43E-2</v>
      </c>
      <c r="F17">
        <f t="shared" si="3"/>
        <v>0.16830000000000001</v>
      </c>
      <c r="G17">
        <f t="shared" si="4"/>
        <v>0.32340000000000002</v>
      </c>
      <c r="H17">
        <f t="shared" si="5"/>
        <v>8.14E-2</v>
      </c>
      <c r="I17">
        <f t="shared" si="6"/>
        <v>5.5000000000000005E-3</v>
      </c>
      <c r="J17">
        <f t="shared" si="7"/>
        <v>4.4000000000000003E-3</v>
      </c>
      <c r="K17">
        <f t="shared" si="8"/>
        <v>3.3E-3</v>
      </c>
      <c r="L17">
        <f t="shared" si="9"/>
        <v>6.6E-3</v>
      </c>
      <c r="M17">
        <f t="shared" si="10"/>
        <v>1.1000000000000001E-3</v>
      </c>
      <c r="N17">
        <f t="shared" si="11"/>
        <v>1.1000000000000001E-3</v>
      </c>
      <c r="O17">
        <f t="shared" si="12"/>
        <v>1.1000000000000001E-2</v>
      </c>
      <c r="P17">
        <f t="shared" si="13"/>
        <v>6.6E-3</v>
      </c>
      <c r="Q17">
        <f t="shared" si="14"/>
        <v>2.4199999999999999E-2</v>
      </c>
      <c r="R17">
        <f t="shared" si="15"/>
        <v>7.7000000000000011E-3</v>
      </c>
      <c r="S17">
        <f t="shared" si="16"/>
        <v>5.5000000000000005E-3</v>
      </c>
      <c r="T17">
        <f t="shared" si="17"/>
        <v>6.6E-3</v>
      </c>
      <c r="U17">
        <f t="shared" si="18"/>
        <v>2.2000000000000001E-3</v>
      </c>
      <c r="V17">
        <f t="shared" si="19"/>
        <v>1.1000000000000001E-3</v>
      </c>
      <c r="W17">
        <f t="shared" si="20"/>
        <v>2.2000000000000001E-3</v>
      </c>
      <c r="X17">
        <f t="shared" si="21"/>
        <v>2.2000000000000001E-3</v>
      </c>
      <c r="Y17">
        <f t="shared" si="22"/>
        <v>2.2000000000000001E-3</v>
      </c>
    </row>
    <row r="18" spans="1:25">
      <c r="A18" s="88" t="s">
        <v>1231</v>
      </c>
      <c r="B18">
        <f t="shared" si="23"/>
        <v>0</v>
      </c>
      <c r="C18">
        <f t="shared" si="0"/>
        <v>0</v>
      </c>
      <c r="D18">
        <f t="shared" si="1"/>
        <v>0</v>
      </c>
      <c r="E18">
        <f t="shared" si="2"/>
        <v>0</v>
      </c>
      <c r="F18">
        <f t="shared" si="3"/>
        <v>0.1661</v>
      </c>
      <c r="G18">
        <f t="shared" si="4"/>
        <v>1.9799999999999998E-2</v>
      </c>
      <c r="H18">
        <f t="shared" si="5"/>
        <v>1.1000000000000001E-3</v>
      </c>
      <c r="I18">
        <f t="shared" si="6"/>
        <v>2.2000000000000001E-3</v>
      </c>
      <c r="J18">
        <f t="shared" si="7"/>
        <v>9.8999999999999991E-3</v>
      </c>
      <c r="K18">
        <f t="shared" si="8"/>
        <v>9.7900000000000001E-2</v>
      </c>
      <c r="L18">
        <f t="shared" si="9"/>
        <v>4.4000000000000003E-3</v>
      </c>
      <c r="M18">
        <f t="shared" si="10"/>
        <v>2.2000000000000001E-3</v>
      </c>
      <c r="N18">
        <f t="shared" si="11"/>
        <v>8.8000000000000005E-3</v>
      </c>
      <c r="O18">
        <f t="shared" si="12"/>
        <v>1.1000000000000001E-3</v>
      </c>
      <c r="P18">
        <f t="shared" si="13"/>
        <v>2.2000000000000001E-3</v>
      </c>
      <c r="Q18">
        <f t="shared" si="14"/>
        <v>3.3E-3</v>
      </c>
      <c r="R18">
        <f t="shared" si="15"/>
        <v>5.5000000000000005E-3</v>
      </c>
      <c r="S18">
        <f t="shared" si="16"/>
        <v>1.1000000000000001E-3</v>
      </c>
      <c r="T18">
        <f t="shared" si="17"/>
        <v>1.1000000000000001E-3</v>
      </c>
      <c r="U18">
        <f t="shared" si="18"/>
        <v>1.1000000000000001E-3</v>
      </c>
      <c r="V18">
        <f t="shared" si="19"/>
        <v>0.1452</v>
      </c>
      <c r="W18">
        <f t="shared" si="20"/>
        <v>0.35200000000000004</v>
      </c>
      <c r="X18">
        <f t="shared" si="21"/>
        <v>2.0900000000000002E-2</v>
      </c>
      <c r="Y18">
        <f t="shared" si="22"/>
        <v>0</v>
      </c>
    </row>
    <row r="19" spans="1:25">
      <c r="A19" s="88" t="s">
        <v>1232</v>
      </c>
      <c r="B19">
        <f t="shared" si="23"/>
        <v>1.1000000000000001E-2</v>
      </c>
      <c r="C19">
        <f t="shared" si="0"/>
        <v>0.60389999999999999</v>
      </c>
      <c r="D19">
        <f t="shared" si="1"/>
        <v>0.51700000000000002</v>
      </c>
      <c r="E19">
        <f t="shared" si="2"/>
        <v>0.28160000000000002</v>
      </c>
      <c r="F19">
        <f t="shared" si="3"/>
        <v>0</v>
      </c>
      <c r="G19">
        <f t="shared" si="4"/>
        <v>1.1000000000000001E-3</v>
      </c>
      <c r="H19">
        <f t="shared" si="5"/>
        <v>3.3E-3</v>
      </c>
      <c r="I19">
        <f t="shared" si="6"/>
        <v>2.2000000000000001E-3</v>
      </c>
      <c r="J19">
        <f t="shared" si="7"/>
        <v>3.3E-3</v>
      </c>
      <c r="K19">
        <f t="shared" si="8"/>
        <v>4.4000000000000003E-3</v>
      </c>
      <c r="L19">
        <f t="shared" si="9"/>
        <v>2.2000000000000001E-3</v>
      </c>
      <c r="M19">
        <f t="shared" si="10"/>
        <v>1.1000000000000001E-3</v>
      </c>
      <c r="N19">
        <f t="shared" si="11"/>
        <v>1.1000000000000001E-3</v>
      </c>
      <c r="O19">
        <f t="shared" si="12"/>
        <v>0</v>
      </c>
      <c r="P19">
        <f t="shared" si="13"/>
        <v>6.6E-3</v>
      </c>
      <c r="Q19">
        <f t="shared" si="14"/>
        <v>0</v>
      </c>
      <c r="R19">
        <f t="shared" si="15"/>
        <v>0</v>
      </c>
      <c r="S19">
        <f t="shared" si="16"/>
        <v>2.2000000000000001E-3</v>
      </c>
      <c r="T19">
        <f t="shared" si="17"/>
        <v>1.1000000000000001E-3</v>
      </c>
      <c r="U19">
        <f t="shared" si="18"/>
        <v>0</v>
      </c>
      <c r="V19">
        <f t="shared" si="19"/>
        <v>0</v>
      </c>
      <c r="W19">
        <f t="shared" si="20"/>
        <v>2.2000000000000001E-3</v>
      </c>
      <c r="X19">
        <f t="shared" si="21"/>
        <v>0</v>
      </c>
      <c r="Y19">
        <f t="shared" si="22"/>
        <v>0</v>
      </c>
    </row>
    <row r="20" spans="1:25">
      <c r="A20" s="88" t="s">
        <v>1233</v>
      </c>
      <c r="B20">
        <f t="shared" si="23"/>
        <v>0.28489999999999999</v>
      </c>
      <c r="C20">
        <f t="shared" si="0"/>
        <v>0.29149999999999998</v>
      </c>
      <c r="D20">
        <f t="shared" si="1"/>
        <v>0.3014</v>
      </c>
      <c r="E20">
        <f t="shared" si="2"/>
        <v>0.12539999999999998</v>
      </c>
      <c r="F20">
        <f t="shared" si="3"/>
        <v>0</v>
      </c>
      <c r="G20">
        <f t="shared" si="4"/>
        <v>3.3E-3</v>
      </c>
      <c r="H20">
        <f t="shared" si="5"/>
        <v>0.17710000000000001</v>
      </c>
      <c r="I20">
        <f t="shared" si="6"/>
        <v>0.1716</v>
      </c>
      <c r="J20">
        <f t="shared" si="7"/>
        <v>8.8000000000000005E-3</v>
      </c>
      <c r="K20">
        <f t="shared" si="8"/>
        <v>1.21E-2</v>
      </c>
      <c r="L20">
        <f t="shared" si="9"/>
        <v>7.7000000000000011E-3</v>
      </c>
      <c r="M20">
        <f t="shared" si="10"/>
        <v>1.1000000000000001E-3</v>
      </c>
      <c r="N20">
        <f t="shared" si="11"/>
        <v>0</v>
      </c>
      <c r="O20">
        <f t="shared" si="12"/>
        <v>0</v>
      </c>
      <c r="P20">
        <f t="shared" si="13"/>
        <v>1.1000000000000001E-3</v>
      </c>
      <c r="Q20">
        <f t="shared" si="14"/>
        <v>1.1000000000000001E-3</v>
      </c>
      <c r="R20">
        <f t="shared" si="15"/>
        <v>1.1000000000000001E-3</v>
      </c>
      <c r="S20">
        <f t="shared" si="16"/>
        <v>3.3E-3</v>
      </c>
      <c r="T20">
        <f t="shared" si="17"/>
        <v>2.2000000000000001E-3</v>
      </c>
      <c r="U20">
        <f t="shared" si="18"/>
        <v>1.1000000000000001E-3</v>
      </c>
      <c r="V20">
        <f t="shared" si="19"/>
        <v>1.1000000000000001E-3</v>
      </c>
      <c r="W20">
        <f t="shared" si="20"/>
        <v>0</v>
      </c>
      <c r="X20">
        <f t="shared" si="21"/>
        <v>0</v>
      </c>
      <c r="Y20">
        <f t="shared" si="22"/>
        <v>6.6E-3</v>
      </c>
    </row>
    <row r="21" spans="1:25">
      <c r="A21" s="88" t="s">
        <v>1234</v>
      </c>
      <c r="B21">
        <f t="shared" si="23"/>
        <v>1.1000000000000001E-3</v>
      </c>
      <c r="C21">
        <f t="shared" si="0"/>
        <v>1.1000000000000001E-3</v>
      </c>
      <c r="D21">
        <f t="shared" si="1"/>
        <v>1.1000000000000001E-3</v>
      </c>
      <c r="E21">
        <f t="shared" si="2"/>
        <v>1.1000000000000001E-3</v>
      </c>
      <c r="F21">
        <f t="shared" si="3"/>
        <v>1.1000000000000001E-3</v>
      </c>
      <c r="G21">
        <f t="shared" si="4"/>
        <v>0.25190000000000001</v>
      </c>
      <c r="H21">
        <f t="shared" si="5"/>
        <v>1.5400000000000002E-2</v>
      </c>
      <c r="I21">
        <f t="shared" si="6"/>
        <v>9.8999999999999991E-3</v>
      </c>
      <c r="J21">
        <f t="shared" si="7"/>
        <v>3.0800000000000004E-2</v>
      </c>
      <c r="K21">
        <f t="shared" si="8"/>
        <v>1.32E-2</v>
      </c>
      <c r="L21">
        <f t="shared" si="9"/>
        <v>6.6E-3</v>
      </c>
      <c r="M21">
        <f t="shared" si="10"/>
        <v>3.3E-3</v>
      </c>
      <c r="N21">
        <f t="shared" si="11"/>
        <v>5.5000000000000005E-3</v>
      </c>
      <c r="O21">
        <f t="shared" si="12"/>
        <v>9.8999999999999991E-3</v>
      </c>
      <c r="P21">
        <f t="shared" si="13"/>
        <v>9.8999999999999991E-3</v>
      </c>
      <c r="Q21">
        <f t="shared" si="14"/>
        <v>2.2000000000000001E-3</v>
      </c>
      <c r="R21">
        <f t="shared" si="15"/>
        <v>2.2000000000000001E-3</v>
      </c>
      <c r="S21">
        <f t="shared" si="16"/>
        <v>2.2000000000000001E-3</v>
      </c>
      <c r="T21">
        <f t="shared" si="17"/>
        <v>1.1000000000000001E-3</v>
      </c>
      <c r="U21">
        <f t="shared" si="18"/>
        <v>3.3E-3</v>
      </c>
      <c r="V21">
        <f t="shared" si="19"/>
        <v>2.2000000000000001E-3</v>
      </c>
      <c r="W21">
        <f t="shared" si="20"/>
        <v>2.2000000000000001E-3</v>
      </c>
      <c r="X21">
        <f t="shared" si="21"/>
        <v>0.29700000000000004</v>
      </c>
      <c r="Y21">
        <f t="shared" si="22"/>
        <v>2.4199999999999999E-2</v>
      </c>
    </row>
    <row r="22" spans="1:25">
      <c r="A22" s="88" t="s">
        <v>1235</v>
      </c>
      <c r="B22">
        <f t="shared" si="23"/>
        <v>0.1133</v>
      </c>
      <c r="C22">
        <f t="shared" si="0"/>
        <v>0.31570000000000004</v>
      </c>
      <c r="D22">
        <f t="shared" si="1"/>
        <v>9.2399999999999996E-2</v>
      </c>
      <c r="E22">
        <f t="shared" si="2"/>
        <v>2.2000000000000001E-3</v>
      </c>
      <c r="F22">
        <f t="shared" si="3"/>
        <v>6.2699999999999992E-2</v>
      </c>
      <c r="G22">
        <f t="shared" si="4"/>
        <v>0.26950000000000002</v>
      </c>
      <c r="H22">
        <f t="shared" si="5"/>
        <v>0.25630000000000003</v>
      </c>
      <c r="I22">
        <f t="shared" si="6"/>
        <v>0</v>
      </c>
      <c r="J22">
        <f t="shared" si="7"/>
        <v>0</v>
      </c>
      <c r="K22">
        <f t="shared" si="8"/>
        <v>0</v>
      </c>
      <c r="L22">
        <f t="shared" si="9"/>
        <v>0</v>
      </c>
      <c r="M22">
        <f t="shared" si="10"/>
        <v>0</v>
      </c>
      <c r="N22">
        <f t="shared" si="11"/>
        <v>0</v>
      </c>
      <c r="O22">
        <f t="shared" si="12"/>
        <v>0</v>
      </c>
      <c r="P22">
        <f t="shared" si="13"/>
        <v>1.8700000000000001E-2</v>
      </c>
      <c r="Q22">
        <f t="shared" si="14"/>
        <v>1.1000000000000001E-2</v>
      </c>
      <c r="R22">
        <f t="shared" si="15"/>
        <v>2.2000000000000001E-3</v>
      </c>
      <c r="S22">
        <f t="shared" si="16"/>
        <v>0</v>
      </c>
      <c r="T22">
        <f t="shared" si="17"/>
        <v>0</v>
      </c>
      <c r="U22">
        <f t="shared" si="18"/>
        <v>0</v>
      </c>
      <c r="V22">
        <f t="shared" si="19"/>
        <v>0</v>
      </c>
      <c r="W22">
        <f t="shared" si="20"/>
        <v>0</v>
      </c>
      <c r="X22">
        <f t="shared" si="21"/>
        <v>0</v>
      </c>
      <c r="Y22">
        <f t="shared" si="22"/>
        <v>0</v>
      </c>
    </row>
    <row r="23" spans="1:25">
      <c r="A23" s="88" t="s">
        <v>1236</v>
      </c>
      <c r="B23">
        <f t="shared" si="23"/>
        <v>0.42019999999999996</v>
      </c>
      <c r="C23">
        <f t="shared" si="0"/>
        <v>0.52690000000000003</v>
      </c>
      <c r="D23">
        <f t="shared" si="1"/>
        <v>0.55219999999999991</v>
      </c>
      <c r="E23">
        <f t="shared" si="2"/>
        <v>0.12759999999999999</v>
      </c>
      <c r="F23">
        <f t="shared" si="3"/>
        <v>1.43E-2</v>
      </c>
      <c r="G23">
        <f t="shared" si="4"/>
        <v>1.43E-2</v>
      </c>
      <c r="H23">
        <f t="shared" si="5"/>
        <v>1.8700000000000001E-2</v>
      </c>
      <c r="I23">
        <f t="shared" si="6"/>
        <v>2.75E-2</v>
      </c>
      <c r="J23">
        <f t="shared" si="7"/>
        <v>3.4099999999999998E-2</v>
      </c>
      <c r="K23">
        <f t="shared" si="8"/>
        <v>3.1899999999999998E-2</v>
      </c>
      <c r="L23">
        <f t="shared" si="9"/>
        <v>3.4099999999999998E-2</v>
      </c>
      <c r="M23">
        <f t="shared" si="10"/>
        <v>2.53E-2</v>
      </c>
      <c r="N23">
        <f t="shared" si="11"/>
        <v>3.5200000000000002E-2</v>
      </c>
      <c r="O23">
        <f t="shared" si="12"/>
        <v>3.1899999999999998E-2</v>
      </c>
      <c r="P23">
        <f t="shared" si="13"/>
        <v>2.53E-2</v>
      </c>
      <c r="Q23">
        <f t="shared" si="14"/>
        <v>2.4199999999999999E-2</v>
      </c>
      <c r="R23">
        <f t="shared" si="15"/>
        <v>2.3099999999999999E-2</v>
      </c>
      <c r="S23">
        <f t="shared" si="16"/>
        <v>2.0900000000000002E-2</v>
      </c>
      <c r="T23">
        <f t="shared" si="17"/>
        <v>2.2000000000000002E-2</v>
      </c>
      <c r="U23">
        <f t="shared" si="18"/>
        <v>2.0900000000000002E-2</v>
      </c>
      <c r="V23">
        <f t="shared" si="19"/>
        <v>1.9799999999999998E-2</v>
      </c>
      <c r="W23">
        <f t="shared" si="20"/>
        <v>1.8700000000000001E-2</v>
      </c>
      <c r="X23">
        <f t="shared" si="21"/>
        <v>1.6500000000000001E-2</v>
      </c>
      <c r="Y23">
        <f t="shared" si="22"/>
        <v>1.5400000000000002E-2</v>
      </c>
    </row>
    <row r="24" spans="1:25">
      <c r="A24" s="88" t="s">
        <v>1237</v>
      </c>
      <c r="B24">
        <f t="shared" si="23"/>
        <v>0.31459999999999999</v>
      </c>
      <c r="C24">
        <f t="shared" si="0"/>
        <v>0.2321</v>
      </c>
      <c r="D24">
        <f t="shared" si="1"/>
        <v>6.6000000000000003E-2</v>
      </c>
      <c r="E24">
        <f t="shared" si="2"/>
        <v>8.8000000000000005E-3</v>
      </c>
      <c r="F24">
        <f t="shared" si="3"/>
        <v>0</v>
      </c>
      <c r="G24">
        <f t="shared" si="4"/>
        <v>0</v>
      </c>
      <c r="H24">
        <f t="shared" si="5"/>
        <v>1.1000000000000001E-3</v>
      </c>
      <c r="I24">
        <f t="shared" si="6"/>
        <v>2.2000000000000001E-3</v>
      </c>
      <c r="J24">
        <f t="shared" si="7"/>
        <v>2.2000000000000001E-3</v>
      </c>
      <c r="K24">
        <f t="shared" si="8"/>
        <v>6.6E-3</v>
      </c>
      <c r="L24">
        <f t="shared" si="9"/>
        <v>4.4000000000000003E-3</v>
      </c>
      <c r="M24">
        <f t="shared" si="10"/>
        <v>6.6E-3</v>
      </c>
      <c r="N24">
        <f t="shared" si="11"/>
        <v>1.1000000000000001E-3</v>
      </c>
      <c r="O24">
        <f t="shared" si="12"/>
        <v>4.4000000000000003E-3</v>
      </c>
      <c r="P24">
        <f t="shared" si="13"/>
        <v>0</v>
      </c>
      <c r="Q24">
        <f t="shared" si="14"/>
        <v>0</v>
      </c>
      <c r="R24">
        <f t="shared" si="15"/>
        <v>4.4000000000000003E-3</v>
      </c>
      <c r="S24">
        <f t="shared" si="16"/>
        <v>4.4000000000000003E-3</v>
      </c>
      <c r="T24">
        <f t="shared" si="17"/>
        <v>1.21E-2</v>
      </c>
      <c r="U24">
        <f t="shared" si="18"/>
        <v>6.6E-3</v>
      </c>
      <c r="V24">
        <f t="shared" si="19"/>
        <v>0</v>
      </c>
      <c r="W24">
        <f t="shared" si="20"/>
        <v>0</v>
      </c>
      <c r="X24">
        <f t="shared" si="21"/>
        <v>0</v>
      </c>
      <c r="Y24">
        <f t="shared" si="22"/>
        <v>0.1331</v>
      </c>
    </row>
    <row r="25" spans="1:25">
      <c r="A25" s="88" t="s">
        <v>1238</v>
      </c>
      <c r="B25">
        <f t="shared" si="23"/>
        <v>1.8700000000000001E-2</v>
      </c>
      <c r="C25">
        <f t="shared" si="0"/>
        <v>1.1000000000000001E-3</v>
      </c>
      <c r="D25">
        <f t="shared" si="1"/>
        <v>1.1000000000000001E-3</v>
      </c>
      <c r="E25">
        <f t="shared" si="2"/>
        <v>0.26839999999999997</v>
      </c>
      <c r="F25">
        <f t="shared" si="3"/>
        <v>0.1595</v>
      </c>
      <c r="G25">
        <f t="shared" si="4"/>
        <v>8.8000000000000009E-2</v>
      </c>
      <c r="H25">
        <f t="shared" si="5"/>
        <v>3.3000000000000002E-2</v>
      </c>
      <c r="I25">
        <f t="shared" si="6"/>
        <v>6.6E-3</v>
      </c>
      <c r="J25">
        <f t="shared" si="7"/>
        <v>2.0900000000000002E-2</v>
      </c>
      <c r="K25">
        <f t="shared" si="8"/>
        <v>3.3000000000000002E-2</v>
      </c>
      <c r="L25">
        <f t="shared" si="9"/>
        <v>5.5E-2</v>
      </c>
      <c r="M25">
        <f t="shared" si="10"/>
        <v>6.8199999999999997E-2</v>
      </c>
      <c r="N25">
        <f t="shared" si="11"/>
        <v>1.5400000000000002E-2</v>
      </c>
      <c r="O25">
        <f t="shared" si="12"/>
        <v>8.8000000000000005E-3</v>
      </c>
      <c r="P25">
        <f t="shared" si="13"/>
        <v>1.43E-2</v>
      </c>
      <c r="Q25">
        <f t="shared" si="14"/>
        <v>9.8999999999999991E-3</v>
      </c>
      <c r="R25">
        <f t="shared" si="15"/>
        <v>1.1000000000000001E-2</v>
      </c>
      <c r="S25">
        <f t="shared" si="16"/>
        <v>1.1000000000000001E-2</v>
      </c>
      <c r="T25">
        <f t="shared" si="17"/>
        <v>1.1000000000000001E-2</v>
      </c>
      <c r="U25">
        <f t="shared" si="18"/>
        <v>9.8999999999999991E-3</v>
      </c>
      <c r="V25">
        <f t="shared" si="19"/>
        <v>9.8999999999999991E-3</v>
      </c>
      <c r="W25">
        <f t="shared" si="20"/>
        <v>1.8700000000000001E-2</v>
      </c>
      <c r="X25">
        <f t="shared" si="21"/>
        <v>0.24859999999999999</v>
      </c>
      <c r="Y25">
        <f t="shared" si="22"/>
        <v>0.11660000000000001</v>
      </c>
    </row>
    <row r="26" spans="1:25">
      <c r="A26" s="88" t="s">
        <v>1239</v>
      </c>
      <c r="B26">
        <f t="shared" si="23"/>
        <v>0</v>
      </c>
      <c r="C26">
        <f t="shared" si="0"/>
        <v>0</v>
      </c>
      <c r="D26">
        <f t="shared" si="1"/>
        <v>0</v>
      </c>
      <c r="E26">
        <f t="shared" si="2"/>
        <v>1.1000000000000001E-3</v>
      </c>
      <c r="F26">
        <f t="shared" si="3"/>
        <v>1.1000000000000001E-3</v>
      </c>
      <c r="G26">
        <f t="shared" si="4"/>
        <v>1.1000000000000001E-3</v>
      </c>
      <c r="H26">
        <f t="shared" si="5"/>
        <v>5.5000000000000005E-3</v>
      </c>
      <c r="I26">
        <f t="shared" si="6"/>
        <v>4.4000000000000003E-3</v>
      </c>
      <c r="J26">
        <f t="shared" si="7"/>
        <v>4.4000000000000003E-3</v>
      </c>
      <c r="K26">
        <f t="shared" si="8"/>
        <v>1.5400000000000002E-2</v>
      </c>
      <c r="L26">
        <f t="shared" si="9"/>
        <v>1.1000000000000001E-3</v>
      </c>
      <c r="M26">
        <f t="shared" si="10"/>
        <v>1.1000000000000001E-3</v>
      </c>
      <c r="N26">
        <f t="shared" si="11"/>
        <v>2.2000000000000001E-3</v>
      </c>
      <c r="O26">
        <f t="shared" si="12"/>
        <v>8.8000000000000005E-3</v>
      </c>
      <c r="P26">
        <f t="shared" si="13"/>
        <v>1.43E-2</v>
      </c>
      <c r="Q26">
        <f t="shared" si="14"/>
        <v>6.6E-3</v>
      </c>
      <c r="R26">
        <f t="shared" si="15"/>
        <v>2.2000000000000001E-3</v>
      </c>
      <c r="S26">
        <f t="shared" si="16"/>
        <v>3.3E-3</v>
      </c>
      <c r="T26">
        <f t="shared" si="17"/>
        <v>1.1000000000000001E-3</v>
      </c>
      <c r="U26">
        <f t="shared" si="18"/>
        <v>0</v>
      </c>
      <c r="V26">
        <f t="shared" si="19"/>
        <v>0.19689999999999999</v>
      </c>
      <c r="W26">
        <f t="shared" si="20"/>
        <v>0.31790000000000002</v>
      </c>
      <c r="X26">
        <f t="shared" si="21"/>
        <v>0.49169999999999997</v>
      </c>
      <c r="Y26">
        <f t="shared" si="22"/>
        <v>9.8999999999999991E-3</v>
      </c>
    </row>
    <row r="27" spans="1:25">
      <c r="A27" s="88" t="s">
        <v>1240</v>
      </c>
      <c r="B27">
        <f t="shared" si="23"/>
        <v>1.1000000000000001E-3</v>
      </c>
      <c r="C27">
        <f t="shared" si="0"/>
        <v>1.1000000000000001E-3</v>
      </c>
      <c r="D27">
        <f t="shared" si="1"/>
        <v>1.1000000000000001E-3</v>
      </c>
      <c r="E27">
        <f t="shared" si="2"/>
        <v>1.1000000000000001E-3</v>
      </c>
      <c r="F27">
        <f t="shared" si="3"/>
        <v>0.24529999999999999</v>
      </c>
      <c r="G27">
        <f t="shared" si="4"/>
        <v>0.23540000000000003</v>
      </c>
      <c r="H27">
        <f t="shared" si="5"/>
        <v>9.6799999999999997E-2</v>
      </c>
      <c r="I27">
        <f t="shared" si="6"/>
        <v>1.1000000000000001E-3</v>
      </c>
      <c r="J27">
        <f t="shared" si="7"/>
        <v>9.8999999999999991E-3</v>
      </c>
      <c r="K27">
        <f t="shared" si="8"/>
        <v>1.32E-2</v>
      </c>
      <c r="L27">
        <f t="shared" si="9"/>
        <v>1.9799999999999998E-2</v>
      </c>
      <c r="M27">
        <f t="shared" si="10"/>
        <v>4.4000000000000003E-3</v>
      </c>
      <c r="N27">
        <f t="shared" si="11"/>
        <v>5.5000000000000005E-3</v>
      </c>
      <c r="O27">
        <f t="shared" si="12"/>
        <v>7.7000000000000011E-3</v>
      </c>
      <c r="P27">
        <f t="shared" si="13"/>
        <v>6.6E-3</v>
      </c>
      <c r="Q27">
        <f t="shared" si="14"/>
        <v>1.1000000000000001E-2</v>
      </c>
      <c r="R27">
        <f t="shared" si="15"/>
        <v>4.4000000000000003E-3</v>
      </c>
      <c r="S27">
        <f t="shared" si="16"/>
        <v>4.4000000000000003E-3</v>
      </c>
      <c r="T27">
        <f t="shared" si="17"/>
        <v>3.3E-3</v>
      </c>
      <c r="U27">
        <f t="shared" si="18"/>
        <v>8.8000000000000005E-3</v>
      </c>
      <c r="V27">
        <f t="shared" si="19"/>
        <v>4.4000000000000003E-3</v>
      </c>
      <c r="W27">
        <f t="shared" si="20"/>
        <v>3.3E-3</v>
      </c>
      <c r="X27">
        <f t="shared" si="21"/>
        <v>2.2000000000000001E-3</v>
      </c>
      <c r="Y27">
        <f t="shared" si="22"/>
        <v>1.1000000000000001E-3</v>
      </c>
    </row>
    <row r="28" spans="1:25">
      <c r="A28" s="88" t="s">
        <v>1241</v>
      </c>
      <c r="B28">
        <f t="shared" si="23"/>
        <v>0.28270000000000001</v>
      </c>
      <c r="C28">
        <f t="shared" si="0"/>
        <v>1.1000000000000001E-2</v>
      </c>
      <c r="D28">
        <f t="shared" si="1"/>
        <v>1.1000000000000001E-3</v>
      </c>
      <c r="E28">
        <f t="shared" si="2"/>
        <v>2.2000000000000001E-3</v>
      </c>
      <c r="F28">
        <f t="shared" si="3"/>
        <v>1.1000000000000001E-3</v>
      </c>
      <c r="G28">
        <f t="shared" si="4"/>
        <v>0.22220000000000001</v>
      </c>
      <c r="H28">
        <f t="shared" si="5"/>
        <v>6.6000000000000003E-2</v>
      </c>
      <c r="I28">
        <f t="shared" si="6"/>
        <v>6.6E-3</v>
      </c>
      <c r="J28">
        <f t="shared" si="7"/>
        <v>1.43E-2</v>
      </c>
      <c r="K28">
        <f t="shared" si="8"/>
        <v>2.86E-2</v>
      </c>
      <c r="L28">
        <f t="shared" si="9"/>
        <v>1.5400000000000002E-2</v>
      </c>
      <c r="M28">
        <f t="shared" si="10"/>
        <v>7.7000000000000011E-3</v>
      </c>
      <c r="N28">
        <f t="shared" si="11"/>
        <v>8.8000000000000005E-3</v>
      </c>
      <c r="O28">
        <f t="shared" si="12"/>
        <v>1.7600000000000001E-2</v>
      </c>
      <c r="P28">
        <f t="shared" si="13"/>
        <v>1.5400000000000002E-2</v>
      </c>
      <c r="Q28">
        <f t="shared" si="14"/>
        <v>6.6E-3</v>
      </c>
      <c r="R28">
        <f t="shared" si="15"/>
        <v>3.3E-3</v>
      </c>
      <c r="S28">
        <f t="shared" si="16"/>
        <v>5.5000000000000005E-3</v>
      </c>
      <c r="T28">
        <f t="shared" si="17"/>
        <v>3.3E-3</v>
      </c>
      <c r="U28">
        <f t="shared" si="18"/>
        <v>3.3E-3</v>
      </c>
      <c r="V28">
        <f t="shared" si="19"/>
        <v>2.2000000000000001E-3</v>
      </c>
      <c r="W28">
        <f t="shared" si="20"/>
        <v>2.2000000000000001E-3</v>
      </c>
      <c r="X28">
        <f t="shared" si="21"/>
        <v>2.2000000000000001E-3</v>
      </c>
      <c r="Y28">
        <f t="shared" si="22"/>
        <v>0.19689999999999999</v>
      </c>
    </row>
    <row r="29" spans="1:25">
      <c r="A29" s="88" t="s">
        <v>1242</v>
      </c>
      <c r="B29">
        <f t="shared" si="23"/>
        <v>1.32E-2</v>
      </c>
      <c r="C29">
        <f t="shared" si="0"/>
        <v>1.43E-2</v>
      </c>
      <c r="D29">
        <f t="shared" si="1"/>
        <v>0.20020000000000002</v>
      </c>
      <c r="E29">
        <f t="shared" si="2"/>
        <v>0.44659999999999994</v>
      </c>
      <c r="F29">
        <f t="shared" si="3"/>
        <v>0.34540000000000004</v>
      </c>
      <c r="G29">
        <f t="shared" si="4"/>
        <v>1.8700000000000001E-2</v>
      </c>
      <c r="H29">
        <f t="shared" si="5"/>
        <v>1.6500000000000001E-2</v>
      </c>
      <c r="I29">
        <f t="shared" si="6"/>
        <v>1.7600000000000001E-2</v>
      </c>
      <c r="J29">
        <f t="shared" si="7"/>
        <v>2.3099999999999999E-2</v>
      </c>
      <c r="K29">
        <f t="shared" si="8"/>
        <v>3.3000000000000002E-2</v>
      </c>
      <c r="L29">
        <f t="shared" si="9"/>
        <v>3.85E-2</v>
      </c>
      <c r="M29">
        <f t="shared" si="10"/>
        <v>2.0900000000000002E-2</v>
      </c>
      <c r="N29">
        <f t="shared" si="11"/>
        <v>1.9799999999999998E-2</v>
      </c>
      <c r="O29">
        <f t="shared" si="12"/>
        <v>1.9799999999999998E-2</v>
      </c>
      <c r="P29">
        <f t="shared" si="13"/>
        <v>1.43E-2</v>
      </c>
      <c r="Q29">
        <f t="shared" si="14"/>
        <v>1.9799999999999998E-2</v>
      </c>
      <c r="R29">
        <f t="shared" si="15"/>
        <v>3.3000000000000002E-2</v>
      </c>
      <c r="S29">
        <f t="shared" si="16"/>
        <v>3.85E-2</v>
      </c>
      <c r="T29">
        <f t="shared" si="17"/>
        <v>2.9700000000000001E-2</v>
      </c>
      <c r="U29">
        <f t="shared" si="18"/>
        <v>1.43E-2</v>
      </c>
      <c r="V29">
        <f t="shared" si="19"/>
        <v>1.43E-2</v>
      </c>
      <c r="W29">
        <f t="shared" si="20"/>
        <v>1.32E-2</v>
      </c>
      <c r="X29">
        <f t="shared" si="21"/>
        <v>1.1000000000000001E-2</v>
      </c>
      <c r="Y29">
        <f t="shared" si="22"/>
        <v>1.32E-2</v>
      </c>
    </row>
    <row r="30" spans="1:25">
      <c r="A30" s="88" t="s">
        <v>1243</v>
      </c>
      <c r="B30">
        <f t="shared" si="23"/>
        <v>3.3E-3</v>
      </c>
      <c r="C30">
        <f t="shared" si="0"/>
        <v>3.3E-3</v>
      </c>
      <c r="D30">
        <f t="shared" si="1"/>
        <v>3.3E-3</v>
      </c>
      <c r="E30">
        <f t="shared" si="2"/>
        <v>4.4000000000000003E-3</v>
      </c>
      <c r="F30">
        <f t="shared" si="3"/>
        <v>3.3E-3</v>
      </c>
      <c r="G30">
        <f t="shared" si="4"/>
        <v>7.6999999999999999E-2</v>
      </c>
      <c r="H30">
        <f t="shared" si="5"/>
        <v>6.3799999999999996E-2</v>
      </c>
      <c r="I30">
        <f t="shared" si="6"/>
        <v>1.43E-2</v>
      </c>
      <c r="J30">
        <f t="shared" si="7"/>
        <v>9.8999999999999991E-3</v>
      </c>
      <c r="K30">
        <f t="shared" si="8"/>
        <v>9.8999999999999991E-3</v>
      </c>
      <c r="L30">
        <f t="shared" si="9"/>
        <v>9.8999999999999991E-3</v>
      </c>
      <c r="M30">
        <f t="shared" si="10"/>
        <v>3.4099999999999998E-2</v>
      </c>
      <c r="N30">
        <f t="shared" si="11"/>
        <v>0.12210000000000001</v>
      </c>
      <c r="O30">
        <f t="shared" si="12"/>
        <v>1.8700000000000001E-2</v>
      </c>
      <c r="P30">
        <f t="shared" si="13"/>
        <v>1.1000000000000001E-2</v>
      </c>
      <c r="Q30">
        <f t="shared" si="14"/>
        <v>1.1000000000000001E-2</v>
      </c>
      <c r="R30">
        <f t="shared" si="15"/>
        <v>7.6999999999999999E-2</v>
      </c>
      <c r="S30">
        <f t="shared" si="16"/>
        <v>7.2599999999999998E-2</v>
      </c>
      <c r="T30">
        <f t="shared" si="17"/>
        <v>2.4199999999999999E-2</v>
      </c>
      <c r="U30">
        <f t="shared" si="18"/>
        <v>9.8999999999999991E-3</v>
      </c>
      <c r="V30">
        <f t="shared" si="19"/>
        <v>8.8000000000000005E-3</v>
      </c>
      <c r="W30">
        <f t="shared" si="20"/>
        <v>5.5000000000000005E-3</v>
      </c>
      <c r="X30">
        <f t="shared" si="21"/>
        <v>4.4000000000000003E-3</v>
      </c>
      <c r="Y30">
        <f t="shared" si="22"/>
        <v>3.3E-3</v>
      </c>
    </row>
    <row r="31" spans="1:25">
      <c r="A31" s="88" t="s">
        <v>1244</v>
      </c>
      <c r="B31">
        <f t="shared" si="23"/>
        <v>0.19689999999999999</v>
      </c>
      <c r="C31">
        <f t="shared" si="0"/>
        <v>1.1000000000000001E-3</v>
      </c>
      <c r="D31">
        <f t="shared" si="1"/>
        <v>1.1000000000000001E-3</v>
      </c>
      <c r="E31">
        <f t="shared" si="2"/>
        <v>1.1000000000000001E-3</v>
      </c>
      <c r="F31">
        <f t="shared" si="3"/>
        <v>0.32890000000000003</v>
      </c>
      <c r="G31">
        <f t="shared" si="4"/>
        <v>0.28489999999999999</v>
      </c>
      <c r="H31">
        <f t="shared" si="5"/>
        <v>0.18920000000000001</v>
      </c>
      <c r="I31">
        <f t="shared" si="6"/>
        <v>3.3E-3</v>
      </c>
      <c r="J31">
        <f t="shared" si="7"/>
        <v>3.3E-3</v>
      </c>
      <c r="K31">
        <f t="shared" si="8"/>
        <v>5.5000000000000005E-3</v>
      </c>
      <c r="L31">
        <f t="shared" si="9"/>
        <v>6.6E-3</v>
      </c>
      <c r="M31">
        <f t="shared" si="10"/>
        <v>6.6E-3</v>
      </c>
      <c r="N31">
        <f t="shared" si="11"/>
        <v>7.7000000000000011E-3</v>
      </c>
      <c r="O31">
        <f t="shared" si="12"/>
        <v>7.7000000000000011E-3</v>
      </c>
      <c r="P31">
        <f t="shared" si="13"/>
        <v>6.6E-3</v>
      </c>
      <c r="Q31">
        <f t="shared" si="14"/>
        <v>6.6E-3</v>
      </c>
      <c r="R31">
        <f t="shared" si="15"/>
        <v>4.4000000000000003E-3</v>
      </c>
      <c r="S31">
        <f t="shared" si="16"/>
        <v>6.6E-3</v>
      </c>
      <c r="T31">
        <f t="shared" si="17"/>
        <v>4.4000000000000003E-3</v>
      </c>
      <c r="U31">
        <f t="shared" si="18"/>
        <v>4.4000000000000003E-3</v>
      </c>
      <c r="V31">
        <f t="shared" si="19"/>
        <v>3.3E-3</v>
      </c>
      <c r="W31">
        <f t="shared" si="20"/>
        <v>4.4000000000000003E-3</v>
      </c>
      <c r="X31">
        <f t="shared" si="21"/>
        <v>0.33110000000000001</v>
      </c>
      <c r="Y31">
        <f t="shared" si="22"/>
        <v>0.31900000000000001</v>
      </c>
    </row>
    <row r="32" spans="1:25">
      <c r="A32" s="88" t="s">
        <v>1245</v>
      </c>
      <c r="B32">
        <f t="shared" si="23"/>
        <v>4.4000000000000004E-2</v>
      </c>
      <c r="C32">
        <f t="shared" si="0"/>
        <v>4.5099999999999994E-2</v>
      </c>
      <c r="D32">
        <f t="shared" si="1"/>
        <v>5.5000000000000005E-3</v>
      </c>
      <c r="E32">
        <f t="shared" si="2"/>
        <v>4.4000000000000004E-2</v>
      </c>
      <c r="F32">
        <f t="shared" si="3"/>
        <v>3.5200000000000002E-2</v>
      </c>
      <c r="G32">
        <f t="shared" si="4"/>
        <v>0.10339999999999999</v>
      </c>
      <c r="H32">
        <f t="shared" si="5"/>
        <v>9.1299999999999992E-2</v>
      </c>
      <c r="I32">
        <f t="shared" si="6"/>
        <v>3.7400000000000003E-2</v>
      </c>
      <c r="J32">
        <f t="shared" si="7"/>
        <v>3.4099999999999998E-2</v>
      </c>
      <c r="K32">
        <f t="shared" si="8"/>
        <v>4.7300000000000002E-2</v>
      </c>
      <c r="L32">
        <f t="shared" si="9"/>
        <v>3.3000000000000002E-2</v>
      </c>
      <c r="M32">
        <f t="shared" si="10"/>
        <v>6.8199999999999997E-2</v>
      </c>
      <c r="N32">
        <f t="shared" si="11"/>
        <v>5.8300000000000005E-2</v>
      </c>
      <c r="O32">
        <f t="shared" si="12"/>
        <v>4.4000000000000004E-2</v>
      </c>
      <c r="P32">
        <f t="shared" si="13"/>
        <v>4.6199999999999998E-2</v>
      </c>
      <c r="Q32">
        <f t="shared" si="14"/>
        <v>4.1800000000000004E-2</v>
      </c>
      <c r="R32">
        <f t="shared" si="15"/>
        <v>4.4000000000000004E-2</v>
      </c>
      <c r="S32">
        <f t="shared" si="16"/>
        <v>5.1699999999999996E-2</v>
      </c>
      <c r="T32">
        <f t="shared" si="17"/>
        <v>8.14E-2</v>
      </c>
      <c r="U32">
        <f t="shared" si="18"/>
        <v>0.1056</v>
      </c>
      <c r="V32">
        <f t="shared" si="19"/>
        <v>4.07E-2</v>
      </c>
      <c r="W32">
        <f t="shared" si="20"/>
        <v>1.43E-2</v>
      </c>
      <c r="X32">
        <f t="shared" si="21"/>
        <v>1.6500000000000001E-2</v>
      </c>
      <c r="Y32">
        <f t="shared" si="22"/>
        <v>6.3799999999999996E-2</v>
      </c>
    </row>
    <row r="33" spans="1:25">
      <c r="A33" s="88" t="s">
        <v>1246</v>
      </c>
      <c r="B33">
        <f t="shared" si="23"/>
        <v>0</v>
      </c>
      <c r="C33">
        <f t="shared" si="0"/>
        <v>0</v>
      </c>
      <c r="D33">
        <f t="shared" si="1"/>
        <v>2.2000000000000001E-3</v>
      </c>
      <c r="E33">
        <f t="shared" si="2"/>
        <v>3.3E-3</v>
      </c>
      <c r="F33">
        <f t="shared" si="3"/>
        <v>0.1265</v>
      </c>
      <c r="G33">
        <f t="shared" si="4"/>
        <v>0.12759999999999999</v>
      </c>
      <c r="H33">
        <f t="shared" si="5"/>
        <v>5.28E-2</v>
      </c>
      <c r="I33">
        <f t="shared" si="6"/>
        <v>5.5000000000000005E-3</v>
      </c>
      <c r="J33">
        <f t="shared" si="7"/>
        <v>8.8000000000000005E-3</v>
      </c>
      <c r="K33">
        <f t="shared" si="8"/>
        <v>3.3E-3</v>
      </c>
      <c r="L33">
        <f t="shared" si="9"/>
        <v>3.3E-3</v>
      </c>
      <c r="M33">
        <f t="shared" si="10"/>
        <v>2.2000000000000001E-3</v>
      </c>
      <c r="N33">
        <f t="shared" si="11"/>
        <v>2.2000000000000001E-3</v>
      </c>
      <c r="O33">
        <f t="shared" si="12"/>
        <v>3.3E-3</v>
      </c>
      <c r="P33">
        <f t="shared" si="13"/>
        <v>7.7000000000000011E-3</v>
      </c>
      <c r="Q33">
        <f t="shared" si="14"/>
        <v>3.3E-3</v>
      </c>
      <c r="R33">
        <f t="shared" si="15"/>
        <v>4.4000000000000003E-3</v>
      </c>
      <c r="S33">
        <f t="shared" si="16"/>
        <v>5.5000000000000005E-3</v>
      </c>
      <c r="T33">
        <f t="shared" si="17"/>
        <v>6.6E-3</v>
      </c>
      <c r="U33">
        <f t="shared" si="18"/>
        <v>1.1000000000000001E-3</v>
      </c>
      <c r="V33">
        <f t="shared" si="19"/>
        <v>0</v>
      </c>
      <c r="W33">
        <f t="shared" si="20"/>
        <v>1.1000000000000001E-3</v>
      </c>
      <c r="X33">
        <f t="shared" si="21"/>
        <v>0</v>
      </c>
      <c r="Y33">
        <f t="shared" si="22"/>
        <v>0</v>
      </c>
    </row>
    <row r="34" spans="1:25">
      <c r="A34" s="88" t="s">
        <v>1247</v>
      </c>
      <c r="B34">
        <f t="shared" si="23"/>
        <v>0.2046</v>
      </c>
      <c r="C34">
        <f t="shared" si="0"/>
        <v>1.8700000000000001E-2</v>
      </c>
      <c r="D34">
        <f t="shared" si="1"/>
        <v>2.2000000000000002E-2</v>
      </c>
      <c r="E34">
        <f t="shared" si="2"/>
        <v>2.0900000000000002E-2</v>
      </c>
      <c r="F34">
        <f t="shared" si="3"/>
        <v>1.7600000000000001E-2</v>
      </c>
      <c r="G34">
        <f t="shared" si="4"/>
        <v>1.5400000000000002E-2</v>
      </c>
      <c r="H34">
        <f t="shared" si="5"/>
        <v>1.7600000000000001E-2</v>
      </c>
      <c r="I34">
        <f t="shared" si="6"/>
        <v>2.86E-2</v>
      </c>
      <c r="J34">
        <f t="shared" si="7"/>
        <v>3.9599999999999996E-2</v>
      </c>
      <c r="K34">
        <f t="shared" si="8"/>
        <v>3.5200000000000002E-2</v>
      </c>
      <c r="L34">
        <f t="shared" si="9"/>
        <v>2.9700000000000001E-2</v>
      </c>
      <c r="M34">
        <f t="shared" si="10"/>
        <v>1.32E-2</v>
      </c>
      <c r="N34">
        <f t="shared" si="11"/>
        <v>9.8999999999999991E-3</v>
      </c>
      <c r="O34">
        <f t="shared" si="12"/>
        <v>9.8999999999999991E-3</v>
      </c>
      <c r="P34">
        <f t="shared" si="13"/>
        <v>1.21E-2</v>
      </c>
      <c r="Q34">
        <f t="shared" si="14"/>
        <v>1.6500000000000001E-2</v>
      </c>
      <c r="R34">
        <f t="shared" si="15"/>
        <v>3.4099999999999998E-2</v>
      </c>
      <c r="S34">
        <f t="shared" si="16"/>
        <v>4.1800000000000004E-2</v>
      </c>
      <c r="T34">
        <f t="shared" si="17"/>
        <v>3.7400000000000003E-2</v>
      </c>
      <c r="U34">
        <f t="shared" si="18"/>
        <v>2.9700000000000001E-2</v>
      </c>
      <c r="V34">
        <f t="shared" si="19"/>
        <v>2.64E-2</v>
      </c>
      <c r="W34">
        <f t="shared" si="20"/>
        <v>2.3099999999999999E-2</v>
      </c>
      <c r="X34">
        <f t="shared" si="21"/>
        <v>5.28E-2</v>
      </c>
      <c r="Y34">
        <f t="shared" si="22"/>
        <v>0.40149999999999997</v>
      </c>
    </row>
    <row r="35" spans="1:25">
      <c r="A35" s="88" t="s">
        <v>1248</v>
      </c>
      <c r="B35">
        <f t="shared" si="23"/>
        <v>0.12539999999999998</v>
      </c>
      <c r="C35">
        <f t="shared" si="0"/>
        <v>2.2000000000000001E-3</v>
      </c>
      <c r="D35">
        <f t="shared" si="1"/>
        <v>0</v>
      </c>
      <c r="E35">
        <f t="shared" si="2"/>
        <v>1.1000000000000001E-3</v>
      </c>
      <c r="F35">
        <f t="shared" si="3"/>
        <v>0</v>
      </c>
      <c r="G35">
        <f t="shared" si="4"/>
        <v>1.1000000000000001E-3</v>
      </c>
      <c r="H35">
        <f t="shared" si="5"/>
        <v>0.36079999999999995</v>
      </c>
      <c r="I35">
        <f t="shared" si="6"/>
        <v>0.11660000000000001</v>
      </c>
      <c r="J35">
        <f t="shared" si="7"/>
        <v>8.8000000000000005E-3</v>
      </c>
      <c r="K35">
        <f t="shared" si="8"/>
        <v>1.21E-2</v>
      </c>
      <c r="L35">
        <f t="shared" si="9"/>
        <v>7.7000000000000011E-3</v>
      </c>
      <c r="M35">
        <f t="shared" si="10"/>
        <v>7.7000000000000011E-3</v>
      </c>
      <c r="N35">
        <f t="shared" si="11"/>
        <v>1.1000000000000001E-2</v>
      </c>
      <c r="O35">
        <f t="shared" si="12"/>
        <v>1.9799999999999998E-2</v>
      </c>
      <c r="P35">
        <f t="shared" si="13"/>
        <v>1.8700000000000001E-2</v>
      </c>
      <c r="Q35">
        <f t="shared" si="14"/>
        <v>1.7600000000000001E-2</v>
      </c>
      <c r="R35">
        <f t="shared" si="15"/>
        <v>3.3E-3</v>
      </c>
      <c r="S35">
        <f t="shared" si="16"/>
        <v>5.5000000000000005E-3</v>
      </c>
      <c r="T35">
        <f t="shared" si="17"/>
        <v>6.6E-3</v>
      </c>
      <c r="U35">
        <f t="shared" si="18"/>
        <v>0</v>
      </c>
      <c r="V35">
        <f t="shared" si="19"/>
        <v>0</v>
      </c>
      <c r="W35">
        <f t="shared" si="20"/>
        <v>1.1000000000000001E-3</v>
      </c>
      <c r="X35">
        <f t="shared" si="21"/>
        <v>1.1000000000000001E-3</v>
      </c>
      <c r="Y35">
        <f t="shared" si="22"/>
        <v>0.33989999999999998</v>
      </c>
    </row>
    <row r="36" spans="1:25">
      <c r="A36" s="88" t="s">
        <v>1249</v>
      </c>
      <c r="B36">
        <f t="shared" si="23"/>
        <v>0.59289999999999998</v>
      </c>
      <c r="C36">
        <f t="shared" si="0"/>
        <v>7.8100000000000003E-2</v>
      </c>
      <c r="D36">
        <f t="shared" si="1"/>
        <v>0.3135</v>
      </c>
      <c r="E36">
        <f t="shared" si="2"/>
        <v>0</v>
      </c>
      <c r="F36">
        <f t="shared" si="3"/>
        <v>0.36959999999999998</v>
      </c>
      <c r="G36">
        <f t="shared" si="4"/>
        <v>0.29039999999999999</v>
      </c>
      <c r="H36">
        <f t="shared" si="5"/>
        <v>0.39269999999999999</v>
      </c>
      <c r="I36">
        <f t="shared" si="6"/>
        <v>2.2000000000000001E-3</v>
      </c>
      <c r="J36">
        <f t="shared" si="7"/>
        <v>0.22549999999999998</v>
      </c>
      <c r="K36">
        <f t="shared" si="8"/>
        <v>0.20020000000000002</v>
      </c>
      <c r="L36">
        <f t="shared" si="9"/>
        <v>3.6299999999999999E-2</v>
      </c>
      <c r="M36">
        <f t="shared" si="10"/>
        <v>7.7000000000000011E-3</v>
      </c>
      <c r="N36">
        <f t="shared" si="11"/>
        <v>5.5000000000000005E-3</v>
      </c>
      <c r="O36">
        <f t="shared" si="12"/>
        <v>3.3E-3</v>
      </c>
      <c r="P36">
        <f t="shared" si="13"/>
        <v>2.2000000000000001E-3</v>
      </c>
      <c r="Q36">
        <f t="shared" si="14"/>
        <v>2.2000000000000001E-3</v>
      </c>
      <c r="R36">
        <f t="shared" si="15"/>
        <v>1.1000000000000001E-3</v>
      </c>
      <c r="S36">
        <f t="shared" si="16"/>
        <v>4.4000000000000003E-3</v>
      </c>
      <c r="T36">
        <f t="shared" si="17"/>
        <v>3.3E-3</v>
      </c>
      <c r="U36">
        <f t="shared" si="18"/>
        <v>3.3E-3</v>
      </c>
      <c r="V36">
        <f t="shared" si="19"/>
        <v>2.2000000000000001E-3</v>
      </c>
      <c r="W36">
        <f t="shared" si="20"/>
        <v>2.2000000000000001E-3</v>
      </c>
      <c r="X36">
        <f t="shared" si="21"/>
        <v>5.8300000000000005E-2</v>
      </c>
      <c r="Y36">
        <f t="shared" si="22"/>
        <v>0.35640000000000005</v>
      </c>
    </row>
    <row r="37" spans="1:25">
      <c r="A37" s="88" t="s">
        <v>1250</v>
      </c>
      <c r="B37">
        <f t="shared" si="23"/>
        <v>1.7600000000000001E-2</v>
      </c>
      <c r="C37">
        <f t="shared" si="0"/>
        <v>0.29700000000000004</v>
      </c>
      <c r="D37">
        <f t="shared" si="1"/>
        <v>0.24970000000000001</v>
      </c>
      <c r="E37">
        <f t="shared" si="2"/>
        <v>7.8100000000000003E-2</v>
      </c>
      <c r="F37">
        <f t="shared" si="3"/>
        <v>6.6E-3</v>
      </c>
      <c r="G37">
        <f t="shared" si="4"/>
        <v>0.23980000000000001</v>
      </c>
      <c r="H37">
        <f t="shared" si="5"/>
        <v>0.14410000000000001</v>
      </c>
      <c r="I37">
        <f t="shared" si="6"/>
        <v>4.7300000000000002E-2</v>
      </c>
      <c r="J37">
        <f t="shared" si="7"/>
        <v>1.9799999999999998E-2</v>
      </c>
      <c r="K37">
        <f t="shared" si="8"/>
        <v>8.8000000000000005E-3</v>
      </c>
      <c r="L37">
        <f t="shared" si="9"/>
        <v>1.5400000000000002E-2</v>
      </c>
      <c r="M37">
        <f t="shared" si="10"/>
        <v>2.2000000000000002E-2</v>
      </c>
      <c r="N37">
        <f t="shared" si="11"/>
        <v>2.2000000000000002E-2</v>
      </c>
      <c r="O37">
        <f t="shared" si="12"/>
        <v>4.4000000000000003E-3</v>
      </c>
      <c r="P37">
        <f t="shared" si="13"/>
        <v>4.4000000000000003E-3</v>
      </c>
      <c r="Q37">
        <f t="shared" si="14"/>
        <v>1.8700000000000001E-2</v>
      </c>
      <c r="R37">
        <f t="shared" si="15"/>
        <v>2.4199999999999999E-2</v>
      </c>
      <c r="S37">
        <f t="shared" si="16"/>
        <v>4.4000000000000003E-3</v>
      </c>
      <c r="T37">
        <f t="shared" si="17"/>
        <v>1.1000000000000001E-3</v>
      </c>
      <c r="U37">
        <f t="shared" si="18"/>
        <v>0</v>
      </c>
      <c r="V37">
        <f t="shared" si="19"/>
        <v>0</v>
      </c>
      <c r="W37">
        <f t="shared" si="20"/>
        <v>0</v>
      </c>
      <c r="X37">
        <f t="shared" si="21"/>
        <v>0.25519999999999998</v>
      </c>
      <c r="Y37">
        <f t="shared" si="22"/>
        <v>0.11220000000000001</v>
      </c>
    </row>
    <row r="38" spans="1:25">
      <c r="A38" s="88" t="s">
        <v>1251</v>
      </c>
      <c r="B38">
        <f t="shared" si="23"/>
        <v>6.6E-3</v>
      </c>
      <c r="C38">
        <f t="shared" si="0"/>
        <v>3.3E-3</v>
      </c>
      <c r="D38">
        <f t="shared" si="1"/>
        <v>6.7099999999999993E-2</v>
      </c>
      <c r="E38">
        <f t="shared" si="2"/>
        <v>2.2000000000000002E-2</v>
      </c>
      <c r="F38">
        <f t="shared" si="3"/>
        <v>1.7600000000000001E-2</v>
      </c>
      <c r="G38">
        <f t="shared" si="4"/>
        <v>5.5000000000000005E-3</v>
      </c>
      <c r="H38">
        <f t="shared" si="5"/>
        <v>2.2000000000000001E-3</v>
      </c>
      <c r="I38">
        <f t="shared" si="6"/>
        <v>1.6500000000000001E-2</v>
      </c>
      <c r="J38">
        <f t="shared" si="7"/>
        <v>1.7600000000000001E-2</v>
      </c>
      <c r="K38">
        <f t="shared" si="8"/>
        <v>1.9799999999999998E-2</v>
      </c>
      <c r="L38">
        <f t="shared" si="9"/>
        <v>2.86E-2</v>
      </c>
      <c r="M38">
        <f t="shared" si="10"/>
        <v>1.43E-2</v>
      </c>
      <c r="N38">
        <f t="shared" si="11"/>
        <v>9.8999999999999991E-3</v>
      </c>
      <c r="O38">
        <f t="shared" si="12"/>
        <v>9.8999999999999991E-3</v>
      </c>
      <c r="P38">
        <f t="shared" si="13"/>
        <v>1.1000000000000001E-2</v>
      </c>
      <c r="Q38">
        <f t="shared" si="14"/>
        <v>7.7000000000000011E-3</v>
      </c>
      <c r="R38">
        <f t="shared" si="15"/>
        <v>6.6E-3</v>
      </c>
      <c r="S38">
        <f t="shared" si="16"/>
        <v>4.4000000000000003E-3</v>
      </c>
      <c r="T38">
        <f t="shared" si="17"/>
        <v>4.4000000000000003E-3</v>
      </c>
      <c r="U38">
        <f t="shared" si="18"/>
        <v>3.3E-3</v>
      </c>
      <c r="V38">
        <f t="shared" si="19"/>
        <v>3.3E-3</v>
      </c>
      <c r="W38">
        <f t="shared" si="20"/>
        <v>3.3E-3</v>
      </c>
      <c r="X38">
        <f t="shared" si="21"/>
        <v>5.7200000000000001E-2</v>
      </c>
      <c r="Y38">
        <f t="shared" si="22"/>
        <v>1.6500000000000001E-2</v>
      </c>
    </row>
    <row r="39" spans="1:25">
      <c r="A39" s="88" t="s">
        <v>1252</v>
      </c>
      <c r="B39">
        <f t="shared" si="23"/>
        <v>0.5423</v>
      </c>
      <c r="C39">
        <f t="shared" si="0"/>
        <v>0.24310000000000001</v>
      </c>
      <c r="D39">
        <f t="shared" si="1"/>
        <v>0</v>
      </c>
      <c r="E39">
        <f t="shared" si="2"/>
        <v>0</v>
      </c>
      <c r="F39">
        <f t="shared" si="3"/>
        <v>0</v>
      </c>
      <c r="G39">
        <f t="shared" si="4"/>
        <v>0.43559999999999999</v>
      </c>
      <c r="H39">
        <f t="shared" si="5"/>
        <v>0.53349999999999997</v>
      </c>
      <c r="I39">
        <f t="shared" si="6"/>
        <v>0.31570000000000004</v>
      </c>
      <c r="J39">
        <f t="shared" si="7"/>
        <v>0</v>
      </c>
      <c r="K39">
        <f t="shared" si="8"/>
        <v>0</v>
      </c>
      <c r="L39">
        <f t="shared" si="9"/>
        <v>0</v>
      </c>
      <c r="M39">
        <f t="shared" si="10"/>
        <v>0</v>
      </c>
      <c r="N39">
        <f t="shared" si="11"/>
        <v>0</v>
      </c>
      <c r="O39">
        <f t="shared" si="12"/>
        <v>0</v>
      </c>
      <c r="P39">
        <f t="shared" si="13"/>
        <v>0</v>
      </c>
      <c r="Q39">
        <f t="shared" si="14"/>
        <v>1.7600000000000001E-2</v>
      </c>
      <c r="R39">
        <f t="shared" si="15"/>
        <v>9.8999999999999991E-3</v>
      </c>
      <c r="S39">
        <f t="shared" si="16"/>
        <v>0</v>
      </c>
      <c r="T39">
        <f t="shared" si="17"/>
        <v>0</v>
      </c>
      <c r="U39">
        <f t="shared" si="18"/>
        <v>0</v>
      </c>
      <c r="V39">
        <f t="shared" si="19"/>
        <v>0</v>
      </c>
      <c r="W39">
        <f t="shared" si="20"/>
        <v>0</v>
      </c>
      <c r="X39">
        <f t="shared" si="21"/>
        <v>6.6000000000000003E-2</v>
      </c>
      <c r="Y39">
        <f t="shared" si="22"/>
        <v>0.53900000000000003</v>
      </c>
    </row>
    <row r="40" spans="1:25">
      <c r="A40" s="88" t="s">
        <v>1253</v>
      </c>
      <c r="B40">
        <f t="shared" si="23"/>
        <v>0</v>
      </c>
      <c r="C40">
        <f t="shared" si="0"/>
        <v>0</v>
      </c>
      <c r="D40">
        <f t="shared" si="1"/>
        <v>1.1000000000000001E-3</v>
      </c>
      <c r="E40">
        <f t="shared" si="2"/>
        <v>0.3916</v>
      </c>
      <c r="F40">
        <f t="shared" si="3"/>
        <v>5.28E-2</v>
      </c>
      <c r="G40">
        <f t="shared" si="4"/>
        <v>2.2000000000000001E-3</v>
      </c>
      <c r="H40">
        <f t="shared" si="5"/>
        <v>5.5000000000000005E-3</v>
      </c>
      <c r="I40">
        <f t="shared" si="6"/>
        <v>7.7000000000000011E-3</v>
      </c>
      <c r="J40">
        <f t="shared" si="7"/>
        <v>1.5400000000000002E-2</v>
      </c>
      <c r="K40">
        <f t="shared" si="8"/>
        <v>1.21E-2</v>
      </c>
      <c r="L40">
        <f t="shared" si="9"/>
        <v>4.4000000000000003E-3</v>
      </c>
      <c r="M40">
        <f t="shared" si="10"/>
        <v>1.1000000000000001E-2</v>
      </c>
      <c r="N40">
        <f t="shared" si="11"/>
        <v>1.1000000000000001E-2</v>
      </c>
      <c r="O40">
        <f t="shared" si="12"/>
        <v>8.8000000000000005E-3</v>
      </c>
      <c r="P40">
        <f t="shared" si="13"/>
        <v>2.2000000000000002E-2</v>
      </c>
      <c r="Q40">
        <f t="shared" si="14"/>
        <v>1.1000000000000001E-2</v>
      </c>
      <c r="R40">
        <f t="shared" si="15"/>
        <v>6.7099999999999993E-2</v>
      </c>
      <c r="S40">
        <f t="shared" si="16"/>
        <v>7.7000000000000011E-3</v>
      </c>
      <c r="T40">
        <f t="shared" si="17"/>
        <v>4.4000000000000003E-3</v>
      </c>
      <c r="U40">
        <f t="shared" si="18"/>
        <v>2.2000000000000001E-3</v>
      </c>
      <c r="V40">
        <f t="shared" si="19"/>
        <v>2.2000000000000001E-3</v>
      </c>
      <c r="W40">
        <f t="shared" si="20"/>
        <v>3.3E-3</v>
      </c>
      <c r="X40">
        <f t="shared" si="21"/>
        <v>2.2000000000000001E-3</v>
      </c>
      <c r="Y40">
        <f t="shared" si="22"/>
        <v>1.1000000000000001E-3</v>
      </c>
    </row>
    <row r="41" spans="1:25">
      <c r="A41" s="88" t="s">
        <v>1254</v>
      </c>
      <c r="B41">
        <f t="shared" si="23"/>
        <v>4.4000000000000004E-2</v>
      </c>
      <c r="C41">
        <f t="shared" si="0"/>
        <v>4.7300000000000002E-2</v>
      </c>
      <c r="D41">
        <f t="shared" si="1"/>
        <v>2.86E-2</v>
      </c>
      <c r="E41">
        <f t="shared" si="2"/>
        <v>3.3E-3</v>
      </c>
      <c r="F41">
        <f t="shared" si="3"/>
        <v>2.2000000000000001E-3</v>
      </c>
      <c r="G41">
        <f t="shared" si="4"/>
        <v>8.5800000000000001E-2</v>
      </c>
      <c r="H41">
        <f t="shared" si="5"/>
        <v>0.22109999999999999</v>
      </c>
      <c r="I41">
        <f t="shared" si="6"/>
        <v>0.29039999999999999</v>
      </c>
      <c r="J41">
        <f t="shared" si="7"/>
        <v>0.1133</v>
      </c>
      <c r="K41">
        <f t="shared" si="8"/>
        <v>2.2000000000000002E-2</v>
      </c>
      <c r="L41">
        <f t="shared" si="9"/>
        <v>4.5099999999999994E-2</v>
      </c>
      <c r="M41">
        <f t="shared" si="10"/>
        <v>0.2079</v>
      </c>
      <c r="N41">
        <f t="shared" si="11"/>
        <v>0.35970000000000002</v>
      </c>
      <c r="O41">
        <f t="shared" si="12"/>
        <v>0.35749999999999998</v>
      </c>
      <c r="P41">
        <f t="shared" si="13"/>
        <v>3.3000000000000002E-2</v>
      </c>
      <c r="Q41">
        <f t="shared" si="14"/>
        <v>3.0800000000000004E-2</v>
      </c>
      <c r="R41">
        <f t="shared" si="15"/>
        <v>1.7600000000000001E-2</v>
      </c>
      <c r="S41">
        <f t="shared" si="16"/>
        <v>1.8700000000000001E-2</v>
      </c>
      <c r="T41">
        <f t="shared" si="17"/>
        <v>1.6500000000000001E-2</v>
      </c>
      <c r="U41">
        <f t="shared" si="18"/>
        <v>1.43E-2</v>
      </c>
      <c r="V41">
        <f t="shared" si="19"/>
        <v>1.32E-2</v>
      </c>
      <c r="W41">
        <f t="shared" si="20"/>
        <v>8.8000000000000005E-3</v>
      </c>
      <c r="X41">
        <f t="shared" si="21"/>
        <v>5.5000000000000005E-3</v>
      </c>
      <c r="Y41">
        <f t="shared" si="22"/>
        <v>1.43E-2</v>
      </c>
    </row>
    <row r="42" spans="1:25">
      <c r="A42" s="88" t="s">
        <v>1255</v>
      </c>
      <c r="B42">
        <f t="shared" si="23"/>
        <v>0.5181</v>
      </c>
      <c r="C42">
        <f t="shared" si="0"/>
        <v>2.0900000000000002E-2</v>
      </c>
      <c r="D42">
        <f t="shared" si="1"/>
        <v>2.2000000000000001E-3</v>
      </c>
      <c r="E42">
        <f t="shared" si="2"/>
        <v>4.4000000000000003E-3</v>
      </c>
      <c r="F42">
        <f t="shared" si="3"/>
        <v>2.2000000000000001E-3</v>
      </c>
      <c r="G42">
        <f t="shared" si="4"/>
        <v>0.4224</v>
      </c>
      <c r="H42">
        <f t="shared" si="5"/>
        <v>0.50929999999999997</v>
      </c>
      <c r="I42">
        <f t="shared" si="6"/>
        <v>9.5699999999999993E-2</v>
      </c>
      <c r="J42">
        <f t="shared" si="7"/>
        <v>1.8700000000000001E-2</v>
      </c>
      <c r="K42">
        <f t="shared" si="8"/>
        <v>2.0900000000000002E-2</v>
      </c>
      <c r="L42">
        <f t="shared" si="9"/>
        <v>1.32E-2</v>
      </c>
      <c r="M42">
        <f t="shared" si="10"/>
        <v>1.7600000000000001E-2</v>
      </c>
      <c r="N42">
        <f t="shared" si="11"/>
        <v>2.75E-2</v>
      </c>
      <c r="O42">
        <f t="shared" si="12"/>
        <v>1.9799999999999998E-2</v>
      </c>
      <c r="P42">
        <f t="shared" si="13"/>
        <v>3.5200000000000002E-2</v>
      </c>
      <c r="Q42">
        <f t="shared" si="14"/>
        <v>2.86E-2</v>
      </c>
      <c r="R42">
        <f t="shared" si="15"/>
        <v>2.75E-2</v>
      </c>
      <c r="S42">
        <f t="shared" si="16"/>
        <v>2.64E-2</v>
      </c>
      <c r="T42">
        <f t="shared" si="17"/>
        <v>1.9799999999999998E-2</v>
      </c>
      <c r="U42">
        <f t="shared" si="18"/>
        <v>1.1000000000000001E-2</v>
      </c>
      <c r="V42">
        <f t="shared" si="19"/>
        <v>7.7000000000000011E-3</v>
      </c>
      <c r="W42">
        <f t="shared" si="20"/>
        <v>1.21E-2</v>
      </c>
      <c r="X42">
        <f t="shared" si="21"/>
        <v>4.4000000000000003E-3</v>
      </c>
      <c r="Y42">
        <f t="shared" si="22"/>
        <v>0.48950000000000005</v>
      </c>
    </row>
    <row r="43" spans="1:25">
      <c r="A43" s="88" t="s">
        <v>1256</v>
      </c>
      <c r="B43">
        <f t="shared" si="23"/>
        <v>0</v>
      </c>
      <c r="C43">
        <f t="shared" si="0"/>
        <v>0</v>
      </c>
      <c r="D43">
        <f t="shared" si="1"/>
        <v>0</v>
      </c>
      <c r="E43">
        <f t="shared" si="2"/>
        <v>0</v>
      </c>
      <c r="F43">
        <f t="shared" si="3"/>
        <v>0.19359999999999999</v>
      </c>
      <c r="G43">
        <f t="shared" si="4"/>
        <v>0.34870000000000001</v>
      </c>
      <c r="H43">
        <f t="shared" si="5"/>
        <v>0.18589999999999998</v>
      </c>
      <c r="I43">
        <f t="shared" si="6"/>
        <v>9.8999999999999991E-3</v>
      </c>
      <c r="J43">
        <f t="shared" si="7"/>
        <v>1.8700000000000001E-2</v>
      </c>
      <c r="K43">
        <f t="shared" si="8"/>
        <v>1.5400000000000002E-2</v>
      </c>
      <c r="L43">
        <f t="shared" si="9"/>
        <v>1.6500000000000001E-2</v>
      </c>
      <c r="M43">
        <f t="shared" si="10"/>
        <v>4.4000000000000003E-3</v>
      </c>
      <c r="N43">
        <f t="shared" si="11"/>
        <v>9.8999999999999991E-3</v>
      </c>
      <c r="O43">
        <f t="shared" si="12"/>
        <v>1.21E-2</v>
      </c>
      <c r="P43">
        <f t="shared" si="13"/>
        <v>4.4000000000000003E-3</v>
      </c>
      <c r="Q43">
        <f t="shared" si="14"/>
        <v>6.6E-3</v>
      </c>
      <c r="R43">
        <f t="shared" si="15"/>
        <v>3.3E-3</v>
      </c>
      <c r="S43">
        <f t="shared" si="16"/>
        <v>3.3E-3</v>
      </c>
      <c r="T43">
        <f t="shared" si="17"/>
        <v>1.1000000000000001E-3</v>
      </c>
      <c r="U43">
        <f t="shared" si="18"/>
        <v>4.4000000000000003E-3</v>
      </c>
      <c r="V43">
        <f t="shared" si="19"/>
        <v>6.6E-3</v>
      </c>
      <c r="W43">
        <f t="shared" si="20"/>
        <v>4.4000000000000003E-3</v>
      </c>
      <c r="X43">
        <f t="shared" si="21"/>
        <v>0</v>
      </c>
      <c r="Y43">
        <f t="shared" si="22"/>
        <v>0</v>
      </c>
    </row>
    <row r="44" spans="1:25">
      <c r="A44" s="88" t="s">
        <v>1257</v>
      </c>
      <c r="B44">
        <f t="shared" si="23"/>
        <v>0.36959999999999998</v>
      </c>
      <c r="C44">
        <f t="shared" si="0"/>
        <v>3.0800000000000004E-2</v>
      </c>
      <c r="D44">
        <f t="shared" si="1"/>
        <v>2.4199999999999999E-2</v>
      </c>
      <c r="E44">
        <f t="shared" si="2"/>
        <v>2.53E-2</v>
      </c>
      <c r="F44">
        <f t="shared" si="3"/>
        <v>2.2000000000000002E-2</v>
      </c>
      <c r="G44">
        <f t="shared" si="4"/>
        <v>0.51260000000000006</v>
      </c>
      <c r="H44">
        <f t="shared" si="5"/>
        <v>0.19800000000000001</v>
      </c>
      <c r="I44">
        <f t="shared" si="6"/>
        <v>3.0800000000000004E-2</v>
      </c>
      <c r="J44">
        <f t="shared" si="7"/>
        <v>7.0400000000000004E-2</v>
      </c>
      <c r="K44">
        <f t="shared" si="8"/>
        <v>4.5099999999999994E-2</v>
      </c>
      <c r="L44">
        <f t="shared" si="9"/>
        <v>3.1899999999999998E-2</v>
      </c>
      <c r="M44">
        <f t="shared" si="10"/>
        <v>2.75E-2</v>
      </c>
      <c r="N44">
        <f t="shared" si="11"/>
        <v>2.86E-2</v>
      </c>
      <c r="O44">
        <f t="shared" si="12"/>
        <v>2.9700000000000001E-2</v>
      </c>
      <c r="P44">
        <f t="shared" si="13"/>
        <v>3.1899999999999998E-2</v>
      </c>
      <c r="Q44">
        <f t="shared" si="14"/>
        <v>2.86E-2</v>
      </c>
      <c r="R44">
        <f t="shared" si="15"/>
        <v>2.9700000000000001E-2</v>
      </c>
      <c r="S44">
        <f t="shared" si="16"/>
        <v>3.5200000000000002E-2</v>
      </c>
      <c r="T44">
        <f t="shared" si="17"/>
        <v>3.9599999999999996E-2</v>
      </c>
      <c r="U44">
        <f t="shared" si="18"/>
        <v>3.7400000000000003E-2</v>
      </c>
      <c r="V44">
        <f t="shared" si="19"/>
        <v>2.86E-2</v>
      </c>
      <c r="W44">
        <f t="shared" si="20"/>
        <v>2.4199999999999999E-2</v>
      </c>
      <c r="X44">
        <f t="shared" si="21"/>
        <v>2.2000000000000002E-2</v>
      </c>
      <c r="Y44">
        <f t="shared" si="22"/>
        <v>0.57200000000000006</v>
      </c>
    </row>
    <row r="45" spans="1:25">
      <c r="A45" s="88" t="s">
        <v>1258</v>
      </c>
      <c r="B45">
        <f t="shared" si="23"/>
        <v>0.1595</v>
      </c>
      <c r="C45">
        <f t="shared" si="0"/>
        <v>0</v>
      </c>
      <c r="D45">
        <f t="shared" si="1"/>
        <v>0</v>
      </c>
      <c r="E45">
        <f t="shared" si="2"/>
        <v>0</v>
      </c>
      <c r="F45">
        <f t="shared" si="3"/>
        <v>0.22549999999999998</v>
      </c>
      <c r="G45">
        <f t="shared" si="4"/>
        <v>3.1899999999999998E-2</v>
      </c>
      <c r="H45">
        <f t="shared" si="5"/>
        <v>2.2000000000000001E-3</v>
      </c>
      <c r="I45">
        <f t="shared" si="6"/>
        <v>4.4000000000000003E-3</v>
      </c>
      <c r="J45">
        <f t="shared" si="7"/>
        <v>4.4000000000000003E-3</v>
      </c>
      <c r="K45">
        <f t="shared" si="8"/>
        <v>4.4000000000000003E-3</v>
      </c>
      <c r="L45">
        <f t="shared" si="9"/>
        <v>1.9799999999999998E-2</v>
      </c>
      <c r="M45">
        <f t="shared" si="10"/>
        <v>3.1899999999999998E-2</v>
      </c>
      <c r="N45">
        <f t="shared" si="11"/>
        <v>4.2900000000000001E-2</v>
      </c>
      <c r="O45">
        <f t="shared" si="12"/>
        <v>4.2900000000000001E-2</v>
      </c>
      <c r="P45">
        <f t="shared" si="13"/>
        <v>2.0900000000000002E-2</v>
      </c>
      <c r="Q45">
        <f t="shared" si="14"/>
        <v>1.1000000000000001E-3</v>
      </c>
      <c r="R45">
        <f t="shared" si="15"/>
        <v>1.1000000000000001E-2</v>
      </c>
      <c r="S45">
        <f t="shared" si="16"/>
        <v>9.8999999999999991E-3</v>
      </c>
      <c r="T45">
        <f t="shared" si="17"/>
        <v>2.2000000000000001E-3</v>
      </c>
      <c r="U45">
        <f t="shared" si="18"/>
        <v>2.2000000000000001E-3</v>
      </c>
      <c r="V45">
        <f t="shared" si="19"/>
        <v>2.2000000000000001E-3</v>
      </c>
      <c r="W45">
        <f t="shared" si="20"/>
        <v>0.2112</v>
      </c>
      <c r="X45">
        <f t="shared" si="21"/>
        <v>5.9400000000000001E-2</v>
      </c>
      <c r="Y45">
        <f t="shared" si="22"/>
        <v>1.1000000000000001E-3</v>
      </c>
    </row>
    <row r="46" spans="1:25">
      <c r="A46" s="88" t="s">
        <v>1259</v>
      </c>
      <c r="B46">
        <f t="shared" si="23"/>
        <v>1.1000000000000001E-3</v>
      </c>
      <c r="C46">
        <f t="shared" si="0"/>
        <v>8.8000000000000005E-3</v>
      </c>
      <c r="D46">
        <f t="shared" si="1"/>
        <v>9.8999999999999991E-3</v>
      </c>
      <c r="E46">
        <f t="shared" si="2"/>
        <v>1.1000000000000001E-3</v>
      </c>
      <c r="F46">
        <f t="shared" si="3"/>
        <v>1.1000000000000001E-3</v>
      </c>
      <c r="G46">
        <f t="shared" si="4"/>
        <v>0</v>
      </c>
      <c r="H46">
        <f t="shared" si="5"/>
        <v>1.1000000000000001E-3</v>
      </c>
      <c r="I46">
        <f t="shared" si="6"/>
        <v>2.2000000000000001E-3</v>
      </c>
      <c r="J46">
        <f t="shared" si="7"/>
        <v>3.3E-3</v>
      </c>
      <c r="K46">
        <f t="shared" si="8"/>
        <v>4.4000000000000003E-3</v>
      </c>
      <c r="L46">
        <f t="shared" si="9"/>
        <v>6.6E-3</v>
      </c>
      <c r="M46">
        <f t="shared" si="10"/>
        <v>7.7000000000000011E-3</v>
      </c>
      <c r="N46">
        <f t="shared" si="11"/>
        <v>3.3E-3</v>
      </c>
      <c r="O46">
        <f t="shared" si="12"/>
        <v>3.3E-3</v>
      </c>
      <c r="P46">
        <f t="shared" si="13"/>
        <v>4.4000000000000003E-3</v>
      </c>
      <c r="Q46">
        <f t="shared" si="14"/>
        <v>4.4000000000000003E-3</v>
      </c>
      <c r="R46">
        <f t="shared" si="15"/>
        <v>5.5000000000000005E-3</v>
      </c>
      <c r="S46">
        <f t="shared" si="16"/>
        <v>6.1600000000000009E-2</v>
      </c>
      <c r="T46">
        <f t="shared" si="17"/>
        <v>0.31240000000000001</v>
      </c>
      <c r="U46">
        <f t="shared" si="18"/>
        <v>0.1716</v>
      </c>
      <c r="V46">
        <f t="shared" si="19"/>
        <v>4.4000000000000003E-3</v>
      </c>
      <c r="W46">
        <f t="shared" si="20"/>
        <v>3.3E-3</v>
      </c>
      <c r="X46">
        <f t="shared" si="21"/>
        <v>1.1000000000000001E-3</v>
      </c>
      <c r="Y46">
        <f t="shared" si="22"/>
        <v>1.1000000000000001E-3</v>
      </c>
    </row>
    <row r="47" spans="1:25">
      <c r="A47" s="88" t="s">
        <v>1260</v>
      </c>
      <c r="B47">
        <f t="shared" si="23"/>
        <v>0.39710000000000001</v>
      </c>
      <c r="C47">
        <f t="shared" si="0"/>
        <v>0.45319999999999999</v>
      </c>
      <c r="D47">
        <f t="shared" si="1"/>
        <v>0.18479999999999999</v>
      </c>
      <c r="E47">
        <f t="shared" si="2"/>
        <v>0</v>
      </c>
      <c r="F47">
        <f t="shared" si="3"/>
        <v>0.38829999999999998</v>
      </c>
      <c r="G47">
        <f t="shared" si="4"/>
        <v>0.41359999999999997</v>
      </c>
      <c r="H47">
        <f t="shared" si="5"/>
        <v>0.21229999999999999</v>
      </c>
      <c r="I47">
        <f t="shared" si="6"/>
        <v>0</v>
      </c>
      <c r="J47">
        <f t="shared" si="7"/>
        <v>2.2000000000000001E-3</v>
      </c>
      <c r="K47">
        <f t="shared" si="8"/>
        <v>4.4000000000000003E-3</v>
      </c>
      <c r="L47">
        <f t="shared" si="9"/>
        <v>3.3E-3</v>
      </c>
      <c r="M47">
        <f t="shared" si="10"/>
        <v>3.3E-3</v>
      </c>
      <c r="N47">
        <f t="shared" si="11"/>
        <v>3.3E-3</v>
      </c>
      <c r="O47">
        <f t="shared" si="12"/>
        <v>1.43E-2</v>
      </c>
      <c r="P47">
        <f t="shared" si="13"/>
        <v>2.3099999999999999E-2</v>
      </c>
      <c r="Q47">
        <f t="shared" si="14"/>
        <v>1.32E-2</v>
      </c>
      <c r="R47">
        <f t="shared" si="15"/>
        <v>1.1000000000000001E-3</v>
      </c>
      <c r="S47">
        <f t="shared" si="16"/>
        <v>1.1000000000000001E-3</v>
      </c>
      <c r="T47">
        <f t="shared" si="17"/>
        <v>1.1000000000000001E-3</v>
      </c>
      <c r="U47">
        <f t="shared" si="18"/>
        <v>1.1000000000000001E-3</v>
      </c>
      <c r="V47">
        <f t="shared" si="19"/>
        <v>1.1000000000000001E-3</v>
      </c>
      <c r="W47">
        <f t="shared" si="20"/>
        <v>0</v>
      </c>
      <c r="X47">
        <f t="shared" si="21"/>
        <v>0</v>
      </c>
      <c r="Y47">
        <f t="shared" si="22"/>
        <v>0</v>
      </c>
    </row>
    <row r="48" spans="1:25">
      <c r="A48" s="88" t="s">
        <v>1261</v>
      </c>
      <c r="B48">
        <f t="shared" si="23"/>
        <v>1.7600000000000001E-2</v>
      </c>
      <c r="C48">
        <f t="shared" si="0"/>
        <v>1.7600000000000001E-2</v>
      </c>
      <c r="D48">
        <f t="shared" si="1"/>
        <v>1.8700000000000001E-2</v>
      </c>
      <c r="E48">
        <f t="shared" si="2"/>
        <v>1.9799999999999998E-2</v>
      </c>
      <c r="F48">
        <f t="shared" si="3"/>
        <v>2.3099999999999999E-2</v>
      </c>
      <c r="G48">
        <f t="shared" si="4"/>
        <v>0.29920000000000002</v>
      </c>
      <c r="H48">
        <f t="shared" si="5"/>
        <v>1.7600000000000001E-2</v>
      </c>
      <c r="I48">
        <f t="shared" si="6"/>
        <v>2.0900000000000002E-2</v>
      </c>
      <c r="J48">
        <f t="shared" si="7"/>
        <v>1.6500000000000001E-2</v>
      </c>
      <c r="K48">
        <f t="shared" si="8"/>
        <v>1.6500000000000001E-2</v>
      </c>
      <c r="L48">
        <f t="shared" si="9"/>
        <v>2.3099999999999999E-2</v>
      </c>
      <c r="M48">
        <f t="shared" si="10"/>
        <v>3.1899999999999998E-2</v>
      </c>
      <c r="N48">
        <f t="shared" si="11"/>
        <v>4.5099999999999994E-2</v>
      </c>
      <c r="O48">
        <f t="shared" si="12"/>
        <v>3.0800000000000004E-2</v>
      </c>
      <c r="P48">
        <f t="shared" si="13"/>
        <v>3.3000000000000002E-2</v>
      </c>
      <c r="Q48">
        <f t="shared" si="14"/>
        <v>4.07E-2</v>
      </c>
      <c r="R48">
        <f t="shared" si="15"/>
        <v>2.53E-2</v>
      </c>
      <c r="S48">
        <f t="shared" si="16"/>
        <v>2.2000000000000002E-2</v>
      </c>
      <c r="T48">
        <f t="shared" si="17"/>
        <v>2.2000000000000002E-2</v>
      </c>
      <c r="U48">
        <f t="shared" si="18"/>
        <v>2.2000000000000002E-2</v>
      </c>
      <c r="V48">
        <f t="shared" si="19"/>
        <v>2.0900000000000002E-2</v>
      </c>
      <c r="W48">
        <f t="shared" si="20"/>
        <v>0.22989999999999999</v>
      </c>
      <c r="X48">
        <f t="shared" si="21"/>
        <v>0.1452</v>
      </c>
      <c r="Y48">
        <f t="shared" si="22"/>
        <v>1.8700000000000001E-2</v>
      </c>
    </row>
    <row r="49" spans="1:25">
      <c r="A49" s="88" t="s">
        <v>1262</v>
      </c>
      <c r="B49">
        <f t="shared" si="23"/>
        <v>6.6E-3</v>
      </c>
      <c r="C49">
        <f t="shared" si="0"/>
        <v>6.6E-3</v>
      </c>
      <c r="D49">
        <f t="shared" si="1"/>
        <v>6.6E-3</v>
      </c>
      <c r="E49">
        <f t="shared" si="2"/>
        <v>8.8000000000000009E-2</v>
      </c>
      <c r="F49">
        <f t="shared" si="3"/>
        <v>0.31679999999999997</v>
      </c>
      <c r="G49">
        <f t="shared" si="4"/>
        <v>0.28600000000000003</v>
      </c>
      <c r="H49">
        <f t="shared" si="5"/>
        <v>9.6799999999999997E-2</v>
      </c>
      <c r="I49">
        <f t="shared" si="6"/>
        <v>9.8999999999999991E-3</v>
      </c>
      <c r="J49">
        <f t="shared" si="7"/>
        <v>1.8700000000000001E-2</v>
      </c>
      <c r="K49">
        <f t="shared" si="8"/>
        <v>1.9799999999999998E-2</v>
      </c>
      <c r="L49">
        <f t="shared" si="9"/>
        <v>1.5400000000000002E-2</v>
      </c>
      <c r="M49">
        <f t="shared" si="10"/>
        <v>1.32E-2</v>
      </c>
      <c r="N49">
        <f t="shared" si="11"/>
        <v>8.8000000000000005E-3</v>
      </c>
      <c r="O49">
        <f t="shared" si="12"/>
        <v>9.8999999999999991E-3</v>
      </c>
      <c r="P49">
        <f t="shared" si="13"/>
        <v>1.8700000000000001E-2</v>
      </c>
      <c r="Q49">
        <f t="shared" si="14"/>
        <v>2.53E-2</v>
      </c>
      <c r="R49">
        <f t="shared" si="15"/>
        <v>3.4099999999999998E-2</v>
      </c>
      <c r="S49">
        <f t="shared" si="16"/>
        <v>1.8700000000000001E-2</v>
      </c>
      <c r="T49">
        <f t="shared" si="17"/>
        <v>8.8000000000000005E-3</v>
      </c>
      <c r="U49">
        <f t="shared" si="18"/>
        <v>8.8000000000000005E-3</v>
      </c>
      <c r="V49">
        <f t="shared" si="19"/>
        <v>9.8999999999999991E-3</v>
      </c>
      <c r="W49">
        <f t="shared" si="20"/>
        <v>0.13639999999999999</v>
      </c>
      <c r="X49">
        <f t="shared" si="21"/>
        <v>0.18039999999999998</v>
      </c>
      <c r="Y49">
        <f t="shared" si="22"/>
        <v>8.8000000000000005E-3</v>
      </c>
    </row>
    <row r="50" spans="1:25">
      <c r="A50" s="88" t="s">
        <v>1263</v>
      </c>
      <c r="B50">
        <f t="shared" si="23"/>
        <v>0</v>
      </c>
      <c r="C50">
        <f t="shared" si="0"/>
        <v>0</v>
      </c>
      <c r="D50">
        <f t="shared" si="1"/>
        <v>0</v>
      </c>
      <c r="E50">
        <f t="shared" si="2"/>
        <v>0</v>
      </c>
      <c r="F50">
        <f t="shared" si="3"/>
        <v>0</v>
      </c>
      <c r="G50">
        <f t="shared" si="4"/>
        <v>1.1000000000000001E-3</v>
      </c>
      <c r="H50">
        <f t="shared" si="5"/>
        <v>0</v>
      </c>
      <c r="I50">
        <f t="shared" si="6"/>
        <v>3.3E-3</v>
      </c>
      <c r="J50">
        <f t="shared" si="7"/>
        <v>2.2000000000000001E-3</v>
      </c>
      <c r="K50">
        <f t="shared" si="8"/>
        <v>3.3E-3</v>
      </c>
      <c r="L50">
        <f t="shared" si="9"/>
        <v>2.2000000000000001E-3</v>
      </c>
      <c r="M50">
        <f t="shared" si="10"/>
        <v>2.2000000000000001E-3</v>
      </c>
      <c r="N50">
        <f t="shared" si="11"/>
        <v>2.2000000000000001E-3</v>
      </c>
      <c r="O50">
        <f t="shared" si="12"/>
        <v>2.2000000000000001E-3</v>
      </c>
      <c r="P50">
        <f t="shared" si="13"/>
        <v>2.2000000000000001E-3</v>
      </c>
      <c r="Q50">
        <f t="shared" si="14"/>
        <v>3.3E-3</v>
      </c>
      <c r="R50">
        <f t="shared" si="15"/>
        <v>3.3E-3</v>
      </c>
      <c r="S50">
        <f t="shared" si="16"/>
        <v>2.2000000000000001E-3</v>
      </c>
      <c r="T50">
        <f t="shared" si="17"/>
        <v>0</v>
      </c>
      <c r="U50">
        <f t="shared" si="18"/>
        <v>0</v>
      </c>
      <c r="V50">
        <f t="shared" si="19"/>
        <v>0</v>
      </c>
      <c r="W50">
        <f t="shared" si="20"/>
        <v>0</v>
      </c>
      <c r="X50">
        <f t="shared" si="21"/>
        <v>0</v>
      </c>
      <c r="Y50">
        <f t="shared" si="22"/>
        <v>0</v>
      </c>
    </row>
    <row r="51" spans="1:25">
      <c r="A51" s="88" t="s">
        <v>1264</v>
      </c>
      <c r="B51">
        <f t="shared" si="23"/>
        <v>0</v>
      </c>
      <c r="C51">
        <f t="shared" si="0"/>
        <v>0</v>
      </c>
      <c r="D51">
        <f t="shared" si="1"/>
        <v>0</v>
      </c>
      <c r="E51">
        <f t="shared" si="2"/>
        <v>0</v>
      </c>
      <c r="F51">
        <f t="shared" si="3"/>
        <v>0</v>
      </c>
      <c r="G51">
        <f t="shared" si="4"/>
        <v>3.3E-3</v>
      </c>
      <c r="H51">
        <f t="shared" si="5"/>
        <v>0.48729999999999996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9"/>
        <v>2.64E-2</v>
      </c>
      <c r="M51">
        <f t="shared" si="10"/>
        <v>1.8700000000000001E-2</v>
      </c>
      <c r="N51">
        <f t="shared" si="11"/>
        <v>3.3E-3</v>
      </c>
      <c r="O51">
        <f t="shared" si="12"/>
        <v>2.2000000000000001E-3</v>
      </c>
      <c r="P51">
        <f t="shared" si="13"/>
        <v>1.1000000000000001E-3</v>
      </c>
      <c r="Q51">
        <f t="shared" si="14"/>
        <v>0</v>
      </c>
      <c r="R51">
        <f t="shared" si="15"/>
        <v>0</v>
      </c>
      <c r="S51">
        <f t="shared" si="16"/>
        <v>0</v>
      </c>
      <c r="T51">
        <f t="shared" si="17"/>
        <v>0</v>
      </c>
      <c r="U51">
        <f t="shared" si="18"/>
        <v>0</v>
      </c>
      <c r="V51">
        <f t="shared" si="19"/>
        <v>0</v>
      </c>
      <c r="W51">
        <f t="shared" si="20"/>
        <v>0</v>
      </c>
      <c r="X51">
        <f t="shared" si="21"/>
        <v>0</v>
      </c>
      <c r="Y51">
        <f t="shared" si="22"/>
        <v>0</v>
      </c>
    </row>
    <row r="52" spans="1:25">
      <c r="A52" s="88" t="s">
        <v>1265</v>
      </c>
      <c r="B52">
        <f t="shared" si="23"/>
        <v>1.1000000000000001E-3</v>
      </c>
      <c r="C52">
        <f t="shared" si="0"/>
        <v>0</v>
      </c>
      <c r="D52">
        <f t="shared" si="1"/>
        <v>0</v>
      </c>
      <c r="E52">
        <f t="shared" si="2"/>
        <v>0</v>
      </c>
      <c r="F52">
        <f t="shared" si="3"/>
        <v>0.64680000000000004</v>
      </c>
      <c r="G52">
        <f t="shared" si="4"/>
        <v>0.69740000000000002</v>
      </c>
      <c r="H52">
        <f t="shared" si="5"/>
        <v>0.34429999999999999</v>
      </c>
      <c r="I52">
        <f t="shared" si="6"/>
        <v>2.3099999999999999E-2</v>
      </c>
      <c r="J52">
        <f t="shared" si="7"/>
        <v>5.5000000000000005E-3</v>
      </c>
      <c r="K52">
        <f t="shared" si="8"/>
        <v>1.32E-2</v>
      </c>
      <c r="L52">
        <f t="shared" si="9"/>
        <v>1.21E-2</v>
      </c>
      <c r="M52">
        <f t="shared" si="10"/>
        <v>6.6E-3</v>
      </c>
      <c r="N52">
        <f t="shared" si="11"/>
        <v>6.6E-3</v>
      </c>
      <c r="O52">
        <f t="shared" si="12"/>
        <v>6.6E-3</v>
      </c>
      <c r="P52">
        <f t="shared" si="13"/>
        <v>7.7000000000000011E-3</v>
      </c>
      <c r="Q52">
        <f t="shared" si="14"/>
        <v>2.53E-2</v>
      </c>
      <c r="R52">
        <f t="shared" si="15"/>
        <v>7.7000000000000011E-3</v>
      </c>
      <c r="S52">
        <f t="shared" si="16"/>
        <v>3.3E-3</v>
      </c>
      <c r="T52">
        <f t="shared" si="17"/>
        <v>2.3099999999999999E-2</v>
      </c>
      <c r="U52">
        <f t="shared" si="18"/>
        <v>1.21E-2</v>
      </c>
      <c r="V52">
        <f t="shared" si="19"/>
        <v>3.3E-3</v>
      </c>
      <c r="W52">
        <f t="shared" si="20"/>
        <v>1.1000000000000001E-3</v>
      </c>
      <c r="X52">
        <f t="shared" si="21"/>
        <v>1.1000000000000001E-3</v>
      </c>
      <c r="Y52">
        <f t="shared" si="22"/>
        <v>2.2000000000000001E-3</v>
      </c>
    </row>
    <row r="53" spans="1:25">
      <c r="A53" s="88" t="s">
        <v>1266</v>
      </c>
      <c r="B53">
        <f t="shared" si="23"/>
        <v>9.8999999999999991E-3</v>
      </c>
      <c r="C53">
        <f t="shared" si="0"/>
        <v>3.3E-3</v>
      </c>
      <c r="D53">
        <f t="shared" si="1"/>
        <v>3.3E-3</v>
      </c>
      <c r="E53">
        <f t="shared" si="2"/>
        <v>4.4000000000000003E-3</v>
      </c>
      <c r="F53">
        <f t="shared" si="3"/>
        <v>3.3E-3</v>
      </c>
      <c r="G53">
        <f t="shared" si="4"/>
        <v>0.12100000000000001</v>
      </c>
      <c r="H53">
        <f t="shared" si="5"/>
        <v>1.8700000000000001E-2</v>
      </c>
      <c r="I53">
        <f t="shared" si="6"/>
        <v>1.1000000000000001E-2</v>
      </c>
      <c r="J53">
        <f t="shared" si="7"/>
        <v>8.8000000000000005E-3</v>
      </c>
      <c r="K53">
        <f t="shared" si="8"/>
        <v>1.1000000000000001E-2</v>
      </c>
      <c r="L53">
        <f t="shared" si="9"/>
        <v>1.32E-2</v>
      </c>
      <c r="M53">
        <f t="shared" si="10"/>
        <v>9.8999999999999991E-3</v>
      </c>
      <c r="N53">
        <f t="shared" si="11"/>
        <v>1.1000000000000001E-2</v>
      </c>
      <c r="O53">
        <f t="shared" si="12"/>
        <v>1.21E-2</v>
      </c>
      <c r="P53">
        <f t="shared" si="13"/>
        <v>1.21E-2</v>
      </c>
      <c r="Q53">
        <f t="shared" si="14"/>
        <v>0.12869999999999998</v>
      </c>
      <c r="R53">
        <f t="shared" si="15"/>
        <v>2.0900000000000002E-2</v>
      </c>
      <c r="S53">
        <f t="shared" si="16"/>
        <v>1.43E-2</v>
      </c>
      <c r="T53">
        <f t="shared" si="17"/>
        <v>8.8000000000000005E-3</v>
      </c>
      <c r="U53">
        <f t="shared" si="18"/>
        <v>7.7000000000000011E-3</v>
      </c>
      <c r="V53">
        <f t="shared" si="19"/>
        <v>5.5000000000000005E-3</v>
      </c>
      <c r="W53">
        <f t="shared" si="20"/>
        <v>4.4000000000000003E-3</v>
      </c>
      <c r="X53">
        <f t="shared" si="21"/>
        <v>2.2000000000000001E-3</v>
      </c>
      <c r="Y53">
        <f t="shared" si="22"/>
        <v>0.12100000000000001</v>
      </c>
    </row>
    <row r="54" spans="1:25">
      <c r="A54" s="88" t="s">
        <v>1267</v>
      </c>
      <c r="B54">
        <f t="shared" si="23"/>
        <v>7.7000000000000011E-3</v>
      </c>
      <c r="C54">
        <f t="shared" si="0"/>
        <v>5.5000000000000005E-3</v>
      </c>
      <c r="D54">
        <f t="shared" si="1"/>
        <v>6.6E-3</v>
      </c>
      <c r="E54">
        <f t="shared" si="2"/>
        <v>5.5000000000000005E-3</v>
      </c>
      <c r="F54">
        <f t="shared" si="3"/>
        <v>4.4000000000000003E-3</v>
      </c>
      <c r="G54">
        <f t="shared" si="4"/>
        <v>0.13200000000000001</v>
      </c>
      <c r="H54">
        <f t="shared" si="5"/>
        <v>1.8700000000000001E-2</v>
      </c>
      <c r="I54">
        <f t="shared" si="6"/>
        <v>1.6500000000000001E-2</v>
      </c>
      <c r="J54">
        <f t="shared" si="7"/>
        <v>2.3099999999999999E-2</v>
      </c>
      <c r="K54">
        <f t="shared" si="8"/>
        <v>1.8700000000000001E-2</v>
      </c>
      <c r="L54">
        <f t="shared" si="9"/>
        <v>1.32E-2</v>
      </c>
      <c r="M54">
        <f t="shared" si="10"/>
        <v>8.8000000000000005E-3</v>
      </c>
      <c r="N54">
        <f t="shared" si="11"/>
        <v>6.6E-3</v>
      </c>
      <c r="O54">
        <f t="shared" si="12"/>
        <v>5.5000000000000005E-3</v>
      </c>
      <c r="P54">
        <f t="shared" si="13"/>
        <v>5.5000000000000005E-3</v>
      </c>
      <c r="Q54">
        <f t="shared" si="14"/>
        <v>1.21E-2</v>
      </c>
      <c r="R54">
        <f t="shared" si="15"/>
        <v>7.7000000000000011E-3</v>
      </c>
      <c r="S54">
        <f t="shared" si="16"/>
        <v>7.7000000000000011E-3</v>
      </c>
      <c r="T54">
        <f t="shared" si="17"/>
        <v>5.5000000000000005E-3</v>
      </c>
      <c r="U54">
        <f t="shared" si="18"/>
        <v>5.5000000000000005E-3</v>
      </c>
      <c r="V54">
        <f t="shared" si="19"/>
        <v>5.5000000000000005E-3</v>
      </c>
      <c r="W54">
        <f t="shared" si="20"/>
        <v>0.1925</v>
      </c>
      <c r="X54">
        <f t="shared" si="21"/>
        <v>0.2475</v>
      </c>
      <c r="Y54">
        <f t="shared" si="22"/>
        <v>0.1331</v>
      </c>
    </row>
    <row r="55" spans="1:25">
      <c r="A55" s="88" t="s">
        <v>1268</v>
      </c>
      <c r="B55">
        <f t="shared" si="23"/>
        <v>3.3E-3</v>
      </c>
      <c r="C55">
        <f t="shared" si="0"/>
        <v>3.3E-3</v>
      </c>
      <c r="D55">
        <f t="shared" si="1"/>
        <v>4.4000000000000003E-3</v>
      </c>
      <c r="E55">
        <f t="shared" si="2"/>
        <v>3.3E-3</v>
      </c>
      <c r="F55">
        <f t="shared" si="3"/>
        <v>0.3377</v>
      </c>
      <c r="G55">
        <f t="shared" si="4"/>
        <v>0.1694</v>
      </c>
      <c r="H55">
        <f t="shared" si="5"/>
        <v>1.1000000000000001E-2</v>
      </c>
      <c r="I55">
        <f t="shared" si="6"/>
        <v>1.32E-2</v>
      </c>
      <c r="J55">
        <f t="shared" si="7"/>
        <v>1.21E-2</v>
      </c>
      <c r="K55">
        <f t="shared" si="8"/>
        <v>7.7000000000000011E-3</v>
      </c>
      <c r="L55">
        <f t="shared" si="9"/>
        <v>7.7000000000000011E-3</v>
      </c>
      <c r="M55">
        <f t="shared" si="10"/>
        <v>5.5000000000000005E-3</v>
      </c>
      <c r="N55">
        <f t="shared" si="11"/>
        <v>5.5000000000000005E-3</v>
      </c>
      <c r="O55">
        <f t="shared" si="12"/>
        <v>6.6E-3</v>
      </c>
      <c r="P55">
        <f t="shared" si="13"/>
        <v>6.6E-3</v>
      </c>
      <c r="Q55">
        <f t="shared" si="14"/>
        <v>8.8000000000000005E-3</v>
      </c>
      <c r="R55">
        <f t="shared" si="15"/>
        <v>2.75E-2</v>
      </c>
      <c r="S55">
        <f t="shared" si="16"/>
        <v>8.8000000000000005E-3</v>
      </c>
      <c r="T55">
        <f t="shared" si="17"/>
        <v>8.8000000000000005E-3</v>
      </c>
      <c r="U55">
        <f t="shared" si="18"/>
        <v>5.5000000000000005E-3</v>
      </c>
      <c r="V55">
        <f t="shared" si="19"/>
        <v>5.5000000000000005E-3</v>
      </c>
      <c r="W55">
        <f t="shared" si="20"/>
        <v>4.4000000000000003E-3</v>
      </c>
      <c r="X55">
        <f t="shared" si="21"/>
        <v>4.4000000000000003E-3</v>
      </c>
      <c r="Y55">
        <f t="shared" si="22"/>
        <v>4.4000000000000003E-3</v>
      </c>
    </row>
    <row r="56" spans="1:25">
      <c r="A56" s="88" t="s">
        <v>1269</v>
      </c>
      <c r="B56">
        <f t="shared" si="23"/>
        <v>0</v>
      </c>
      <c r="C56">
        <f t="shared" si="0"/>
        <v>0</v>
      </c>
      <c r="D56">
        <f t="shared" si="1"/>
        <v>0</v>
      </c>
      <c r="E56">
        <f t="shared" si="2"/>
        <v>1.1000000000000001E-3</v>
      </c>
      <c r="F56">
        <f t="shared" si="3"/>
        <v>0</v>
      </c>
      <c r="G56">
        <f t="shared" si="4"/>
        <v>0.24970000000000001</v>
      </c>
      <c r="H56">
        <f t="shared" si="5"/>
        <v>1.32E-2</v>
      </c>
      <c r="I56">
        <f t="shared" si="6"/>
        <v>4.4000000000000003E-3</v>
      </c>
      <c r="J56">
        <f t="shared" si="7"/>
        <v>4.4000000000000003E-3</v>
      </c>
      <c r="K56">
        <f t="shared" si="8"/>
        <v>2.2000000000000001E-3</v>
      </c>
      <c r="L56">
        <f t="shared" si="9"/>
        <v>7.7000000000000011E-3</v>
      </c>
      <c r="M56">
        <f t="shared" si="10"/>
        <v>7.7000000000000011E-3</v>
      </c>
      <c r="N56">
        <f t="shared" si="11"/>
        <v>3.3E-3</v>
      </c>
      <c r="O56">
        <f t="shared" si="12"/>
        <v>6.4899999999999999E-2</v>
      </c>
      <c r="P56">
        <f t="shared" si="13"/>
        <v>4.07E-2</v>
      </c>
      <c r="Q56">
        <f t="shared" si="14"/>
        <v>8.8000000000000005E-3</v>
      </c>
      <c r="R56">
        <f t="shared" si="15"/>
        <v>1.1000000000000001E-3</v>
      </c>
      <c r="S56">
        <f t="shared" si="16"/>
        <v>1.1000000000000001E-3</v>
      </c>
      <c r="T56">
        <f t="shared" si="17"/>
        <v>2.2000000000000001E-3</v>
      </c>
      <c r="U56">
        <f t="shared" si="18"/>
        <v>1.1000000000000001E-3</v>
      </c>
      <c r="V56">
        <f t="shared" si="19"/>
        <v>0.12320000000000002</v>
      </c>
      <c r="W56">
        <f t="shared" si="20"/>
        <v>0.1353</v>
      </c>
      <c r="X56">
        <f t="shared" si="21"/>
        <v>2.2000000000000001E-3</v>
      </c>
      <c r="Y56">
        <f t="shared" si="22"/>
        <v>1.1000000000000001E-3</v>
      </c>
    </row>
    <row r="57" spans="1:25">
      <c r="A57" s="88" t="s">
        <v>1270</v>
      </c>
      <c r="B57">
        <f t="shared" si="23"/>
        <v>0.17050000000000001</v>
      </c>
      <c r="C57">
        <f t="shared" si="0"/>
        <v>1.32E-2</v>
      </c>
      <c r="D57">
        <f t="shared" si="1"/>
        <v>1.1000000000000001E-3</v>
      </c>
      <c r="E57">
        <f t="shared" si="2"/>
        <v>1.1000000000000001E-3</v>
      </c>
      <c r="F57">
        <f t="shared" si="3"/>
        <v>0.17820000000000003</v>
      </c>
      <c r="G57">
        <f t="shared" si="4"/>
        <v>0.38390000000000002</v>
      </c>
      <c r="H57">
        <f t="shared" si="5"/>
        <v>0.27390000000000003</v>
      </c>
      <c r="I57">
        <f t="shared" si="6"/>
        <v>0.11220000000000001</v>
      </c>
      <c r="J57">
        <f t="shared" si="7"/>
        <v>1.21E-2</v>
      </c>
      <c r="K57">
        <f t="shared" si="8"/>
        <v>7.7000000000000011E-3</v>
      </c>
      <c r="L57">
        <f t="shared" si="9"/>
        <v>5.5000000000000005E-3</v>
      </c>
      <c r="M57">
        <f t="shared" si="10"/>
        <v>5.5000000000000005E-3</v>
      </c>
      <c r="N57">
        <f t="shared" si="11"/>
        <v>3.3E-3</v>
      </c>
      <c r="O57">
        <f t="shared" si="12"/>
        <v>4.4000000000000003E-3</v>
      </c>
      <c r="P57">
        <f t="shared" si="13"/>
        <v>8.8000000000000005E-3</v>
      </c>
      <c r="Q57">
        <f t="shared" si="14"/>
        <v>8.8000000000000005E-3</v>
      </c>
      <c r="R57">
        <f t="shared" si="15"/>
        <v>4.4000000000000003E-3</v>
      </c>
      <c r="S57">
        <f t="shared" si="16"/>
        <v>6.6E-3</v>
      </c>
      <c r="T57">
        <f t="shared" si="17"/>
        <v>4.4000000000000003E-3</v>
      </c>
      <c r="U57">
        <f t="shared" si="18"/>
        <v>4.4000000000000003E-3</v>
      </c>
      <c r="V57">
        <f t="shared" si="19"/>
        <v>3.3E-3</v>
      </c>
      <c r="W57">
        <f t="shared" si="20"/>
        <v>2.2000000000000001E-3</v>
      </c>
      <c r="X57">
        <f t="shared" si="21"/>
        <v>0.3916</v>
      </c>
      <c r="Y57">
        <f t="shared" si="22"/>
        <v>0.33660000000000001</v>
      </c>
    </row>
    <row r="58" spans="1:25">
      <c r="A58" s="88" t="s">
        <v>1271</v>
      </c>
      <c r="B58">
        <f t="shared" si="23"/>
        <v>1.1000000000000001E-3</v>
      </c>
      <c r="C58">
        <f t="shared" si="0"/>
        <v>0</v>
      </c>
      <c r="D58">
        <f t="shared" si="1"/>
        <v>0</v>
      </c>
      <c r="E58">
        <f t="shared" si="2"/>
        <v>0</v>
      </c>
      <c r="F58">
        <f t="shared" si="3"/>
        <v>0</v>
      </c>
      <c r="G58">
        <f t="shared" si="4"/>
        <v>0</v>
      </c>
      <c r="H58">
        <f t="shared" si="5"/>
        <v>0</v>
      </c>
      <c r="I58">
        <f t="shared" si="6"/>
        <v>0</v>
      </c>
      <c r="J58">
        <f t="shared" si="7"/>
        <v>0</v>
      </c>
      <c r="K58">
        <f t="shared" si="8"/>
        <v>0</v>
      </c>
      <c r="L58">
        <f t="shared" si="9"/>
        <v>1.1000000000000001E-3</v>
      </c>
      <c r="M58">
        <f t="shared" si="10"/>
        <v>0</v>
      </c>
      <c r="N58">
        <f t="shared" si="11"/>
        <v>0</v>
      </c>
      <c r="O58">
        <f t="shared" si="12"/>
        <v>0</v>
      </c>
      <c r="P58">
        <f t="shared" si="13"/>
        <v>0</v>
      </c>
      <c r="Q58">
        <f t="shared" si="14"/>
        <v>0</v>
      </c>
      <c r="R58">
        <f t="shared" si="15"/>
        <v>0</v>
      </c>
      <c r="S58">
        <f t="shared" si="16"/>
        <v>0</v>
      </c>
      <c r="T58">
        <f t="shared" si="17"/>
        <v>0</v>
      </c>
      <c r="U58">
        <f t="shared" si="18"/>
        <v>0</v>
      </c>
      <c r="V58">
        <f t="shared" si="19"/>
        <v>0</v>
      </c>
      <c r="W58">
        <f t="shared" si="20"/>
        <v>0</v>
      </c>
      <c r="X58">
        <f t="shared" si="21"/>
        <v>1.1000000000000001E-3</v>
      </c>
      <c r="Y58">
        <f t="shared" si="22"/>
        <v>0</v>
      </c>
    </row>
    <row r="59" spans="1:25">
      <c r="A59" s="88" t="s">
        <v>1272</v>
      </c>
      <c r="B59">
        <f t="shared" si="23"/>
        <v>5.1699999999999996E-2</v>
      </c>
      <c r="C59">
        <f t="shared" si="0"/>
        <v>5.5000000000000005E-3</v>
      </c>
      <c r="D59">
        <f t="shared" si="1"/>
        <v>5.5000000000000005E-3</v>
      </c>
      <c r="E59">
        <f t="shared" si="2"/>
        <v>5.5000000000000005E-3</v>
      </c>
      <c r="F59">
        <f t="shared" si="3"/>
        <v>3.0800000000000004E-2</v>
      </c>
      <c r="G59">
        <f t="shared" si="4"/>
        <v>3.1899999999999998E-2</v>
      </c>
      <c r="H59">
        <f t="shared" si="5"/>
        <v>6.6E-3</v>
      </c>
      <c r="I59">
        <f t="shared" si="6"/>
        <v>8.8000000000000005E-3</v>
      </c>
      <c r="J59">
        <f t="shared" si="7"/>
        <v>9.8999999999999991E-3</v>
      </c>
      <c r="K59">
        <f t="shared" si="8"/>
        <v>9.8999999999999991E-3</v>
      </c>
      <c r="L59">
        <f t="shared" si="9"/>
        <v>8.8000000000000005E-3</v>
      </c>
      <c r="M59">
        <f t="shared" si="10"/>
        <v>1.6500000000000001E-2</v>
      </c>
      <c r="N59">
        <f t="shared" si="11"/>
        <v>2.86E-2</v>
      </c>
      <c r="O59">
        <f t="shared" si="12"/>
        <v>9.8999999999999991E-3</v>
      </c>
      <c r="P59">
        <f t="shared" si="13"/>
        <v>1.1000000000000001E-2</v>
      </c>
      <c r="Q59">
        <f t="shared" si="14"/>
        <v>7.7000000000000011E-3</v>
      </c>
      <c r="R59">
        <f t="shared" si="15"/>
        <v>9.8999999999999991E-3</v>
      </c>
      <c r="S59">
        <f t="shared" si="16"/>
        <v>1.43E-2</v>
      </c>
      <c r="T59">
        <f t="shared" si="17"/>
        <v>8.8000000000000005E-3</v>
      </c>
      <c r="U59">
        <f t="shared" si="18"/>
        <v>6.6E-3</v>
      </c>
      <c r="V59">
        <f t="shared" si="19"/>
        <v>8.8000000000000005E-3</v>
      </c>
      <c r="W59">
        <f t="shared" si="20"/>
        <v>7.8100000000000003E-2</v>
      </c>
      <c r="X59">
        <f t="shared" si="21"/>
        <v>0.59950000000000003</v>
      </c>
      <c r="Y59">
        <f t="shared" si="22"/>
        <v>0.1353</v>
      </c>
    </row>
    <row r="60" spans="1:25">
      <c r="A60" s="88" t="s">
        <v>1273</v>
      </c>
      <c r="B60">
        <f t="shared" si="23"/>
        <v>1.21E-2</v>
      </c>
      <c r="C60">
        <f t="shared" si="0"/>
        <v>1.21E-2</v>
      </c>
      <c r="D60">
        <f t="shared" si="1"/>
        <v>1.21E-2</v>
      </c>
      <c r="E60">
        <f t="shared" si="2"/>
        <v>1.32E-2</v>
      </c>
      <c r="F60">
        <f t="shared" si="3"/>
        <v>1.1000000000000001E-2</v>
      </c>
      <c r="G60">
        <f t="shared" si="4"/>
        <v>0.17929999999999999</v>
      </c>
      <c r="H60">
        <f t="shared" si="5"/>
        <v>4.1800000000000004E-2</v>
      </c>
      <c r="I60">
        <f t="shared" si="6"/>
        <v>2.0900000000000002E-2</v>
      </c>
      <c r="J60">
        <f t="shared" si="7"/>
        <v>2.2000000000000002E-2</v>
      </c>
      <c r="K60">
        <f t="shared" si="8"/>
        <v>2.2000000000000002E-2</v>
      </c>
      <c r="L60">
        <f t="shared" si="9"/>
        <v>1.7600000000000001E-2</v>
      </c>
      <c r="M60">
        <f t="shared" si="10"/>
        <v>1.43E-2</v>
      </c>
      <c r="N60">
        <f t="shared" si="11"/>
        <v>3.1899999999999998E-2</v>
      </c>
      <c r="O60">
        <f t="shared" si="12"/>
        <v>0.20020000000000002</v>
      </c>
      <c r="P60">
        <f t="shared" si="13"/>
        <v>2.0900000000000002E-2</v>
      </c>
      <c r="Q60">
        <f t="shared" si="14"/>
        <v>1.5400000000000002E-2</v>
      </c>
      <c r="R60">
        <f t="shared" si="15"/>
        <v>1.43E-2</v>
      </c>
      <c r="S60">
        <f t="shared" si="16"/>
        <v>1.32E-2</v>
      </c>
      <c r="T60">
        <f t="shared" si="17"/>
        <v>1.32E-2</v>
      </c>
      <c r="U60">
        <f t="shared" si="18"/>
        <v>3.0800000000000004E-2</v>
      </c>
      <c r="V60">
        <f t="shared" si="19"/>
        <v>0.19800000000000001</v>
      </c>
      <c r="W60">
        <f t="shared" si="20"/>
        <v>1.7600000000000001E-2</v>
      </c>
      <c r="X60">
        <f t="shared" si="21"/>
        <v>1.21E-2</v>
      </c>
      <c r="Y60">
        <f t="shared" si="22"/>
        <v>1.21E-2</v>
      </c>
    </row>
    <row r="61" spans="1:25">
      <c r="A61" s="88" t="s">
        <v>1274</v>
      </c>
      <c r="B61">
        <f t="shared" si="23"/>
        <v>7.7000000000000011E-3</v>
      </c>
      <c r="C61">
        <f t="shared" si="0"/>
        <v>7.7000000000000011E-3</v>
      </c>
      <c r="D61">
        <f t="shared" si="1"/>
        <v>7.7000000000000011E-3</v>
      </c>
      <c r="E61">
        <f t="shared" si="2"/>
        <v>8.8000000000000005E-3</v>
      </c>
      <c r="F61">
        <f t="shared" si="3"/>
        <v>0.22989999999999999</v>
      </c>
      <c r="G61">
        <f t="shared" si="4"/>
        <v>0.13639999999999999</v>
      </c>
      <c r="H61">
        <f t="shared" si="5"/>
        <v>1.5400000000000002E-2</v>
      </c>
      <c r="I61">
        <f t="shared" si="6"/>
        <v>1.6500000000000001E-2</v>
      </c>
      <c r="J61">
        <f t="shared" si="7"/>
        <v>2.64E-2</v>
      </c>
      <c r="K61">
        <f t="shared" si="8"/>
        <v>2.9700000000000001E-2</v>
      </c>
      <c r="L61">
        <f t="shared" si="9"/>
        <v>1.32E-2</v>
      </c>
      <c r="M61">
        <f t="shared" si="10"/>
        <v>1.21E-2</v>
      </c>
      <c r="N61">
        <f t="shared" si="11"/>
        <v>1.43E-2</v>
      </c>
      <c r="O61">
        <f t="shared" si="12"/>
        <v>9.8999999999999991E-3</v>
      </c>
      <c r="P61">
        <f t="shared" si="13"/>
        <v>9.8999999999999991E-3</v>
      </c>
      <c r="Q61">
        <f t="shared" si="14"/>
        <v>1.1000000000000001E-2</v>
      </c>
      <c r="R61">
        <f t="shared" si="15"/>
        <v>9.8999999999999991E-3</v>
      </c>
      <c r="S61">
        <f t="shared" si="16"/>
        <v>9.8999999999999991E-3</v>
      </c>
      <c r="T61">
        <f t="shared" si="17"/>
        <v>1.5400000000000002E-2</v>
      </c>
      <c r="U61">
        <f t="shared" si="18"/>
        <v>2.0900000000000002E-2</v>
      </c>
      <c r="V61">
        <f t="shared" si="19"/>
        <v>9.8999999999999991E-3</v>
      </c>
      <c r="W61">
        <f t="shared" si="20"/>
        <v>0.253</v>
      </c>
      <c r="X61">
        <f t="shared" si="21"/>
        <v>0.14080000000000001</v>
      </c>
      <c r="Y61">
        <f t="shared" si="22"/>
        <v>9.8999999999999991E-3</v>
      </c>
    </row>
    <row r="62" spans="1:25">
      <c r="A62" s="88" t="s">
        <v>1275</v>
      </c>
      <c r="B62">
        <f t="shared" si="23"/>
        <v>2.2000000000000001E-3</v>
      </c>
      <c r="C62">
        <f t="shared" si="0"/>
        <v>2.2000000000000001E-3</v>
      </c>
      <c r="D62">
        <f t="shared" si="1"/>
        <v>3.3E-3</v>
      </c>
      <c r="E62">
        <f t="shared" si="2"/>
        <v>4.4000000000000003E-3</v>
      </c>
      <c r="F62">
        <f t="shared" si="3"/>
        <v>2.2000000000000001E-3</v>
      </c>
      <c r="G62">
        <f t="shared" si="4"/>
        <v>0.43230000000000002</v>
      </c>
      <c r="H62">
        <f t="shared" si="5"/>
        <v>8.0299999999999996E-2</v>
      </c>
      <c r="I62">
        <f t="shared" si="6"/>
        <v>1.8700000000000001E-2</v>
      </c>
      <c r="J62">
        <f t="shared" si="7"/>
        <v>1.6500000000000001E-2</v>
      </c>
      <c r="K62">
        <f t="shared" si="8"/>
        <v>1.43E-2</v>
      </c>
      <c r="L62">
        <f t="shared" si="9"/>
        <v>1.32E-2</v>
      </c>
      <c r="M62">
        <f t="shared" si="10"/>
        <v>1.21E-2</v>
      </c>
      <c r="N62">
        <f t="shared" si="11"/>
        <v>1.1000000000000001E-2</v>
      </c>
      <c r="O62">
        <f t="shared" si="12"/>
        <v>2.0900000000000002E-2</v>
      </c>
      <c r="P62">
        <f t="shared" si="13"/>
        <v>8.8000000000000005E-3</v>
      </c>
      <c r="Q62">
        <f t="shared" si="14"/>
        <v>8.8000000000000005E-3</v>
      </c>
      <c r="R62">
        <f t="shared" si="15"/>
        <v>8.8000000000000005E-3</v>
      </c>
      <c r="S62">
        <f t="shared" si="16"/>
        <v>1.6500000000000001E-2</v>
      </c>
      <c r="T62">
        <f t="shared" si="17"/>
        <v>1.43E-2</v>
      </c>
      <c r="U62">
        <f t="shared" si="18"/>
        <v>6.6E-3</v>
      </c>
      <c r="V62">
        <f t="shared" si="19"/>
        <v>6.6E-3</v>
      </c>
      <c r="W62">
        <f t="shared" si="20"/>
        <v>0.47189999999999999</v>
      </c>
      <c r="X62">
        <f t="shared" si="21"/>
        <v>3.4099999999999998E-2</v>
      </c>
      <c r="Y62">
        <f t="shared" si="22"/>
        <v>4.4000000000000003E-3</v>
      </c>
    </row>
    <row r="63" spans="1:25">
      <c r="A63" s="88" t="s">
        <v>1276</v>
      </c>
      <c r="B63">
        <f t="shared" si="23"/>
        <v>0</v>
      </c>
      <c r="C63">
        <f t="shared" si="0"/>
        <v>1.1000000000000001E-3</v>
      </c>
      <c r="D63">
        <f t="shared" si="1"/>
        <v>1.1000000000000001E-3</v>
      </c>
      <c r="E63">
        <f t="shared" si="2"/>
        <v>1.1000000000000001E-3</v>
      </c>
      <c r="F63">
        <f t="shared" si="3"/>
        <v>0.34320000000000001</v>
      </c>
      <c r="G63">
        <f t="shared" si="4"/>
        <v>0.1089</v>
      </c>
      <c r="H63">
        <f t="shared" si="5"/>
        <v>2.2000000000000001E-3</v>
      </c>
      <c r="I63">
        <f t="shared" si="6"/>
        <v>5.5000000000000005E-3</v>
      </c>
      <c r="J63">
        <f t="shared" si="7"/>
        <v>9.8999999999999991E-3</v>
      </c>
      <c r="K63">
        <f t="shared" si="8"/>
        <v>8.8000000000000005E-3</v>
      </c>
      <c r="L63">
        <f t="shared" si="9"/>
        <v>7.7000000000000011E-3</v>
      </c>
      <c r="M63">
        <f t="shared" si="10"/>
        <v>7.7000000000000011E-3</v>
      </c>
      <c r="N63">
        <f t="shared" si="11"/>
        <v>3.3E-3</v>
      </c>
      <c r="O63">
        <f t="shared" si="12"/>
        <v>2.2000000000000001E-3</v>
      </c>
      <c r="P63">
        <f t="shared" si="13"/>
        <v>1.1000000000000001E-3</v>
      </c>
      <c r="Q63">
        <f t="shared" si="14"/>
        <v>1.1000000000000001E-3</v>
      </c>
      <c r="R63">
        <f t="shared" si="15"/>
        <v>1.1000000000000001E-3</v>
      </c>
      <c r="S63">
        <f t="shared" si="16"/>
        <v>3.3E-3</v>
      </c>
      <c r="T63">
        <f t="shared" si="17"/>
        <v>1.1000000000000001E-3</v>
      </c>
      <c r="U63">
        <f t="shared" si="18"/>
        <v>1.1000000000000001E-3</v>
      </c>
      <c r="V63">
        <f t="shared" si="19"/>
        <v>1.1000000000000001E-3</v>
      </c>
      <c r="W63">
        <f t="shared" si="20"/>
        <v>0.38390000000000002</v>
      </c>
      <c r="X63">
        <f t="shared" si="21"/>
        <v>7.5899999999999995E-2</v>
      </c>
      <c r="Y63">
        <f t="shared" si="22"/>
        <v>0</v>
      </c>
    </row>
    <row r="64" spans="1:25">
      <c r="A64" s="88" t="s">
        <v>1277</v>
      </c>
      <c r="B64">
        <f t="shared" si="23"/>
        <v>3.3E-3</v>
      </c>
      <c r="C64">
        <f t="shared" si="0"/>
        <v>2.2000000000000001E-3</v>
      </c>
      <c r="D64">
        <f t="shared" si="1"/>
        <v>2.2000000000000001E-3</v>
      </c>
      <c r="E64">
        <f t="shared" si="2"/>
        <v>1.1000000000000001E-3</v>
      </c>
      <c r="F64">
        <f t="shared" si="3"/>
        <v>5.28E-2</v>
      </c>
      <c r="G64">
        <f t="shared" si="4"/>
        <v>0.28489999999999999</v>
      </c>
      <c r="H64">
        <f t="shared" si="5"/>
        <v>0.27279999999999999</v>
      </c>
      <c r="I64">
        <f t="shared" si="6"/>
        <v>4.5099999999999994E-2</v>
      </c>
      <c r="J64">
        <f t="shared" si="7"/>
        <v>8.8000000000000005E-3</v>
      </c>
      <c r="K64">
        <f t="shared" si="8"/>
        <v>1.21E-2</v>
      </c>
      <c r="L64">
        <f t="shared" si="9"/>
        <v>9.8999999999999991E-3</v>
      </c>
      <c r="M64">
        <f t="shared" si="10"/>
        <v>6.6E-3</v>
      </c>
      <c r="N64">
        <f t="shared" si="11"/>
        <v>7.7000000000000011E-3</v>
      </c>
      <c r="O64">
        <f t="shared" si="12"/>
        <v>6.6E-3</v>
      </c>
      <c r="P64">
        <f t="shared" si="13"/>
        <v>6.6E-3</v>
      </c>
      <c r="Q64">
        <f t="shared" si="14"/>
        <v>5.5000000000000005E-3</v>
      </c>
      <c r="R64">
        <f t="shared" si="15"/>
        <v>4.4000000000000003E-3</v>
      </c>
      <c r="S64">
        <f t="shared" si="16"/>
        <v>5.5000000000000005E-3</v>
      </c>
      <c r="T64">
        <f t="shared" si="17"/>
        <v>4.4000000000000003E-3</v>
      </c>
      <c r="U64">
        <f t="shared" si="18"/>
        <v>3.3E-3</v>
      </c>
      <c r="V64">
        <f t="shared" si="19"/>
        <v>3.3E-3</v>
      </c>
      <c r="W64">
        <f t="shared" si="20"/>
        <v>5.5000000000000005E-3</v>
      </c>
      <c r="X64">
        <f t="shared" si="21"/>
        <v>2.0900000000000002E-2</v>
      </c>
      <c r="Y64">
        <f t="shared" si="22"/>
        <v>2.0900000000000002E-2</v>
      </c>
    </row>
    <row r="65" spans="1:25">
      <c r="A65" s="88" t="s">
        <v>1278</v>
      </c>
      <c r="B65">
        <f t="shared" si="23"/>
        <v>0.1507</v>
      </c>
      <c r="C65">
        <f t="shared" si="0"/>
        <v>0.1188</v>
      </c>
      <c r="D65">
        <f t="shared" si="1"/>
        <v>7.7000000000000011E-3</v>
      </c>
      <c r="E65">
        <f t="shared" si="2"/>
        <v>6.6E-3</v>
      </c>
      <c r="F65">
        <f t="shared" si="3"/>
        <v>0.14960000000000001</v>
      </c>
      <c r="G65">
        <f t="shared" si="4"/>
        <v>0.1133</v>
      </c>
      <c r="H65">
        <f t="shared" si="5"/>
        <v>1.1000000000000001E-2</v>
      </c>
      <c r="I65">
        <f t="shared" si="6"/>
        <v>7.7000000000000011E-3</v>
      </c>
      <c r="J65">
        <f t="shared" si="7"/>
        <v>1.32E-2</v>
      </c>
      <c r="K65">
        <f t="shared" si="8"/>
        <v>9.8999999999999991E-3</v>
      </c>
      <c r="L65">
        <f t="shared" si="9"/>
        <v>8.8000000000000005E-3</v>
      </c>
      <c r="M65">
        <f t="shared" si="10"/>
        <v>9.8999999999999991E-3</v>
      </c>
      <c r="N65">
        <f t="shared" si="11"/>
        <v>9.8999999999999991E-3</v>
      </c>
      <c r="O65">
        <f t="shared" si="12"/>
        <v>5.5000000000000005E-3</v>
      </c>
      <c r="P65">
        <f t="shared" si="13"/>
        <v>1.21E-2</v>
      </c>
      <c r="Q65">
        <f t="shared" si="14"/>
        <v>1.43E-2</v>
      </c>
      <c r="R65">
        <f t="shared" si="15"/>
        <v>1.1000000000000001E-2</v>
      </c>
      <c r="S65">
        <f t="shared" si="16"/>
        <v>6.6E-3</v>
      </c>
      <c r="T65">
        <f t="shared" si="17"/>
        <v>5.5000000000000005E-3</v>
      </c>
      <c r="U65">
        <f t="shared" si="18"/>
        <v>3.3E-3</v>
      </c>
      <c r="V65">
        <f t="shared" si="19"/>
        <v>4.4000000000000003E-3</v>
      </c>
      <c r="W65">
        <f t="shared" si="20"/>
        <v>0.16830000000000001</v>
      </c>
      <c r="X65">
        <f t="shared" si="21"/>
        <v>8.8000000000000009E-2</v>
      </c>
      <c r="Y65">
        <f t="shared" si="22"/>
        <v>9.8999999999999991E-3</v>
      </c>
    </row>
    <row r="66" spans="1:25">
      <c r="A66" s="88" t="s">
        <v>1279</v>
      </c>
      <c r="B66">
        <f t="shared" ref="B66:B129" si="24">VLOOKUP($A66,SIG,2,FALSE)</f>
        <v>7.2599999999999998E-2</v>
      </c>
      <c r="C66">
        <f t="shared" ref="C66:C129" si="25">VLOOKUP($A66,SIG,3,FALSE)</f>
        <v>0.29149999999999998</v>
      </c>
      <c r="D66">
        <f t="shared" ref="D66:D129" si="26">VLOOKUP($A66,SIG,4,FALSE)</f>
        <v>6.2699999999999992E-2</v>
      </c>
      <c r="E66">
        <f t="shared" ref="E66:E129" si="27">VLOOKUP($A66,SIG,5,FALSE)</f>
        <v>0.11</v>
      </c>
      <c r="F66">
        <f t="shared" ref="F66:F129" si="28">VLOOKUP($A66,SIG,6,FALSE)</f>
        <v>7.3700000000000002E-2</v>
      </c>
      <c r="G66">
        <f t="shared" ref="G66:G129" si="29">VLOOKUP($A66,SIG,7,FALSE)</f>
        <v>1.7600000000000001E-2</v>
      </c>
      <c r="H66">
        <f t="shared" ref="H66:H129" si="30">VLOOKUP($A66,SIG,8,FALSE)</f>
        <v>6.6E-3</v>
      </c>
      <c r="I66">
        <f t="shared" ref="I66:I129" si="31">VLOOKUP($A66,SIG,9,FALSE)</f>
        <v>1.1000000000000001E-2</v>
      </c>
      <c r="J66">
        <f t="shared" ref="J66:J129" si="32">VLOOKUP($A66,SIG,10,FALSE)</f>
        <v>2.9700000000000001E-2</v>
      </c>
      <c r="K66">
        <f t="shared" ref="K66:K129" si="33">VLOOKUP($A66,SIG,11,FALSE)</f>
        <v>4.8399999999999999E-2</v>
      </c>
      <c r="L66">
        <f t="shared" ref="L66:L129" si="34">VLOOKUP($A66,SIG,12,FALSE)</f>
        <v>2.3099999999999999E-2</v>
      </c>
      <c r="M66">
        <f t="shared" ref="M66:M129" si="35">VLOOKUP($A66,SIG,13,FALSE)</f>
        <v>8.8000000000000005E-3</v>
      </c>
      <c r="N66">
        <f t="shared" ref="N66:N129" si="36">VLOOKUP($A66,SIG,14,FALSE)</f>
        <v>8.8000000000000005E-3</v>
      </c>
      <c r="O66">
        <f t="shared" ref="O66:O129" si="37">VLOOKUP($A66,SIG,15,FALSE)</f>
        <v>3.3E-3</v>
      </c>
      <c r="P66">
        <f t="shared" ref="P66:P129" si="38">VLOOKUP($A66,SIG,16,FALSE)</f>
        <v>2.2000000000000001E-3</v>
      </c>
      <c r="Q66">
        <f t="shared" ref="Q66:Q129" si="39">VLOOKUP($A66,SIG,17,FALSE)</f>
        <v>2.2000000000000001E-3</v>
      </c>
      <c r="R66">
        <f t="shared" ref="R66:R129" si="40">VLOOKUP($A66,SIG,18,FALSE)</f>
        <v>7.7000000000000011E-3</v>
      </c>
      <c r="S66">
        <f t="shared" ref="S66:S129" si="41">VLOOKUP($A66,SIG,19,FALSE)</f>
        <v>4.4000000000000003E-3</v>
      </c>
      <c r="T66">
        <f t="shared" ref="T66:T129" si="42">VLOOKUP($A66,SIG,20,FALSE)</f>
        <v>2.2000000000000001E-3</v>
      </c>
      <c r="U66">
        <f t="shared" ref="U66:U129" si="43">VLOOKUP($A66,SIG,21,FALSE)</f>
        <v>2.2000000000000001E-3</v>
      </c>
      <c r="V66">
        <f t="shared" ref="V66:V129" si="44">VLOOKUP($A66,SIG,22,FALSE)</f>
        <v>2.2000000000000001E-3</v>
      </c>
      <c r="W66">
        <f t="shared" ref="W66:W129" si="45">VLOOKUP($A66,SIG,23,FALSE)</f>
        <v>1.1000000000000001E-3</v>
      </c>
      <c r="X66">
        <f t="shared" ref="X66:X129" si="46">VLOOKUP($A66,SIG,24,FALSE)</f>
        <v>1.1000000000000001E-3</v>
      </c>
      <c r="Y66">
        <f t="shared" ref="Y66:Y129" si="47">VLOOKUP($A66,SIG,25,FALSE)</f>
        <v>3.3E-3</v>
      </c>
    </row>
    <row r="67" spans="1:25">
      <c r="A67" s="88" t="s">
        <v>1280</v>
      </c>
      <c r="B67">
        <f t="shared" si="24"/>
        <v>2.2000000000000001E-3</v>
      </c>
      <c r="C67">
        <f t="shared" si="25"/>
        <v>4.4000000000000003E-3</v>
      </c>
      <c r="D67">
        <f t="shared" si="26"/>
        <v>4.4000000000000003E-3</v>
      </c>
      <c r="E67">
        <f t="shared" si="27"/>
        <v>7.9199999999999993E-2</v>
      </c>
      <c r="F67">
        <f t="shared" si="28"/>
        <v>0.49169999999999997</v>
      </c>
      <c r="G67">
        <f t="shared" si="29"/>
        <v>0.1452</v>
      </c>
      <c r="H67">
        <f t="shared" si="30"/>
        <v>2.3099999999999999E-2</v>
      </c>
      <c r="I67">
        <f t="shared" si="31"/>
        <v>1.32E-2</v>
      </c>
      <c r="J67">
        <f t="shared" si="32"/>
        <v>2.2000000000000001E-3</v>
      </c>
      <c r="K67">
        <f t="shared" si="33"/>
        <v>1.1000000000000001E-3</v>
      </c>
      <c r="L67">
        <f t="shared" si="34"/>
        <v>1.1000000000000001E-3</v>
      </c>
      <c r="M67">
        <f t="shared" si="35"/>
        <v>1.1000000000000001E-3</v>
      </c>
      <c r="N67">
        <f t="shared" si="36"/>
        <v>1.1000000000000001E-3</v>
      </c>
      <c r="O67">
        <f t="shared" si="37"/>
        <v>1.1000000000000001E-3</v>
      </c>
      <c r="P67">
        <f t="shared" si="38"/>
        <v>2.2000000000000001E-3</v>
      </c>
      <c r="Q67">
        <f t="shared" si="39"/>
        <v>1.1000000000000001E-3</v>
      </c>
      <c r="R67">
        <f t="shared" si="40"/>
        <v>2.2000000000000001E-3</v>
      </c>
      <c r="S67">
        <f t="shared" si="41"/>
        <v>2.2000000000000001E-3</v>
      </c>
      <c r="T67">
        <f t="shared" si="42"/>
        <v>1.1000000000000001E-3</v>
      </c>
      <c r="U67">
        <f t="shared" si="43"/>
        <v>1.1000000000000001E-3</v>
      </c>
      <c r="V67">
        <f t="shared" si="44"/>
        <v>1.1000000000000001E-3</v>
      </c>
      <c r="W67">
        <f t="shared" si="45"/>
        <v>7.4800000000000005E-2</v>
      </c>
      <c r="X67">
        <f t="shared" si="46"/>
        <v>0.47520000000000001</v>
      </c>
      <c r="Y67">
        <f t="shared" si="47"/>
        <v>0.1386</v>
      </c>
    </row>
    <row r="68" spans="1:25">
      <c r="A68" s="88" t="s">
        <v>1281</v>
      </c>
      <c r="B68">
        <f t="shared" si="24"/>
        <v>0.16720000000000002</v>
      </c>
      <c r="C68">
        <f t="shared" si="25"/>
        <v>1.6500000000000001E-2</v>
      </c>
      <c r="D68">
        <f t="shared" si="26"/>
        <v>9.8999999999999991E-3</v>
      </c>
      <c r="E68">
        <f t="shared" si="27"/>
        <v>9.8999999999999991E-3</v>
      </c>
      <c r="F68">
        <f t="shared" si="28"/>
        <v>7.0400000000000004E-2</v>
      </c>
      <c r="G68">
        <f t="shared" si="29"/>
        <v>0.1452</v>
      </c>
      <c r="H68">
        <f t="shared" si="30"/>
        <v>4.4000000000000004E-2</v>
      </c>
      <c r="I68">
        <f t="shared" si="31"/>
        <v>5.9400000000000001E-2</v>
      </c>
      <c r="J68">
        <f t="shared" si="32"/>
        <v>4.8399999999999999E-2</v>
      </c>
      <c r="K68">
        <f t="shared" si="33"/>
        <v>1.43E-2</v>
      </c>
      <c r="L68">
        <f t="shared" si="34"/>
        <v>1.21E-2</v>
      </c>
      <c r="M68">
        <f t="shared" si="35"/>
        <v>1.1000000000000001E-2</v>
      </c>
      <c r="N68">
        <f t="shared" si="36"/>
        <v>6.2699999999999992E-2</v>
      </c>
      <c r="O68">
        <f t="shared" si="37"/>
        <v>0.23540000000000003</v>
      </c>
      <c r="P68">
        <f t="shared" si="38"/>
        <v>0.14080000000000001</v>
      </c>
      <c r="Q68">
        <f t="shared" si="39"/>
        <v>1.9799999999999998E-2</v>
      </c>
      <c r="R68">
        <f t="shared" si="40"/>
        <v>1.1000000000000001E-2</v>
      </c>
      <c r="S68">
        <f t="shared" si="41"/>
        <v>1.1000000000000001E-2</v>
      </c>
      <c r="T68">
        <f t="shared" si="42"/>
        <v>1.1000000000000001E-2</v>
      </c>
      <c r="U68">
        <f t="shared" si="43"/>
        <v>9.8999999999999991E-3</v>
      </c>
      <c r="V68">
        <f t="shared" si="44"/>
        <v>8.8000000000000005E-3</v>
      </c>
      <c r="W68">
        <f t="shared" si="45"/>
        <v>9.8999999999999991E-3</v>
      </c>
      <c r="X68">
        <f t="shared" si="46"/>
        <v>1.8700000000000001E-2</v>
      </c>
      <c r="Y68">
        <f t="shared" si="47"/>
        <v>0.1694</v>
      </c>
    </row>
    <row r="69" spans="1:25">
      <c r="A69" s="88" t="s">
        <v>1282</v>
      </c>
      <c r="B69">
        <f t="shared" si="24"/>
        <v>0</v>
      </c>
      <c r="C69">
        <f t="shared" si="25"/>
        <v>1.1000000000000001E-3</v>
      </c>
      <c r="D69">
        <f t="shared" si="26"/>
        <v>1.1000000000000001E-3</v>
      </c>
      <c r="E69">
        <f t="shared" si="27"/>
        <v>0</v>
      </c>
      <c r="F69">
        <f t="shared" si="28"/>
        <v>0</v>
      </c>
      <c r="G69">
        <f t="shared" si="29"/>
        <v>2.2000000000000001E-3</v>
      </c>
      <c r="H69">
        <f t="shared" si="30"/>
        <v>1.1000000000000001E-3</v>
      </c>
      <c r="I69">
        <f t="shared" si="31"/>
        <v>4.4000000000000003E-3</v>
      </c>
      <c r="J69">
        <f t="shared" si="32"/>
        <v>1.5400000000000002E-2</v>
      </c>
      <c r="K69">
        <f t="shared" si="33"/>
        <v>1.21E-2</v>
      </c>
      <c r="L69">
        <f t="shared" si="34"/>
        <v>7.7000000000000011E-3</v>
      </c>
      <c r="M69">
        <f t="shared" si="35"/>
        <v>0</v>
      </c>
      <c r="N69">
        <f t="shared" si="36"/>
        <v>0</v>
      </c>
      <c r="O69">
        <f t="shared" si="37"/>
        <v>0</v>
      </c>
      <c r="P69">
        <f t="shared" si="38"/>
        <v>0</v>
      </c>
      <c r="Q69">
        <f t="shared" si="39"/>
        <v>0</v>
      </c>
      <c r="R69">
        <f t="shared" si="40"/>
        <v>0</v>
      </c>
      <c r="S69">
        <f t="shared" si="41"/>
        <v>0</v>
      </c>
      <c r="T69">
        <f t="shared" si="42"/>
        <v>0</v>
      </c>
      <c r="U69">
        <f t="shared" si="43"/>
        <v>0</v>
      </c>
      <c r="V69">
        <f t="shared" si="44"/>
        <v>0</v>
      </c>
      <c r="W69">
        <f t="shared" si="45"/>
        <v>0</v>
      </c>
      <c r="X69">
        <f t="shared" si="46"/>
        <v>0</v>
      </c>
      <c r="Y69">
        <f t="shared" si="47"/>
        <v>0</v>
      </c>
    </row>
    <row r="70" spans="1:25">
      <c r="A70" s="88" t="s">
        <v>1283</v>
      </c>
      <c r="B70">
        <f t="shared" si="24"/>
        <v>0.18809999999999999</v>
      </c>
      <c r="C70">
        <f t="shared" si="25"/>
        <v>0.17380000000000001</v>
      </c>
      <c r="D70">
        <f t="shared" si="26"/>
        <v>0.16720000000000002</v>
      </c>
      <c r="E70">
        <f t="shared" si="27"/>
        <v>5.7200000000000001E-2</v>
      </c>
      <c r="F70">
        <f t="shared" si="28"/>
        <v>1.1000000000000001E-3</v>
      </c>
      <c r="G70">
        <f t="shared" si="29"/>
        <v>2.2000000000000001E-3</v>
      </c>
      <c r="H70">
        <f t="shared" si="30"/>
        <v>1.1000000000000001E-3</v>
      </c>
      <c r="I70">
        <f t="shared" si="31"/>
        <v>7.7000000000000011E-3</v>
      </c>
      <c r="J70">
        <f t="shared" si="32"/>
        <v>1.6500000000000001E-2</v>
      </c>
      <c r="K70">
        <f t="shared" si="33"/>
        <v>1.5400000000000002E-2</v>
      </c>
      <c r="L70">
        <f t="shared" si="34"/>
        <v>6.6E-3</v>
      </c>
      <c r="M70">
        <f t="shared" si="35"/>
        <v>1.1000000000000001E-3</v>
      </c>
      <c r="N70">
        <f t="shared" si="36"/>
        <v>1.1000000000000001E-3</v>
      </c>
      <c r="O70">
        <f t="shared" si="37"/>
        <v>1.1000000000000001E-3</v>
      </c>
      <c r="P70">
        <f t="shared" si="38"/>
        <v>2.2000000000000001E-3</v>
      </c>
      <c r="Q70">
        <f t="shared" si="39"/>
        <v>0</v>
      </c>
      <c r="R70">
        <f t="shared" si="40"/>
        <v>0</v>
      </c>
      <c r="S70">
        <f t="shared" si="41"/>
        <v>0</v>
      </c>
      <c r="T70">
        <f t="shared" si="42"/>
        <v>0</v>
      </c>
      <c r="U70">
        <f t="shared" si="43"/>
        <v>0</v>
      </c>
      <c r="V70">
        <f t="shared" si="44"/>
        <v>0</v>
      </c>
      <c r="W70">
        <f t="shared" si="45"/>
        <v>5.5000000000000005E-3</v>
      </c>
      <c r="X70">
        <f t="shared" si="46"/>
        <v>0.23100000000000001</v>
      </c>
      <c r="Y70">
        <f t="shared" si="47"/>
        <v>0.23429999999999998</v>
      </c>
    </row>
    <row r="71" spans="1:25">
      <c r="A71" s="88" t="s">
        <v>1284</v>
      </c>
      <c r="B71">
        <f t="shared" si="24"/>
        <v>0.1991</v>
      </c>
      <c r="C71">
        <f t="shared" si="25"/>
        <v>2.0900000000000002E-2</v>
      </c>
      <c r="D71">
        <f t="shared" si="26"/>
        <v>1.6500000000000001E-2</v>
      </c>
      <c r="E71">
        <f t="shared" si="27"/>
        <v>1.6500000000000001E-2</v>
      </c>
      <c r="F71">
        <f t="shared" si="28"/>
        <v>4.6199999999999998E-2</v>
      </c>
      <c r="G71">
        <f t="shared" si="29"/>
        <v>0.13419999999999999</v>
      </c>
      <c r="H71">
        <f t="shared" si="30"/>
        <v>3.7400000000000003E-2</v>
      </c>
      <c r="I71">
        <f t="shared" si="31"/>
        <v>1.8700000000000001E-2</v>
      </c>
      <c r="J71">
        <f t="shared" si="32"/>
        <v>2.4199999999999999E-2</v>
      </c>
      <c r="K71">
        <f t="shared" si="33"/>
        <v>2.9700000000000001E-2</v>
      </c>
      <c r="L71">
        <f t="shared" si="34"/>
        <v>3.85E-2</v>
      </c>
      <c r="M71">
        <f t="shared" si="35"/>
        <v>4.2900000000000001E-2</v>
      </c>
      <c r="N71">
        <f t="shared" si="36"/>
        <v>5.1699999999999996E-2</v>
      </c>
      <c r="O71">
        <f t="shared" si="37"/>
        <v>3.4099999999999998E-2</v>
      </c>
      <c r="P71">
        <f t="shared" si="38"/>
        <v>3.5200000000000002E-2</v>
      </c>
      <c r="Q71">
        <f t="shared" si="39"/>
        <v>1.9799999999999998E-2</v>
      </c>
      <c r="R71">
        <f t="shared" si="40"/>
        <v>1.9799999999999998E-2</v>
      </c>
      <c r="S71">
        <f t="shared" si="41"/>
        <v>2.0900000000000002E-2</v>
      </c>
      <c r="T71">
        <f t="shared" si="42"/>
        <v>1.9799999999999998E-2</v>
      </c>
      <c r="U71">
        <f t="shared" si="43"/>
        <v>1.8700000000000001E-2</v>
      </c>
      <c r="V71">
        <f t="shared" si="44"/>
        <v>1.7600000000000001E-2</v>
      </c>
      <c r="W71">
        <f t="shared" si="45"/>
        <v>1.5400000000000002E-2</v>
      </c>
      <c r="X71">
        <f t="shared" si="46"/>
        <v>1.32E-2</v>
      </c>
      <c r="Y71">
        <f t="shared" si="47"/>
        <v>0.10010000000000001</v>
      </c>
    </row>
    <row r="72" spans="1:25">
      <c r="A72" s="88" t="s">
        <v>1285</v>
      </c>
      <c r="B72">
        <f t="shared" si="24"/>
        <v>5.7200000000000001E-2</v>
      </c>
      <c r="C72">
        <f t="shared" si="25"/>
        <v>9.8999999999999991E-3</v>
      </c>
      <c r="D72">
        <f t="shared" si="26"/>
        <v>6.6E-3</v>
      </c>
      <c r="E72">
        <f t="shared" si="27"/>
        <v>3.3E-3</v>
      </c>
      <c r="F72">
        <f t="shared" si="28"/>
        <v>0.1749</v>
      </c>
      <c r="G72">
        <f t="shared" si="29"/>
        <v>0.187</v>
      </c>
      <c r="H72">
        <f t="shared" si="30"/>
        <v>8.6900000000000005E-2</v>
      </c>
      <c r="I72">
        <f t="shared" si="31"/>
        <v>2.3099999999999999E-2</v>
      </c>
      <c r="J72">
        <f t="shared" si="32"/>
        <v>1.8700000000000001E-2</v>
      </c>
      <c r="K72">
        <f t="shared" si="33"/>
        <v>1.32E-2</v>
      </c>
      <c r="L72">
        <f t="shared" si="34"/>
        <v>7.7000000000000011E-3</v>
      </c>
      <c r="M72">
        <f t="shared" si="35"/>
        <v>7.7000000000000011E-3</v>
      </c>
      <c r="N72">
        <f t="shared" si="36"/>
        <v>6.6E-3</v>
      </c>
      <c r="O72">
        <f t="shared" si="37"/>
        <v>6.6E-3</v>
      </c>
      <c r="P72">
        <f t="shared" si="38"/>
        <v>5.5000000000000005E-3</v>
      </c>
      <c r="Q72">
        <f t="shared" si="39"/>
        <v>4.4000000000000003E-3</v>
      </c>
      <c r="R72">
        <f t="shared" si="40"/>
        <v>6.6E-3</v>
      </c>
      <c r="S72">
        <f t="shared" si="41"/>
        <v>5.5000000000000005E-3</v>
      </c>
      <c r="T72">
        <f t="shared" si="42"/>
        <v>4.4000000000000003E-3</v>
      </c>
      <c r="U72">
        <f t="shared" si="43"/>
        <v>3.3E-3</v>
      </c>
      <c r="V72">
        <f t="shared" si="44"/>
        <v>3.3E-3</v>
      </c>
      <c r="W72">
        <f t="shared" si="45"/>
        <v>3.3E-3</v>
      </c>
      <c r="X72">
        <f t="shared" si="46"/>
        <v>0.18039999999999998</v>
      </c>
      <c r="Y72">
        <f t="shared" si="47"/>
        <v>0.2145</v>
      </c>
    </row>
    <row r="73" spans="1:25">
      <c r="A73" s="88" t="s">
        <v>1286</v>
      </c>
      <c r="B73">
        <f t="shared" si="24"/>
        <v>1.1000000000000001E-3</v>
      </c>
      <c r="C73">
        <f t="shared" si="25"/>
        <v>1.1000000000000001E-3</v>
      </c>
      <c r="D73">
        <f t="shared" si="26"/>
        <v>2.2000000000000001E-3</v>
      </c>
      <c r="E73">
        <f t="shared" si="27"/>
        <v>1.1000000000000001E-3</v>
      </c>
      <c r="F73">
        <f t="shared" si="28"/>
        <v>1.1000000000000001E-3</v>
      </c>
      <c r="G73">
        <f t="shared" si="29"/>
        <v>0.28820000000000001</v>
      </c>
      <c r="H73">
        <f t="shared" si="30"/>
        <v>0.22220000000000001</v>
      </c>
      <c r="I73">
        <f t="shared" si="31"/>
        <v>1.7600000000000001E-2</v>
      </c>
      <c r="J73">
        <f t="shared" si="32"/>
        <v>1.21E-2</v>
      </c>
      <c r="K73">
        <f t="shared" si="33"/>
        <v>3.0800000000000004E-2</v>
      </c>
      <c r="L73">
        <f t="shared" si="34"/>
        <v>3.3000000000000002E-2</v>
      </c>
      <c r="M73">
        <f t="shared" si="35"/>
        <v>0.1386</v>
      </c>
      <c r="N73">
        <f t="shared" si="36"/>
        <v>2.53E-2</v>
      </c>
      <c r="O73">
        <f t="shared" si="37"/>
        <v>2.3099999999999999E-2</v>
      </c>
      <c r="P73">
        <f t="shared" si="38"/>
        <v>2.53E-2</v>
      </c>
      <c r="Q73">
        <f t="shared" si="39"/>
        <v>1.1000000000000001E-2</v>
      </c>
      <c r="R73">
        <f t="shared" si="40"/>
        <v>2.2000000000000001E-3</v>
      </c>
      <c r="S73">
        <f t="shared" si="41"/>
        <v>2.2000000000000001E-3</v>
      </c>
      <c r="T73">
        <f t="shared" si="42"/>
        <v>0</v>
      </c>
      <c r="U73">
        <f t="shared" si="43"/>
        <v>0</v>
      </c>
      <c r="V73">
        <f t="shared" si="44"/>
        <v>0.38059999999999999</v>
      </c>
      <c r="W73">
        <f t="shared" si="45"/>
        <v>0.1265</v>
      </c>
      <c r="X73">
        <f t="shared" si="46"/>
        <v>6.6E-3</v>
      </c>
      <c r="Y73">
        <f t="shared" si="47"/>
        <v>2.2000000000000001E-3</v>
      </c>
    </row>
    <row r="74" spans="1:25">
      <c r="A74" s="88" t="s">
        <v>1287</v>
      </c>
      <c r="B74">
        <f t="shared" si="24"/>
        <v>0.1133</v>
      </c>
      <c r="C74">
        <f t="shared" si="25"/>
        <v>9.9000000000000005E-2</v>
      </c>
      <c r="D74">
        <f t="shared" si="26"/>
        <v>9.5699999999999993E-2</v>
      </c>
      <c r="E74">
        <f t="shared" si="27"/>
        <v>0.10010000000000001</v>
      </c>
      <c r="F74">
        <f t="shared" si="28"/>
        <v>0.10010000000000001</v>
      </c>
      <c r="G74">
        <f t="shared" si="29"/>
        <v>9.9000000000000005E-2</v>
      </c>
      <c r="H74">
        <f t="shared" si="30"/>
        <v>0.11220000000000001</v>
      </c>
      <c r="I74">
        <f t="shared" si="31"/>
        <v>0.11660000000000001</v>
      </c>
      <c r="J74">
        <f t="shared" si="32"/>
        <v>0.12210000000000001</v>
      </c>
      <c r="K74">
        <f t="shared" si="33"/>
        <v>0.1265</v>
      </c>
      <c r="L74">
        <f t="shared" si="34"/>
        <v>0.11990000000000001</v>
      </c>
      <c r="M74">
        <f t="shared" si="35"/>
        <v>0.1045</v>
      </c>
      <c r="N74">
        <f t="shared" si="36"/>
        <v>8.8000000000000009E-2</v>
      </c>
      <c r="O74">
        <f t="shared" si="37"/>
        <v>3.85E-2</v>
      </c>
      <c r="P74">
        <f t="shared" si="38"/>
        <v>1.43E-2</v>
      </c>
      <c r="Q74">
        <f t="shared" si="39"/>
        <v>1.43E-2</v>
      </c>
      <c r="R74">
        <f t="shared" si="40"/>
        <v>1.5400000000000002E-2</v>
      </c>
      <c r="S74">
        <f t="shared" si="41"/>
        <v>1.5400000000000002E-2</v>
      </c>
      <c r="T74">
        <f t="shared" si="42"/>
        <v>1.21E-2</v>
      </c>
      <c r="U74">
        <f t="shared" si="43"/>
        <v>8.8000000000000005E-3</v>
      </c>
      <c r="V74">
        <f t="shared" si="44"/>
        <v>5.5000000000000005E-3</v>
      </c>
      <c r="W74">
        <f t="shared" si="45"/>
        <v>1.21E-2</v>
      </c>
      <c r="X74">
        <f t="shared" si="46"/>
        <v>0.11220000000000001</v>
      </c>
      <c r="Y74">
        <f t="shared" si="47"/>
        <v>0.11220000000000001</v>
      </c>
    </row>
    <row r="75" spans="1:25">
      <c r="A75" s="88" t="s">
        <v>1288</v>
      </c>
      <c r="B75">
        <f t="shared" si="24"/>
        <v>6.6E-3</v>
      </c>
      <c r="C75">
        <f t="shared" si="25"/>
        <v>8.8000000000000005E-3</v>
      </c>
      <c r="D75">
        <f t="shared" si="26"/>
        <v>8.8000000000000005E-3</v>
      </c>
      <c r="E75">
        <f t="shared" si="27"/>
        <v>8.8000000000000005E-3</v>
      </c>
      <c r="F75">
        <f t="shared" si="28"/>
        <v>6.6E-3</v>
      </c>
      <c r="G75">
        <f t="shared" si="29"/>
        <v>6.6E-3</v>
      </c>
      <c r="H75">
        <f t="shared" si="30"/>
        <v>7.7000000000000011E-3</v>
      </c>
      <c r="I75">
        <f t="shared" si="31"/>
        <v>8.8000000000000005E-3</v>
      </c>
      <c r="J75">
        <f t="shared" si="32"/>
        <v>8.8000000000000005E-3</v>
      </c>
      <c r="K75">
        <f t="shared" si="33"/>
        <v>8.8000000000000005E-3</v>
      </c>
      <c r="L75">
        <f t="shared" si="34"/>
        <v>3.0800000000000004E-2</v>
      </c>
      <c r="M75">
        <f t="shared" si="35"/>
        <v>1.6500000000000001E-2</v>
      </c>
      <c r="N75">
        <f t="shared" si="36"/>
        <v>8.8000000000000005E-3</v>
      </c>
      <c r="O75">
        <f t="shared" si="37"/>
        <v>8.8000000000000005E-3</v>
      </c>
      <c r="P75">
        <f t="shared" si="38"/>
        <v>9.8999999999999991E-3</v>
      </c>
      <c r="Q75">
        <f t="shared" si="39"/>
        <v>9.8999999999999991E-3</v>
      </c>
      <c r="R75">
        <f t="shared" si="40"/>
        <v>8.8000000000000005E-3</v>
      </c>
      <c r="S75">
        <f t="shared" si="41"/>
        <v>8.8000000000000005E-3</v>
      </c>
      <c r="T75">
        <f t="shared" si="42"/>
        <v>4.4000000000000004E-2</v>
      </c>
      <c r="U75">
        <f t="shared" si="43"/>
        <v>8.8000000000000005E-3</v>
      </c>
      <c r="V75">
        <f t="shared" si="44"/>
        <v>8.8000000000000005E-3</v>
      </c>
      <c r="W75">
        <f t="shared" si="45"/>
        <v>8.8000000000000005E-3</v>
      </c>
      <c r="X75">
        <f t="shared" si="46"/>
        <v>7.7000000000000011E-3</v>
      </c>
      <c r="Y75">
        <f t="shared" si="47"/>
        <v>7.7000000000000011E-3</v>
      </c>
    </row>
    <row r="76" spans="1:25">
      <c r="A76" s="88" t="s">
        <v>1289</v>
      </c>
      <c r="B76">
        <f t="shared" si="24"/>
        <v>2.2000000000000001E-3</v>
      </c>
      <c r="C76">
        <f t="shared" si="25"/>
        <v>2.2000000000000001E-3</v>
      </c>
      <c r="D76">
        <f t="shared" si="26"/>
        <v>6.6E-3</v>
      </c>
      <c r="E76">
        <f t="shared" si="27"/>
        <v>2.2000000000000001E-3</v>
      </c>
      <c r="F76">
        <f t="shared" si="28"/>
        <v>0.34540000000000004</v>
      </c>
      <c r="G76">
        <f t="shared" si="29"/>
        <v>0.22440000000000002</v>
      </c>
      <c r="H76">
        <f t="shared" si="30"/>
        <v>3.4099999999999998E-2</v>
      </c>
      <c r="I76">
        <f t="shared" si="31"/>
        <v>1.8700000000000001E-2</v>
      </c>
      <c r="J76">
        <f t="shared" si="32"/>
        <v>1.7600000000000001E-2</v>
      </c>
      <c r="K76">
        <f t="shared" si="33"/>
        <v>1.21E-2</v>
      </c>
      <c r="L76">
        <f t="shared" si="34"/>
        <v>1.1000000000000001E-2</v>
      </c>
      <c r="M76">
        <f t="shared" si="35"/>
        <v>9.8999999999999991E-3</v>
      </c>
      <c r="N76">
        <f t="shared" si="36"/>
        <v>7.7000000000000011E-3</v>
      </c>
      <c r="O76">
        <f t="shared" si="37"/>
        <v>1.1000000000000001E-2</v>
      </c>
      <c r="P76">
        <f t="shared" si="38"/>
        <v>8.8000000000000005E-3</v>
      </c>
      <c r="Q76">
        <f t="shared" si="39"/>
        <v>1.9799999999999998E-2</v>
      </c>
      <c r="R76">
        <f t="shared" si="40"/>
        <v>2.3099999999999999E-2</v>
      </c>
      <c r="S76">
        <f t="shared" si="41"/>
        <v>1.5400000000000002E-2</v>
      </c>
      <c r="T76">
        <f t="shared" si="42"/>
        <v>1.1000000000000001E-2</v>
      </c>
      <c r="U76">
        <f t="shared" si="43"/>
        <v>4.4000000000000003E-3</v>
      </c>
      <c r="V76">
        <f t="shared" si="44"/>
        <v>4.4000000000000003E-3</v>
      </c>
      <c r="W76">
        <f t="shared" si="45"/>
        <v>3.3E-3</v>
      </c>
      <c r="X76">
        <f t="shared" si="46"/>
        <v>2.2000000000000001E-3</v>
      </c>
      <c r="Y76">
        <f t="shared" si="47"/>
        <v>1.1000000000000001E-3</v>
      </c>
    </row>
    <row r="77" spans="1:25">
      <c r="A77" s="88" t="s">
        <v>1290</v>
      </c>
      <c r="B77">
        <f t="shared" si="24"/>
        <v>2.4199999999999999E-2</v>
      </c>
      <c r="C77">
        <f t="shared" si="25"/>
        <v>2.2000000000000001E-3</v>
      </c>
      <c r="D77">
        <f t="shared" si="26"/>
        <v>1.1000000000000001E-3</v>
      </c>
      <c r="E77">
        <f t="shared" si="27"/>
        <v>0.39489999999999997</v>
      </c>
      <c r="F77">
        <f t="shared" si="28"/>
        <v>7.6999999999999999E-2</v>
      </c>
      <c r="G77">
        <f t="shared" si="29"/>
        <v>0</v>
      </c>
      <c r="H77">
        <f t="shared" si="30"/>
        <v>1.1000000000000001E-3</v>
      </c>
      <c r="I77">
        <f t="shared" si="31"/>
        <v>4.4000000000000003E-3</v>
      </c>
      <c r="J77">
        <f t="shared" si="32"/>
        <v>5.5000000000000005E-3</v>
      </c>
      <c r="K77">
        <f t="shared" si="33"/>
        <v>5.5000000000000005E-3</v>
      </c>
      <c r="L77">
        <f t="shared" si="34"/>
        <v>8.8000000000000005E-3</v>
      </c>
      <c r="M77">
        <f t="shared" si="35"/>
        <v>0.41249999999999998</v>
      </c>
      <c r="N77">
        <f t="shared" si="36"/>
        <v>6.3799999999999996E-2</v>
      </c>
      <c r="O77">
        <f t="shared" si="37"/>
        <v>4.4000000000000003E-3</v>
      </c>
      <c r="P77">
        <f t="shared" si="38"/>
        <v>3.3E-3</v>
      </c>
      <c r="Q77">
        <f t="shared" si="39"/>
        <v>3.3E-3</v>
      </c>
      <c r="R77">
        <f t="shared" si="40"/>
        <v>3.3E-3</v>
      </c>
      <c r="S77">
        <f t="shared" si="41"/>
        <v>3.3E-3</v>
      </c>
      <c r="T77">
        <f t="shared" si="42"/>
        <v>3.3E-3</v>
      </c>
      <c r="U77">
        <f t="shared" si="43"/>
        <v>3.3E-3</v>
      </c>
      <c r="V77">
        <f t="shared" si="44"/>
        <v>3.3E-3</v>
      </c>
      <c r="W77">
        <f t="shared" si="45"/>
        <v>2.2000000000000001E-3</v>
      </c>
      <c r="X77">
        <f t="shared" si="46"/>
        <v>0.37179999999999996</v>
      </c>
      <c r="Y77">
        <f t="shared" si="47"/>
        <v>0.48180000000000001</v>
      </c>
    </row>
    <row r="78" spans="1:25">
      <c r="A78" s="88" t="s">
        <v>1291</v>
      </c>
      <c r="B78">
        <f t="shared" si="24"/>
        <v>5.5000000000000005E-3</v>
      </c>
      <c r="C78">
        <f t="shared" si="25"/>
        <v>5.5000000000000005E-3</v>
      </c>
      <c r="D78">
        <f t="shared" si="26"/>
        <v>5.5000000000000005E-3</v>
      </c>
      <c r="E78">
        <f t="shared" si="27"/>
        <v>6.6E-3</v>
      </c>
      <c r="F78">
        <f t="shared" si="28"/>
        <v>8.8000000000000005E-3</v>
      </c>
      <c r="G78">
        <f t="shared" si="29"/>
        <v>0.1144</v>
      </c>
      <c r="H78">
        <f t="shared" si="30"/>
        <v>0.12100000000000001</v>
      </c>
      <c r="I78">
        <f t="shared" si="31"/>
        <v>0.11550000000000001</v>
      </c>
      <c r="J78">
        <f t="shared" si="32"/>
        <v>2.3099999999999999E-2</v>
      </c>
      <c r="K78">
        <f t="shared" si="33"/>
        <v>1.5400000000000002E-2</v>
      </c>
      <c r="L78">
        <f t="shared" si="34"/>
        <v>9.8999999999999991E-3</v>
      </c>
      <c r="M78">
        <f t="shared" si="35"/>
        <v>7.7000000000000011E-3</v>
      </c>
      <c r="N78">
        <f t="shared" si="36"/>
        <v>8.8000000000000005E-3</v>
      </c>
      <c r="O78">
        <f t="shared" si="37"/>
        <v>7.7000000000000011E-3</v>
      </c>
      <c r="P78">
        <f t="shared" si="38"/>
        <v>9.8999999999999991E-3</v>
      </c>
      <c r="Q78">
        <f t="shared" si="39"/>
        <v>1.8700000000000001E-2</v>
      </c>
      <c r="R78">
        <f t="shared" si="40"/>
        <v>1.32E-2</v>
      </c>
      <c r="S78">
        <f t="shared" si="41"/>
        <v>1.32E-2</v>
      </c>
      <c r="T78">
        <f t="shared" si="42"/>
        <v>0.1507</v>
      </c>
      <c r="U78">
        <f t="shared" si="43"/>
        <v>0.14630000000000001</v>
      </c>
      <c r="V78">
        <f t="shared" si="44"/>
        <v>8.2500000000000004E-2</v>
      </c>
      <c r="W78">
        <f t="shared" si="45"/>
        <v>7.7000000000000011E-3</v>
      </c>
      <c r="X78">
        <f t="shared" si="46"/>
        <v>6.6E-3</v>
      </c>
      <c r="Y78">
        <f t="shared" si="47"/>
        <v>6.6E-3</v>
      </c>
    </row>
    <row r="79" spans="1:25">
      <c r="A79" s="88" t="s">
        <v>1292</v>
      </c>
      <c r="B79">
        <f t="shared" si="24"/>
        <v>2.2000000000000001E-3</v>
      </c>
      <c r="C79">
        <f t="shared" si="25"/>
        <v>2.2000000000000001E-3</v>
      </c>
      <c r="D79">
        <f t="shared" si="26"/>
        <v>1.1000000000000001E-3</v>
      </c>
      <c r="E79">
        <f t="shared" si="27"/>
        <v>2.2000000000000001E-3</v>
      </c>
      <c r="F79">
        <f t="shared" si="28"/>
        <v>1.1000000000000001E-3</v>
      </c>
      <c r="G79">
        <f t="shared" si="29"/>
        <v>1.1000000000000001E-3</v>
      </c>
      <c r="H79">
        <f t="shared" si="30"/>
        <v>3.3E-3</v>
      </c>
      <c r="I79">
        <f t="shared" si="31"/>
        <v>4.4000000000000003E-3</v>
      </c>
      <c r="J79">
        <f t="shared" si="32"/>
        <v>6.6E-3</v>
      </c>
      <c r="K79">
        <f t="shared" si="33"/>
        <v>1.32E-2</v>
      </c>
      <c r="L79">
        <f t="shared" si="34"/>
        <v>5.5000000000000005E-3</v>
      </c>
      <c r="M79">
        <f t="shared" si="35"/>
        <v>3.3E-3</v>
      </c>
      <c r="N79">
        <f t="shared" si="36"/>
        <v>1.8700000000000001E-2</v>
      </c>
      <c r="O79">
        <f t="shared" si="37"/>
        <v>2.0900000000000002E-2</v>
      </c>
      <c r="P79">
        <f t="shared" si="38"/>
        <v>2.64E-2</v>
      </c>
      <c r="Q79">
        <f t="shared" si="39"/>
        <v>3.3000000000000002E-2</v>
      </c>
      <c r="R79">
        <f t="shared" si="40"/>
        <v>2.2000000000000002E-2</v>
      </c>
      <c r="S79">
        <f t="shared" si="41"/>
        <v>1.8700000000000001E-2</v>
      </c>
      <c r="T79">
        <f t="shared" si="42"/>
        <v>4.4000000000000003E-3</v>
      </c>
      <c r="U79">
        <f t="shared" si="43"/>
        <v>2.2000000000000001E-3</v>
      </c>
      <c r="V79">
        <f t="shared" si="44"/>
        <v>6.6E-3</v>
      </c>
      <c r="W79">
        <f t="shared" si="45"/>
        <v>0.2475</v>
      </c>
      <c r="X79">
        <f t="shared" si="46"/>
        <v>0.14410000000000001</v>
      </c>
      <c r="Y79">
        <f t="shared" si="47"/>
        <v>6.6E-3</v>
      </c>
    </row>
    <row r="80" spans="1:25">
      <c r="A80" s="88" t="s">
        <v>1293</v>
      </c>
      <c r="B80">
        <f t="shared" si="24"/>
        <v>0</v>
      </c>
      <c r="C80">
        <f t="shared" si="25"/>
        <v>1.1000000000000001E-3</v>
      </c>
      <c r="D80">
        <f t="shared" si="26"/>
        <v>1.1000000000000001E-3</v>
      </c>
      <c r="E80">
        <f t="shared" si="27"/>
        <v>0</v>
      </c>
      <c r="F80">
        <f t="shared" si="28"/>
        <v>0</v>
      </c>
      <c r="G80">
        <f t="shared" si="29"/>
        <v>0</v>
      </c>
      <c r="H80">
        <f t="shared" si="30"/>
        <v>0</v>
      </c>
      <c r="I80">
        <f t="shared" si="31"/>
        <v>1.6500000000000001E-2</v>
      </c>
      <c r="J80">
        <f t="shared" si="32"/>
        <v>5.5000000000000005E-3</v>
      </c>
      <c r="K80">
        <f t="shared" si="33"/>
        <v>7.7000000000000011E-3</v>
      </c>
      <c r="L80">
        <f t="shared" si="34"/>
        <v>6.6E-3</v>
      </c>
      <c r="M80">
        <f t="shared" si="35"/>
        <v>3.3E-3</v>
      </c>
      <c r="N80">
        <f t="shared" si="36"/>
        <v>3.3E-3</v>
      </c>
      <c r="O80">
        <f t="shared" si="37"/>
        <v>2.2000000000000001E-3</v>
      </c>
      <c r="P80">
        <f t="shared" si="38"/>
        <v>5.5000000000000005E-3</v>
      </c>
      <c r="Q80">
        <f t="shared" si="39"/>
        <v>2.2000000000000001E-3</v>
      </c>
      <c r="R80">
        <f t="shared" si="40"/>
        <v>4.4000000000000003E-3</v>
      </c>
      <c r="S80">
        <f t="shared" si="41"/>
        <v>1.1000000000000001E-3</v>
      </c>
      <c r="T80">
        <f t="shared" si="42"/>
        <v>8.8000000000000005E-3</v>
      </c>
      <c r="U80">
        <f t="shared" si="43"/>
        <v>1.21E-2</v>
      </c>
      <c r="V80">
        <f t="shared" si="44"/>
        <v>1.21E-2</v>
      </c>
      <c r="W80">
        <f t="shared" si="45"/>
        <v>1.21E-2</v>
      </c>
      <c r="X80">
        <f t="shared" si="46"/>
        <v>1.1000000000000001E-2</v>
      </c>
      <c r="Y80">
        <f t="shared" si="47"/>
        <v>0</v>
      </c>
    </row>
    <row r="81" spans="1:25">
      <c r="A81" s="88" t="s">
        <v>1294</v>
      </c>
      <c r="B81">
        <f t="shared" si="24"/>
        <v>5.5000000000000005E-3</v>
      </c>
      <c r="C81">
        <f t="shared" si="25"/>
        <v>2.2000000000000001E-3</v>
      </c>
      <c r="D81">
        <f t="shared" si="26"/>
        <v>3.3E-3</v>
      </c>
      <c r="E81">
        <f t="shared" si="27"/>
        <v>7.7000000000000011E-3</v>
      </c>
      <c r="F81">
        <f t="shared" si="28"/>
        <v>5.5000000000000005E-3</v>
      </c>
      <c r="G81">
        <f t="shared" si="29"/>
        <v>0.18589999999999998</v>
      </c>
      <c r="H81">
        <f t="shared" si="30"/>
        <v>0.28489999999999999</v>
      </c>
      <c r="I81">
        <f t="shared" si="31"/>
        <v>6.8199999999999997E-2</v>
      </c>
      <c r="J81">
        <f t="shared" si="32"/>
        <v>9.8999999999999991E-3</v>
      </c>
      <c r="K81">
        <f t="shared" si="33"/>
        <v>1.1000000000000001E-2</v>
      </c>
      <c r="L81">
        <f t="shared" si="34"/>
        <v>1.21E-2</v>
      </c>
      <c r="M81">
        <f t="shared" si="35"/>
        <v>1.21E-2</v>
      </c>
      <c r="N81">
        <f t="shared" si="36"/>
        <v>6.6E-3</v>
      </c>
      <c r="O81">
        <f t="shared" si="37"/>
        <v>6.6E-3</v>
      </c>
      <c r="P81">
        <f t="shared" si="38"/>
        <v>5.5000000000000005E-3</v>
      </c>
      <c r="Q81">
        <f t="shared" si="39"/>
        <v>5.5000000000000005E-3</v>
      </c>
      <c r="R81">
        <f t="shared" si="40"/>
        <v>3.3E-3</v>
      </c>
      <c r="S81">
        <f t="shared" si="41"/>
        <v>3.3E-3</v>
      </c>
      <c r="T81">
        <f t="shared" si="42"/>
        <v>1.1000000000000001E-3</v>
      </c>
      <c r="U81">
        <f t="shared" si="43"/>
        <v>2.2000000000000001E-3</v>
      </c>
      <c r="V81">
        <f t="shared" si="44"/>
        <v>3.3E-3</v>
      </c>
      <c r="W81">
        <f t="shared" si="45"/>
        <v>0.22</v>
      </c>
      <c r="X81">
        <f t="shared" si="46"/>
        <v>0.2893</v>
      </c>
      <c r="Y81">
        <f t="shared" si="47"/>
        <v>2.9700000000000001E-2</v>
      </c>
    </row>
    <row r="82" spans="1:25">
      <c r="A82" s="88" t="s">
        <v>1295</v>
      </c>
      <c r="B82">
        <f t="shared" si="24"/>
        <v>0</v>
      </c>
      <c r="C82">
        <f t="shared" si="25"/>
        <v>0</v>
      </c>
      <c r="D82">
        <f t="shared" si="26"/>
        <v>0</v>
      </c>
      <c r="E82">
        <f t="shared" si="27"/>
        <v>0</v>
      </c>
      <c r="F82">
        <f t="shared" si="28"/>
        <v>0</v>
      </c>
      <c r="G82">
        <f t="shared" si="29"/>
        <v>2.2000000000000001E-3</v>
      </c>
      <c r="H82">
        <f t="shared" si="30"/>
        <v>0.2893</v>
      </c>
      <c r="I82">
        <f t="shared" si="31"/>
        <v>0.38279999999999997</v>
      </c>
      <c r="J82">
        <f t="shared" si="32"/>
        <v>8.8000000000000009E-2</v>
      </c>
      <c r="K82">
        <f t="shared" si="33"/>
        <v>1.6500000000000001E-2</v>
      </c>
      <c r="L82">
        <f t="shared" si="34"/>
        <v>1.8700000000000001E-2</v>
      </c>
      <c r="M82">
        <f t="shared" si="35"/>
        <v>1.1000000000000001E-3</v>
      </c>
      <c r="N82">
        <f t="shared" si="36"/>
        <v>1.1000000000000001E-3</v>
      </c>
      <c r="O82">
        <f t="shared" si="37"/>
        <v>6.6E-3</v>
      </c>
      <c r="P82">
        <f t="shared" si="38"/>
        <v>4.4000000000000003E-3</v>
      </c>
      <c r="Q82">
        <f t="shared" si="39"/>
        <v>4.4000000000000003E-3</v>
      </c>
      <c r="R82">
        <f t="shared" si="40"/>
        <v>5.5000000000000005E-3</v>
      </c>
      <c r="S82">
        <f t="shared" si="41"/>
        <v>3.3E-3</v>
      </c>
      <c r="T82">
        <f t="shared" si="42"/>
        <v>1.1000000000000001E-3</v>
      </c>
      <c r="U82">
        <f t="shared" si="43"/>
        <v>1.1000000000000001E-3</v>
      </c>
      <c r="V82">
        <f t="shared" si="44"/>
        <v>1.1000000000000001E-3</v>
      </c>
      <c r="W82">
        <f t="shared" si="45"/>
        <v>0.2893</v>
      </c>
      <c r="X82">
        <f t="shared" si="46"/>
        <v>0.36630000000000001</v>
      </c>
      <c r="Y82">
        <f t="shared" si="47"/>
        <v>5.8300000000000005E-2</v>
      </c>
    </row>
    <row r="83" spans="1:25">
      <c r="A83" s="88" t="s">
        <v>1296</v>
      </c>
      <c r="B83">
        <f t="shared" si="24"/>
        <v>5.5000000000000005E-3</v>
      </c>
      <c r="C83">
        <f t="shared" si="25"/>
        <v>6.6E-3</v>
      </c>
      <c r="D83">
        <f t="shared" si="26"/>
        <v>8.8000000000000005E-3</v>
      </c>
      <c r="E83">
        <f t="shared" si="27"/>
        <v>1.5400000000000002E-2</v>
      </c>
      <c r="F83">
        <f t="shared" si="28"/>
        <v>0.13089999999999999</v>
      </c>
      <c r="G83">
        <f t="shared" si="29"/>
        <v>0.21009999999999998</v>
      </c>
      <c r="H83">
        <f t="shared" si="30"/>
        <v>7.6999999999999999E-2</v>
      </c>
      <c r="I83">
        <f t="shared" si="31"/>
        <v>1.9799999999999998E-2</v>
      </c>
      <c r="J83">
        <f t="shared" si="32"/>
        <v>1.43E-2</v>
      </c>
      <c r="K83">
        <f t="shared" si="33"/>
        <v>1.9799999999999998E-2</v>
      </c>
      <c r="L83">
        <f t="shared" si="34"/>
        <v>2.64E-2</v>
      </c>
      <c r="M83">
        <f t="shared" si="35"/>
        <v>2.75E-2</v>
      </c>
      <c r="N83">
        <f t="shared" si="36"/>
        <v>8.8000000000000005E-3</v>
      </c>
      <c r="O83">
        <f t="shared" si="37"/>
        <v>1.21E-2</v>
      </c>
      <c r="P83">
        <f t="shared" si="38"/>
        <v>6.6E-3</v>
      </c>
      <c r="Q83">
        <f t="shared" si="39"/>
        <v>1.6500000000000001E-2</v>
      </c>
      <c r="R83">
        <f t="shared" si="40"/>
        <v>1.1000000000000001E-2</v>
      </c>
      <c r="S83">
        <f t="shared" si="41"/>
        <v>4.4000000000000003E-3</v>
      </c>
      <c r="T83">
        <f t="shared" si="42"/>
        <v>7.7000000000000011E-3</v>
      </c>
      <c r="U83">
        <f t="shared" si="43"/>
        <v>1.43E-2</v>
      </c>
      <c r="V83">
        <f t="shared" si="44"/>
        <v>3.4099999999999998E-2</v>
      </c>
      <c r="W83">
        <f t="shared" si="45"/>
        <v>0.22109999999999999</v>
      </c>
      <c r="X83">
        <f t="shared" si="46"/>
        <v>0.14080000000000001</v>
      </c>
      <c r="Y83">
        <f t="shared" si="47"/>
        <v>3.1899999999999998E-2</v>
      </c>
    </row>
    <row r="84" spans="1:25">
      <c r="A84" s="88" t="s">
        <v>1297</v>
      </c>
      <c r="B84">
        <f t="shared" si="24"/>
        <v>0</v>
      </c>
      <c r="C84">
        <f t="shared" si="25"/>
        <v>0</v>
      </c>
      <c r="D84">
        <f t="shared" si="26"/>
        <v>0</v>
      </c>
      <c r="E84">
        <f t="shared" si="27"/>
        <v>0</v>
      </c>
      <c r="F84">
        <f t="shared" si="28"/>
        <v>0</v>
      </c>
      <c r="G84">
        <f t="shared" si="29"/>
        <v>0</v>
      </c>
      <c r="H84">
        <f t="shared" si="30"/>
        <v>0</v>
      </c>
      <c r="I84">
        <f t="shared" si="31"/>
        <v>0</v>
      </c>
      <c r="J84">
        <f t="shared" si="32"/>
        <v>0</v>
      </c>
      <c r="K84">
        <f t="shared" si="33"/>
        <v>0</v>
      </c>
      <c r="L84">
        <f t="shared" si="34"/>
        <v>1.1000000000000001E-3</v>
      </c>
      <c r="M84">
        <f t="shared" si="35"/>
        <v>0</v>
      </c>
      <c r="N84">
        <f t="shared" si="36"/>
        <v>0</v>
      </c>
      <c r="O84">
        <f t="shared" si="37"/>
        <v>1.1000000000000001E-3</v>
      </c>
      <c r="P84">
        <f t="shared" si="38"/>
        <v>1.43E-2</v>
      </c>
      <c r="Q84">
        <f t="shared" si="39"/>
        <v>1.5400000000000002E-2</v>
      </c>
      <c r="R84">
        <f t="shared" si="40"/>
        <v>0.32340000000000002</v>
      </c>
      <c r="S84">
        <f t="shared" si="41"/>
        <v>0.24859999999999999</v>
      </c>
      <c r="T84">
        <f t="shared" si="42"/>
        <v>0</v>
      </c>
      <c r="U84">
        <f t="shared" si="43"/>
        <v>2.53E-2</v>
      </c>
      <c r="V84">
        <f t="shared" si="44"/>
        <v>4.6199999999999998E-2</v>
      </c>
      <c r="W84">
        <f t="shared" si="45"/>
        <v>0</v>
      </c>
      <c r="X84">
        <f t="shared" si="46"/>
        <v>0</v>
      </c>
      <c r="Y84">
        <f t="shared" si="47"/>
        <v>0</v>
      </c>
    </row>
    <row r="85" spans="1:25">
      <c r="A85" s="88" t="s">
        <v>1298</v>
      </c>
      <c r="B85">
        <f t="shared" si="24"/>
        <v>0</v>
      </c>
      <c r="C85">
        <f t="shared" si="25"/>
        <v>0</v>
      </c>
      <c r="D85">
        <f t="shared" si="26"/>
        <v>0</v>
      </c>
      <c r="E85">
        <f t="shared" si="27"/>
        <v>0.3135</v>
      </c>
      <c r="F85">
        <f t="shared" si="28"/>
        <v>2.2000000000000002E-2</v>
      </c>
      <c r="G85">
        <f t="shared" si="29"/>
        <v>0</v>
      </c>
      <c r="H85">
        <f t="shared" si="30"/>
        <v>0</v>
      </c>
      <c r="I85">
        <f t="shared" si="31"/>
        <v>0</v>
      </c>
      <c r="J85">
        <f t="shared" si="32"/>
        <v>1.1000000000000001E-3</v>
      </c>
      <c r="K85">
        <f t="shared" si="33"/>
        <v>5.5000000000000005E-3</v>
      </c>
      <c r="L85">
        <f t="shared" si="34"/>
        <v>1.5400000000000002E-2</v>
      </c>
      <c r="M85">
        <f t="shared" si="35"/>
        <v>6.6E-3</v>
      </c>
      <c r="N85">
        <f t="shared" si="36"/>
        <v>2.2000000000000001E-3</v>
      </c>
      <c r="O85">
        <f t="shared" si="37"/>
        <v>1.1000000000000001E-3</v>
      </c>
      <c r="P85">
        <f t="shared" si="38"/>
        <v>4.4000000000000003E-3</v>
      </c>
      <c r="Q85">
        <f t="shared" si="39"/>
        <v>3.3E-3</v>
      </c>
      <c r="R85">
        <f t="shared" si="40"/>
        <v>0</v>
      </c>
      <c r="S85">
        <f t="shared" si="41"/>
        <v>0</v>
      </c>
      <c r="T85">
        <f t="shared" si="42"/>
        <v>0</v>
      </c>
      <c r="U85">
        <f t="shared" si="43"/>
        <v>0</v>
      </c>
      <c r="V85">
        <f t="shared" si="44"/>
        <v>0</v>
      </c>
      <c r="W85">
        <f t="shared" si="45"/>
        <v>0</v>
      </c>
      <c r="X85">
        <f t="shared" si="46"/>
        <v>0</v>
      </c>
      <c r="Y85">
        <f t="shared" si="47"/>
        <v>0</v>
      </c>
    </row>
    <row r="86" spans="1:25">
      <c r="A86" s="88" t="s">
        <v>1299</v>
      </c>
      <c r="B86">
        <f t="shared" si="24"/>
        <v>1.1000000000000001E-3</v>
      </c>
      <c r="C86">
        <f t="shared" si="25"/>
        <v>7.8100000000000003E-2</v>
      </c>
      <c r="D86">
        <f t="shared" si="26"/>
        <v>0.5544</v>
      </c>
      <c r="E86">
        <f t="shared" si="27"/>
        <v>0.57419999999999993</v>
      </c>
      <c r="F86">
        <f t="shared" si="28"/>
        <v>0.46859999999999996</v>
      </c>
      <c r="G86">
        <f t="shared" si="29"/>
        <v>6.4899999999999999E-2</v>
      </c>
      <c r="H86">
        <f t="shared" si="30"/>
        <v>0</v>
      </c>
      <c r="I86">
        <f t="shared" si="31"/>
        <v>1.1000000000000001E-3</v>
      </c>
      <c r="J86">
        <f t="shared" si="32"/>
        <v>6.6E-3</v>
      </c>
      <c r="K86">
        <f t="shared" si="33"/>
        <v>1.8700000000000001E-2</v>
      </c>
      <c r="L86">
        <f t="shared" si="34"/>
        <v>1.1000000000000001E-2</v>
      </c>
      <c r="M86">
        <f t="shared" si="35"/>
        <v>7.7000000000000011E-3</v>
      </c>
      <c r="N86">
        <f t="shared" si="36"/>
        <v>7.7000000000000011E-3</v>
      </c>
      <c r="O86">
        <f t="shared" si="37"/>
        <v>6.6E-3</v>
      </c>
      <c r="P86">
        <f t="shared" si="38"/>
        <v>6.6E-3</v>
      </c>
      <c r="Q86">
        <f t="shared" si="39"/>
        <v>3.3E-3</v>
      </c>
      <c r="R86">
        <f t="shared" si="40"/>
        <v>2.2000000000000001E-3</v>
      </c>
      <c r="S86">
        <f t="shared" si="41"/>
        <v>2.2000000000000001E-3</v>
      </c>
      <c r="T86">
        <f t="shared" si="42"/>
        <v>2.2000000000000001E-3</v>
      </c>
      <c r="U86">
        <f t="shared" si="43"/>
        <v>1.1000000000000001E-3</v>
      </c>
      <c r="V86">
        <f t="shared" si="44"/>
        <v>1.1000000000000001E-3</v>
      </c>
      <c r="W86">
        <f t="shared" si="45"/>
        <v>1.1000000000000001E-3</v>
      </c>
      <c r="X86">
        <f t="shared" si="46"/>
        <v>1.1000000000000001E-3</v>
      </c>
      <c r="Y86">
        <f t="shared" si="47"/>
        <v>1.1000000000000001E-3</v>
      </c>
    </row>
    <row r="87" spans="1:25">
      <c r="A87" s="88" t="s">
        <v>1300</v>
      </c>
      <c r="B87">
        <f t="shared" si="24"/>
        <v>0.4587</v>
      </c>
      <c r="C87">
        <f t="shared" si="25"/>
        <v>0.48729999999999996</v>
      </c>
      <c r="D87">
        <f t="shared" si="26"/>
        <v>0.48729999999999996</v>
      </c>
      <c r="E87">
        <f t="shared" si="27"/>
        <v>0.47409999999999997</v>
      </c>
      <c r="F87">
        <f t="shared" si="28"/>
        <v>0.47189999999999999</v>
      </c>
      <c r="G87">
        <f t="shared" si="29"/>
        <v>0.23320000000000002</v>
      </c>
      <c r="H87">
        <f t="shared" si="30"/>
        <v>0.43340000000000001</v>
      </c>
      <c r="I87">
        <f t="shared" si="31"/>
        <v>0.46640000000000004</v>
      </c>
      <c r="J87">
        <f t="shared" si="32"/>
        <v>4.4000000000000004E-2</v>
      </c>
      <c r="K87">
        <f t="shared" si="33"/>
        <v>6.0500000000000005E-2</v>
      </c>
      <c r="L87">
        <f t="shared" si="34"/>
        <v>9.8999999999999991E-3</v>
      </c>
      <c r="M87">
        <f t="shared" si="35"/>
        <v>7.7000000000000011E-3</v>
      </c>
      <c r="N87">
        <f t="shared" si="36"/>
        <v>4.4000000000000003E-3</v>
      </c>
      <c r="O87">
        <f t="shared" si="37"/>
        <v>1.32E-2</v>
      </c>
      <c r="P87">
        <f t="shared" si="38"/>
        <v>6.6E-3</v>
      </c>
      <c r="Q87">
        <f t="shared" si="39"/>
        <v>5.5000000000000005E-3</v>
      </c>
      <c r="R87">
        <f t="shared" si="40"/>
        <v>6.6E-3</v>
      </c>
      <c r="S87">
        <f t="shared" si="41"/>
        <v>6.6E-3</v>
      </c>
      <c r="T87">
        <f t="shared" si="42"/>
        <v>4.4000000000000003E-3</v>
      </c>
      <c r="U87">
        <f t="shared" si="43"/>
        <v>4.4000000000000003E-3</v>
      </c>
      <c r="V87">
        <f t="shared" si="44"/>
        <v>3.3E-3</v>
      </c>
      <c r="W87">
        <f t="shared" si="45"/>
        <v>3.3E-3</v>
      </c>
      <c r="X87">
        <f t="shared" si="46"/>
        <v>3.3E-3</v>
      </c>
      <c r="Y87">
        <f t="shared" si="47"/>
        <v>4.4000000000000003E-3</v>
      </c>
    </row>
    <row r="88" spans="1:25">
      <c r="A88" s="88" t="s">
        <v>1301</v>
      </c>
      <c r="B88">
        <f t="shared" si="24"/>
        <v>1.32E-2</v>
      </c>
      <c r="C88">
        <f t="shared" si="25"/>
        <v>1.1000000000000001E-3</v>
      </c>
      <c r="D88">
        <f t="shared" si="26"/>
        <v>1.1000000000000001E-3</v>
      </c>
      <c r="E88">
        <f t="shared" si="27"/>
        <v>3.5200000000000002E-2</v>
      </c>
      <c r="F88">
        <f t="shared" si="28"/>
        <v>1.5400000000000002E-2</v>
      </c>
      <c r="G88">
        <f t="shared" si="29"/>
        <v>0.25850000000000001</v>
      </c>
      <c r="H88">
        <f t="shared" si="30"/>
        <v>0.26619999999999999</v>
      </c>
      <c r="I88">
        <f t="shared" si="31"/>
        <v>0.14630000000000001</v>
      </c>
      <c r="J88">
        <f t="shared" si="32"/>
        <v>9.8999999999999991E-3</v>
      </c>
      <c r="K88">
        <f t="shared" si="33"/>
        <v>7.7000000000000011E-3</v>
      </c>
      <c r="L88">
        <f t="shared" si="34"/>
        <v>5.9400000000000001E-2</v>
      </c>
      <c r="M88">
        <f t="shared" si="35"/>
        <v>1.8700000000000001E-2</v>
      </c>
      <c r="N88">
        <f t="shared" si="36"/>
        <v>1.6500000000000001E-2</v>
      </c>
      <c r="O88">
        <f t="shared" si="37"/>
        <v>6.6E-3</v>
      </c>
      <c r="P88">
        <f t="shared" si="38"/>
        <v>1.1000000000000001E-3</v>
      </c>
      <c r="Q88">
        <f t="shared" si="39"/>
        <v>2.9700000000000001E-2</v>
      </c>
      <c r="R88">
        <f t="shared" si="40"/>
        <v>0.16500000000000001</v>
      </c>
      <c r="S88">
        <f t="shared" si="41"/>
        <v>0.15839999999999999</v>
      </c>
      <c r="T88">
        <f t="shared" si="42"/>
        <v>1.8700000000000001E-2</v>
      </c>
      <c r="U88">
        <f t="shared" si="43"/>
        <v>1.1000000000000001E-3</v>
      </c>
      <c r="V88">
        <f t="shared" si="44"/>
        <v>0</v>
      </c>
      <c r="W88">
        <f t="shared" si="45"/>
        <v>1.1000000000000001E-3</v>
      </c>
      <c r="X88">
        <f t="shared" si="46"/>
        <v>4.4000000000000004E-2</v>
      </c>
      <c r="Y88">
        <f t="shared" si="47"/>
        <v>2.64E-2</v>
      </c>
    </row>
    <row r="89" spans="1:25">
      <c r="A89" s="88" t="s">
        <v>1302</v>
      </c>
      <c r="B89">
        <f t="shared" si="24"/>
        <v>8.8000000000000005E-3</v>
      </c>
      <c r="C89">
        <f t="shared" si="25"/>
        <v>2.2000000000000001E-3</v>
      </c>
      <c r="D89">
        <f t="shared" si="26"/>
        <v>2.2000000000000001E-3</v>
      </c>
      <c r="E89">
        <f t="shared" si="27"/>
        <v>1.1000000000000001E-3</v>
      </c>
      <c r="F89">
        <f t="shared" si="28"/>
        <v>2.2000000000000001E-3</v>
      </c>
      <c r="G89">
        <f t="shared" si="29"/>
        <v>2.2000000000000001E-3</v>
      </c>
      <c r="H89">
        <f t="shared" si="30"/>
        <v>3.3E-3</v>
      </c>
      <c r="I89">
        <f t="shared" si="31"/>
        <v>5.5000000000000005E-3</v>
      </c>
      <c r="J89">
        <f t="shared" si="32"/>
        <v>1.1000000000000001E-2</v>
      </c>
      <c r="K89">
        <f t="shared" si="33"/>
        <v>1.7600000000000001E-2</v>
      </c>
      <c r="L89">
        <f t="shared" si="34"/>
        <v>2.4199999999999999E-2</v>
      </c>
      <c r="M89">
        <f t="shared" si="35"/>
        <v>1.5400000000000002E-2</v>
      </c>
      <c r="N89">
        <f t="shared" si="36"/>
        <v>9.8999999999999991E-3</v>
      </c>
      <c r="O89">
        <f t="shared" si="37"/>
        <v>1.21E-2</v>
      </c>
      <c r="P89">
        <f t="shared" si="38"/>
        <v>8.8000000000000005E-3</v>
      </c>
      <c r="Q89">
        <f t="shared" si="39"/>
        <v>5.5000000000000005E-3</v>
      </c>
      <c r="R89">
        <f t="shared" si="40"/>
        <v>1.21E-2</v>
      </c>
      <c r="S89">
        <f t="shared" si="41"/>
        <v>7.7000000000000011E-3</v>
      </c>
      <c r="T89">
        <f t="shared" si="42"/>
        <v>4.4000000000000003E-3</v>
      </c>
      <c r="U89">
        <f t="shared" si="43"/>
        <v>4.4000000000000003E-3</v>
      </c>
      <c r="V89">
        <f t="shared" si="44"/>
        <v>6.6E-3</v>
      </c>
      <c r="W89">
        <f t="shared" si="45"/>
        <v>0.46640000000000004</v>
      </c>
      <c r="X89">
        <f t="shared" si="46"/>
        <v>0.37730000000000002</v>
      </c>
      <c r="Y89">
        <f t="shared" si="47"/>
        <v>1.43E-2</v>
      </c>
    </row>
    <row r="90" spans="1:25">
      <c r="A90" s="88" t="s">
        <v>1303</v>
      </c>
      <c r="B90">
        <f t="shared" si="24"/>
        <v>3.3E-3</v>
      </c>
      <c r="C90">
        <f t="shared" si="25"/>
        <v>2.2000000000000001E-3</v>
      </c>
      <c r="D90">
        <f t="shared" si="26"/>
        <v>0.35089999999999999</v>
      </c>
      <c r="E90">
        <f t="shared" si="27"/>
        <v>0.4037</v>
      </c>
      <c r="F90">
        <f t="shared" si="28"/>
        <v>2.2000000000000002E-2</v>
      </c>
      <c r="G90">
        <f t="shared" si="29"/>
        <v>3.3E-3</v>
      </c>
      <c r="H90">
        <f t="shared" si="30"/>
        <v>3.3E-3</v>
      </c>
      <c r="I90">
        <f t="shared" si="31"/>
        <v>4.4000000000000003E-3</v>
      </c>
      <c r="J90">
        <f t="shared" si="32"/>
        <v>7.7000000000000011E-3</v>
      </c>
      <c r="K90">
        <f t="shared" si="33"/>
        <v>1.21E-2</v>
      </c>
      <c r="L90">
        <f t="shared" si="34"/>
        <v>6.6E-3</v>
      </c>
      <c r="M90">
        <f t="shared" si="35"/>
        <v>3.3E-3</v>
      </c>
      <c r="N90">
        <f t="shared" si="36"/>
        <v>4.4000000000000003E-3</v>
      </c>
      <c r="O90">
        <f t="shared" si="37"/>
        <v>2.2000000000000001E-3</v>
      </c>
      <c r="P90">
        <f t="shared" si="38"/>
        <v>2.2000000000000001E-3</v>
      </c>
      <c r="Q90">
        <f t="shared" si="39"/>
        <v>5.5000000000000005E-3</v>
      </c>
      <c r="R90">
        <f t="shared" si="40"/>
        <v>6.6E-3</v>
      </c>
      <c r="S90">
        <f t="shared" si="41"/>
        <v>6.6E-3</v>
      </c>
      <c r="T90">
        <f t="shared" si="42"/>
        <v>4.4000000000000003E-3</v>
      </c>
      <c r="U90">
        <f t="shared" si="43"/>
        <v>3.3E-3</v>
      </c>
      <c r="V90">
        <f t="shared" si="44"/>
        <v>4.4000000000000003E-3</v>
      </c>
      <c r="W90">
        <f t="shared" si="45"/>
        <v>4.4000000000000003E-3</v>
      </c>
      <c r="X90">
        <f t="shared" si="46"/>
        <v>4.4000000000000003E-3</v>
      </c>
      <c r="Y90">
        <f t="shared" si="47"/>
        <v>4.4000000000000003E-3</v>
      </c>
    </row>
    <row r="91" spans="1:25">
      <c r="A91" s="88" t="s">
        <v>1304</v>
      </c>
      <c r="B91">
        <f t="shared" si="24"/>
        <v>4.4000000000000003E-3</v>
      </c>
      <c r="C91">
        <f t="shared" si="25"/>
        <v>4.4000000000000003E-3</v>
      </c>
      <c r="D91">
        <f t="shared" si="26"/>
        <v>4.4000000000000003E-3</v>
      </c>
      <c r="E91">
        <f t="shared" si="27"/>
        <v>4.4000000000000003E-3</v>
      </c>
      <c r="F91">
        <f t="shared" si="28"/>
        <v>4.4000000000000003E-3</v>
      </c>
      <c r="G91">
        <f t="shared" si="29"/>
        <v>4.4000000000000003E-3</v>
      </c>
      <c r="H91">
        <f t="shared" si="30"/>
        <v>4.4000000000000003E-3</v>
      </c>
      <c r="I91">
        <f t="shared" si="31"/>
        <v>5.5000000000000005E-3</v>
      </c>
      <c r="J91">
        <f t="shared" si="32"/>
        <v>6.6E-3</v>
      </c>
      <c r="K91">
        <f t="shared" si="33"/>
        <v>6.6E-3</v>
      </c>
      <c r="L91">
        <f t="shared" si="34"/>
        <v>6.6E-3</v>
      </c>
      <c r="M91">
        <f t="shared" si="35"/>
        <v>7.7000000000000011E-3</v>
      </c>
      <c r="N91">
        <f t="shared" si="36"/>
        <v>7.7000000000000011E-3</v>
      </c>
      <c r="O91">
        <f t="shared" si="37"/>
        <v>8.8000000000000005E-3</v>
      </c>
      <c r="P91">
        <f t="shared" si="38"/>
        <v>8.8000000000000005E-3</v>
      </c>
      <c r="Q91">
        <f t="shared" si="39"/>
        <v>8.8000000000000005E-3</v>
      </c>
      <c r="R91">
        <f t="shared" si="40"/>
        <v>6.6E-3</v>
      </c>
      <c r="S91">
        <f t="shared" si="41"/>
        <v>5.5000000000000005E-3</v>
      </c>
      <c r="T91">
        <f t="shared" si="42"/>
        <v>5.5000000000000005E-3</v>
      </c>
      <c r="U91">
        <f t="shared" si="43"/>
        <v>5.5000000000000005E-3</v>
      </c>
      <c r="V91">
        <f t="shared" si="44"/>
        <v>5.5000000000000005E-3</v>
      </c>
      <c r="W91">
        <f t="shared" si="45"/>
        <v>5.5000000000000005E-3</v>
      </c>
      <c r="X91">
        <f t="shared" si="46"/>
        <v>4.4000000000000003E-3</v>
      </c>
      <c r="Y91">
        <f t="shared" si="47"/>
        <v>5.5000000000000005E-3</v>
      </c>
    </row>
    <row r="92" spans="1:25">
      <c r="A92" s="88" t="s">
        <v>1305</v>
      </c>
      <c r="B92">
        <f t="shared" si="24"/>
        <v>7.7000000000000011E-3</v>
      </c>
      <c r="C92">
        <f t="shared" si="25"/>
        <v>6.6E-3</v>
      </c>
      <c r="D92">
        <f t="shared" si="26"/>
        <v>6.6E-3</v>
      </c>
      <c r="E92">
        <f t="shared" si="27"/>
        <v>6.6E-3</v>
      </c>
      <c r="F92">
        <f t="shared" si="28"/>
        <v>8.5800000000000001E-2</v>
      </c>
      <c r="G92">
        <f t="shared" si="29"/>
        <v>0.15620000000000001</v>
      </c>
      <c r="H92">
        <f t="shared" si="30"/>
        <v>5.9400000000000001E-2</v>
      </c>
      <c r="I92">
        <f t="shared" si="31"/>
        <v>3.85E-2</v>
      </c>
      <c r="J92">
        <f t="shared" si="32"/>
        <v>5.5000000000000005E-3</v>
      </c>
      <c r="K92">
        <f t="shared" si="33"/>
        <v>5.5000000000000005E-3</v>
      </c>
      <c r="L92">
        <f t="shared" si="34"/>
        <v>3.3E-3</v>
      </c>
      <c r="M92">
        <f t="shared" si="35"/>
        <v>3.6299999999999999E-2</v>
      </c>
      <c r="N92">
        <f t="shared" si="36"/>
        <v>1.43E-2</v>
      </c>
      <c r="O92">
        <f t="shared" si="37"/>
        <v>1.9799999999999998E-2</v>
      </c>
      <c r="P92">
        <f t="shared" si="38"/>
        <v>2.3099999999999999E-2</v>
      </c>
      <c r="Q92">
        <f t="shared" si="39"/>
        <v>3.9599999999999996E-2</v>
      </c>
      <c r="R92">
        <f t="shared" si="40"/>
        <v>1.21E-2</v>
      </c>
      <c r="S92">
        <f t="shared" si="41"/>
        <v>5.8300000000000005E-2</v>
      </c>
      <c r="T92">
        <f t="shared" si="42"/>
        <v>1.6500000000000001E-2</v>
      </c>
      <c r="U92">
        <f t="shared" si="43"/>
        <v>8.8000000000000005E-3</v>
      </c>
      <c r="V92">
        <f t="shared" si="44"/>
        <v>8.8000000000000005E-3</v>
      </c>
      <c r="W92">
        <f t="shared" si="45"/>
        <v>8.8000000000000005E-3</v>
      </c>
      <c r="X92">
        <f t="shared" si="46"/>
        <v>0.1111</v>
      </c>
      <c r="Y92">
        <f t="shared" si="47"/>
        <v>0.23540000000000003</v>
      </c>
    </row>
    <row r="93" spans="1:25">
      <c r="A93" s="88" t="s">
        <v>1306</v>
      </c>
      <c r="B93">
        <f t="shared" si="24"/>
        <v>0</v>
      </c>
      <c r="C93">
        <f t="shared" si="25"/>
        <v>3.3E-3</v>
      </c>
      <c r="D93">
        <f t="shared" si="26"/>
        <v>0</v>
      </c>
      <c r="E93">
        <f t="shared" si="27"/>
        <v>0</v>
      </c>
      <c r="F93">
        <f t="shared" si="28"/>
        <v>1.1000000000000001E-3</v>
      </c>
      <c r="G93">
        <f t="shared" si="29"/>
        <v>6.6E-3</v>
      </c>
      <c r="H93">
        <f t="shared" si="30"/>
        <v>2.2000000000000001E-3</v>
      </c>
      <c r="I93">
        <f t="shared" si="31"/>
        <v>1.43E-2</v>
      </c>
      <c r="J93">
        <f t="shared" si="32"/>
        <v>1.32E-2</v>
      </c>
      <c r="K93">
        <f t="shared" si="33"/>
        <v>2.2000000000000001E-3</v>
      </c>
      <c r="L93">
        <f t="shared" si="34"/>
        <v>9.8999999999999991E-3</v>
      </c>
      <c r="M93">
        <f t="shared" si="35"/>
        <v>5.5000000000000005E-3</v>
      </c>
      <c r="N93">
        <f t="shared" si="36"/>
        <v>4.4000000000000003E-3</v>
      </c>
      <c r="O93">
        <f t="shared" si="37"/>
        <v>6.6E-3</v>
      </c>
      <c r="P93">
        <f t="shared" si="38"/>
        <v>7.7000000000000011E-3</v>
      </c>
      <c r="Q93">
        <f t="shared" si="39"/>
        <v>1.1000000000000001E-3</v>
      </c>
      <c r="R93">
        <f t="shared" si="40"/>
        <v>5.5000000000000005E-3</v>
      </c>
      <c r="S93">
        <f t="shared" si="41"/>
        <v>4.4000000000000003E-3</v>
      </c>
      <c r="T93">
        <f t="shared" si="42"/>
        <v>2.2000000000000001E-3</v>
      </c>
      <c r="U93">
        <f t="shared" si="43"/>
        <v>0.1012</v>
      </c>
      <c r="V93">
        <f t="shared" si="44"/>
        <v>0</v>
      </c>
      <c r="W93">
        <f t="shared" si="45"/>
        <v>0</v>
      </c>
      <c r="X93">
        <f t="shared" si="46"/>
        <v>1.1000000000000001E-3</v>
      </c>
      <c r="Y93">
        <f t="shared" si="47"/>
        <v>0</v>
      </c>
    </row>
    <row r="94" spans="1:25">
      <c r="A94" s="88" t="s">
        <v>1307</v>
      </c>
      <c r="B94">
        <f t="shared" si="24"/>
        <v>1.1000000000000001E-3</v>
      </c>
      <c r="C94">
        <f t="shared" si="25"/>
        <v>0.25519999999999998</v>
      </c>
      <c r="D94">
        <f t="shared" si="26"/>
        <v>9.2399999999999996E-2</v>
      </c>
      <c r="E94">
        <f t="shared" si="27"/>
        <v>1.1000000000000001E-3</v>
      </c>
      <c r="F94">
        <f t="shared" si="28"/>
        <v>0</v>
      </c>
      <c r="G94">
        <f t="shared" si="29"/>
        <v>0</v>
      </c>
      <c r="H94">
        <f t="shared" si="30"/>
        <v>9.8999999999999991E-3</v>
      </c>
      <c r="I94">
        <f t="shared" si="31"/>
        <v>6.6E-3</v>
      </c>
      <c r="J94">
        <f t="shared" si="32"/>
        <v>9.8999999999999991E-3</v>
      </c>
      <c r="K94">
        <f t="shared" si="33"/>
        <v>7.7000000000000011E-3</v>
      </c>
      <c r="L94">
        <f t="shared" si="34"/>
        <v>5.5000000000000005E-3</v>
      </c>
      <c r="M94">
        <f t="shared" si="35"/>
        <v>9.8999999999999991E-3</v>
      </c>
      <c r="N94">
        <f t="shared" si="36"/>
        <v>6.6E-3</v>
      </c>
      <c r="O94">
        <f t="shared" si="37"/>
        <v>3.3E-3</v>
      </c>
      <c r="P94">
        <f t="shared" si="38"/>
        <v>3.3E-3</v>
      </c>
      <c r="Q94">
        <f t="shared" si="39"/>
        <v>5.5000000000000005E-3</v>
      </c>
      <c r="R94">
        <f t="shared" si="40"/>
        <v>6.6E-3</v>
      </c>
      <c r="S94">
        <f t="shared" si="41"/>
        <v>1.32E-2</v>
      </c>
      <c r="T94">
        <f t="shared" si="42"/>
        <v>3.3E-3</v>
      </c>
      <c r="U94">
        <f t="shared" si="43"/>
        <v>0.16500000000000001</v>
      </c>
      <c r="V94">
        <f t="shared" si="44"/>
        <v>1.1000000000000001E-3</v>
      </c>
      <c r="W94">
        <f t="shared" si="45"/>
        <v>2.2000000000000001E-3</v>
      </c>
      <c r="X94">
        <f t="shared" si="46"/>
        <v>2.2000000000000001E-3</v>
      </c>
      <c r="Y94">
        <f t="shared" si="47"/>
        <v>0.13089999999999999</v>
      </c>
    </row>
    <row r="95" spans="1:25">
      <c r="A95" s="88" t="s">
        <v>1308</v>
      </c>
      <c r="B95">
        <f t="shared" si="24"/>
        <v>0</v>
      </c>
      <c r="C95">
        <f t="shared" si="25"/>
        <v>1.1000000000000001E-3</v>
      </c>
      <c r="D95">
        <f t="shared" si="26"/>
        <v>0</v>
      </c>
      <c r="E95">
        <f t="shared" si="27"/>
        <v>1.1000000000000001E-3</v>
      </c>
      <c r="F95">
        <f t="shared" si="28"/>
        <v>0.31570000000000004</v>
      </c>
      <c r="G95">
        <f t="shared" si="29"/>
        <v>0.1023</v>
      </c>
      <c r="H95">
        <f t="shared" si="30"/>
        <v>1.1000000000000001E-2</v>
      </c>
      <c r="I95">
        <f t="shared" si="31"/>
        <v>6.6E-3</v>
      </c>
      <c r="J95">
        <f t="shared" si="32"/>
        <v>1.21E-2</v>
      </c>
      <c r="K95">
        <f t="shared" si="33"/>
        <v>6.6E-3</v>
      </c>
      <c r="L95">
        <f t="shared" si="34"/>
        <v>1.32E-2</v>
      </c>
      <c r="M95">
        <f t="shared" si="35"/>
        <v>1.7600000000000001E-2</v>
      </c>
      <c r="N95">
        <f t="shared" si="36"/>
        <v>4.4000000000000003E-3</v>
      </c>
      <c r="O95">
        <f t="shared" si="37"/>
        <v>1.21E-2</v>
      </c>
      <c r="P95">
        <f t="shared" si="38"/>
        <v>1.1000000000000001E-2</v>
      </c>
      <c r="Q95">
        <f t="shared" si="39"/>
        <v>3.3E-3</v>
      </c>
      <c r="R95">
        <f t="shared" si="40"/>
        <v>8.8000000000000005E-3</v>
      </c>
      <c r="S95">
        <f t="shared" si="41"/>
        <v>9.8999999999999991E-3</v>
      </c>
      <c r="T95">
        <f t="shared" si="42"/>
        <v>4.4000000000000003E-3</v>
      </c>
      <c r="U95">
        <f t="shared" si="43"/>
        <v>0.33660000000000001</v>
      </c>
      <c r="V95">
        <f t="shared" si="44"/>
        <v>7.5899999999999995E-2</v>
      </c>
      <c r="W95">
        <f t="shared" si="45"/>
        <v>0.13419999999999999</v>
      </c>
      <c r="X95">
        <f t="shared" si="46"/>
        <v>1.1000000000000001E-3</v>
      </c>
      <c r="Y95">
        <f t="shared" si="47"/>
        <v>0</v>
      </c>
    </row>
    <row r="96" spans="1:25">
      <c r="A96" s="88" t="s">
        <v>1309</v>
      </c>
      <c r="B96">
        <f t="shared" si="24"/>
        <v>2.2164999999999999</v>
      </c>
      <c r="C96">
        <f t="shared" si="25"/>
        <v>2.2209000000000003</v>
      </c>
      <c r="D96">
        <f t="shared" si="26"/>
        <v>2.0129999999999999</v>
      </c>
      <c r="E96">
        <f t="shared" si="27"/>
        <v>6.93E-2</v>
      </c>
      <c r="F96">
        <f t="shared" si="28"/>
        <v>0</v>
      </c>
      <c r="G96">
        <f t="shared" si="29"/>
        <v>0.23429999999999998</v>
      </c>
      <c r="H96">
        <f t="shared" si="30"/>
        <v>2.1835</v>
      </c>
      <c r="I96">
        <f t="shared" si="31"/>
        <v>2.5377000000000001</v>
      </c>
      <c r="J96">
        <f t="shared" si="32"/>
        <v>2.1384000000000003</v>
      </c>
      <c r="K96">
        <f t="shared" si="33"/>
        <v>2.4199999999999999E-2</v>
      </c>
      <c r="L96">
        <f t="shared" si="34"/>
        <v>0</v>
      </c>
      <c r="M96">
        <f t="shared" si="35"/>
        <v>0</v>
      </c>
      <c r="N96">
        <f t="shared" si="36"/>
        <v>0</v>
      </c>
      <c r="O96">
        <f t="shared" si="37"/>
        <v>0</v>
      </c>
      <c r="P96">
        <f t="shared" si="38"/>
        <v>0</v>
      </c>
      <c r="Q96">
        <f t="shared" si="39"/>
        <v>0</v>
      </c>
      <c r="R96">
        <f t="shared" si="40"/>
        <v>0</v>
      </c>
      <c r="S96">
        <f t="shared" si="41"/>
        <v>0</v>
      </c>
      <c r="T96">
        <f t="shared" si="42"/>
        <v>0</v>
      </c>
      <c r="U96">
        <f t="shared" si="43"/>
        <v>0</v>
      </c>
      <c r="V96">
        <f t="shared" si="44"/>
        <v>0</v>
      </c>
      <c r="W96">
        <f t="shared" si="45"/>
        <v>1.1000000000000001E-2</v>
      </c>
      <c r="X96">
        <f t="shared" si="46"/>
        <v>1.6632</v>
      </c>
      <c r="Y96">
        <f t="shared" si="47"/>
        <v>2.3056000000000001</v>
      </c>
    </row>
    <row r="97" spans="1:25">
      <c r="A97" s="88" t="s">
        <v>1310</v>
      </c>
      <c r="B97">
        <f t="shared" si="24"/>
        <v>1.2111000000000001</v>
      </c>
      <c r="C97">
        <f t="shared" si="25"/>
        <v>2.3034000000000003</v>
      </c>
      <c r="D97">
        <f t="shared" si="26"/>
        <v>2.5003000000000002</v>
      </c>
      <c r="E97">
        <f t="shared" si="27"/>
        <v>1.782</v>
      </c>
      <c r="F97">
        <f t="shared" si="28"/>
        <v>0.1067</v>
      </c>
      <c r="G97">
        <f t="shared" si="29"/>
        <v>0.15509999999999999</v>
      </c>
      <c r="H97">
        <f t="shared" si="30"/>
        <v>0.14630000000000001</v>
      </c>
      <c r="I97">
        <f t="shared" si="31"/>
        <v>0</v>
      </c>
      <c r="J97">
        <f t="shared" si="32"/>
        <v>3.3E-3</v>
      </c>
      <c r="K97">
        <f t="shared" si="33"/>
        <v>8.3600000000000008E-2</v>
      </c>
      <c r="L97">
        <f t="shared" si="34"/>
        <v>7.7000000000000011E-3</v>
      </c>
      <c r="M97">
        <f t="shared" si="35"/>
        <v>1.1000000000000001E-3</v>
      </c>
      <c r="N97">
        <f t="shared" si="36"/>
        <v>1.1000000000000001E-3</v>
      </c>
      <c r="O97">
        <f t="shared" si="37"/>
        <v>0</v>
      </c>
      <c r="P97">
        <f t="shared" si="38"/>
        <v>0.12210000000000001</v>
      </c>
      <c r="Q97">
        <f t="shared" si="39"/>
        <v>4.4000000000000004E-2</v>
      </c>
      <c r="R97">
        <f t="shared" si="40"/>
        <v>3.9599999999999996E-2</v>
      </c>
      <c r="S97">
        <f t="shared" si="41"/>
        <v>0.19139999999999999</v>
      </c>
      <c r="T97">
        <f t="shared" si="42"/>
        <v>6.93E-2</v>
      </c>
      <c r="U97">
        <f t="shared" si="43"/>
        <v>0</v>
      </c>
      <c r="V97">
        <f t="shared" si="44"/>
        <v>0</v>
      </c>
      <c r="W97">
        <f t="shared" si="45"/>
        <v>9.2399999999999996E-2</v>
      </c>
      <c r="X97">
        <f t="shared" si="46"/>
        <v>0.11990000000000001</v>
      </c>
      <c r="Y97">
        <f t="shared" si="47"/>
        <v>0.3201</v>
      </c>
    </row>
    <row r="98" spans="1:25">
      <c r="A98" s="88" t="s">
        <v>1311</v>
      </c>
      <c r="B98">
        <f t="shared" si="24"/>
        <v>3.3E-3</v>
      </c>
      <c r="C98">
        <f t="shared" si="25"/>
        <v>3.3E-3</v>
      </c>
      <c r="D98">
        <f t="shared" si="26"/>
        <v>3.3E-3</v>
      </c>
      <c r="E98">
        <f t="shared" si="27"/>
        <v>4.4000000000000003E-3</v>
      </c>
      <c r="F98">
        <f t="shared" si="28"/>
        <v>3.3E-3</v>
      </c>
      <c r="G98">
        <f t="shared" si="29"/>
        <v>2.2000000000000001E-3</v>
      </c>
      <c r="H98">
        <f t="shared" si="30"/>
        <v>9.8999999999999991E-3</v>
      </c>
      <c r="I98">
        <f t="shared" si="31"/>
        <v>0.40040000000000003</v>
      </c>
      <c r="J98">
        <f t="shared" si="32"/>
        <v>0.41910000000000003</v>
      </c>
      <c r="K98">
        <f t="shared" si="33"/>
        <v>6.4899999999999999E-2</v>
      </c>
      <c r="L98">
        <f t="shared" si="34"/>
        <v>7.7000000000000011E-3</v>
      </c>
      <c r="M98">
        <f t="shared" si="35"/>
        <v>6.6E-3</v>
      </c>
      <c r="N98">
        <f t="shared" si="36"/>
        <v>6.6E-3</v>
      </c>
      <c r="O98">
        <f t="shared" si="37"/>
        <v>6.6E-3</v>
      </c>
      <c r="P98">
        <f t="shared" si="38"/>
        <v>5.5000000000000005E-3</v>
      </c>
      <c r="Q98">
        <f t="shared" si="39"/>
        <v>5.5000000000000005E-3</v>
      </c>
      <c r="R98">
        <f t="shared" si="40"/>
        <v>6.6E-3</v>
      </c>
      <c r="S98">
        <f t="shared" si="41"/>
        <v>1.32E-2</v>
      </c>
      <c r="T98">
        <f t="shared" si="42"/>
        <v>0.41910000000000003</v>
      </c>
      <c r="U98">
        <f t="shared" si="43"/>
        <v>0.22989999999999999</v>
      </c>
      <c r="V98">
        <f t="shared" si="44"/>
        <v>1.6500000000000001E-2</v>
      </c>
      <c r="W98">
        <f t="shared" si="45"/>
        <v>1.7600000000000001E-2</v>
      </c>
      <c r="X98">
        <f t="shared" si="46"/>
        <v>7.7000000000000011E-3</v>
      </c>
      <c r="Y98">
        <f t="shared" si="47"/>
        <v>3.3E-3</v>
      </c>
    </row>
    <row r="99" spans="1:25">
      <c r="A99" s="88" t="s">
        <v>1312</v>
      </c>
      <c r="B99">
        <f t="shared" si="24"/>
        <v>3.3E-3</v>
      </c>
      <c r="C99">
        <f t="shared" si="25"/>
        <v>3.3E-3</v>
      </c>
      <c r="D99">
        <f t="shared" si="26"/>
        <v>3.3E-3</v>
      </c>
      <c r="E99">
        <f t="shared" si="27"/>
        <v>3.3E-3</v>
      </c>
      <c r="F99">
        <f t="shared" si="28"/>
        <v>3.3E-3</v>
      </c>
      <c r="G99">
        <f t="shared" si="29"/>
        <v>3.3E-3</v>
      </c>
      <c r="H99">
        <f t="shared" si="30"/>
        <v>2.4199999999999999E-2</v>
      </c>
      <c r="I99">
        <f t="shared" si="31"/>
        <v>1.8700000000000001E-2</v>
      </c>
      <c r="J99">
        <f t="shared" si="32"/>
        <v>6.4899999999999999E-2</v>
      </c>
      <c r="K99">
        <f t="shared" si="33"/>
        <v>3.3000000000000002E-2</v>
      </c>
      <c r="L99">
        <f t="shared" si="34"/>
        <v>2.0900000000000002E-2</v>
      </c>
      <c r="M99">
        <f t="shared" si="35"/>
        <v>1.1000000000000001E-2</v>
      </c>
      <c r="N99">
        <f t="shared" si="36"/>
        <v>2.53E-2</v>
      </c>
      <c r="O99">
        <f t="shared" si="37"/>
        <v>2.3099999999999999E-2</v>
      </c>
      <c r="P99">
        <f t="shared" si="38"/>
        <v>4.9500000000000002E-2</v>
      </c>
      <c r="Q99">
        <f t="shared" si="39"/>
        <v>1.8700000000000001E-2</v>
      </c>
      <c r="R99">
        <f t="shared" si="40"/>
        <v>5.5000000000000005E-3</v>
      </c>
      <c r="S99">
        <f t="shared" si="41"/>
        <v>4.4000000000000003E-3</v>
      </c>
      <c r="T99">
        <f t="shared" si="42"/>
        <v>4.4000000000000003E-3</v>
      </c>
      <c r="U99">
        <f t="shared" si="43"/>
        <v>4.4000000000000003E-3</v>
      </c>
      <c r="V99">
        <f t="shared" si="44"/>
        <v>3.3E-3</v>
      </c>
      <c r="W99">
        <f t="shared" si="45"/>
        <v>3.3E-3</v>
      </c>
      <c r="X99">
        <f t="shared" si="46"/>
        <v>3.3E-3</v>
      </c>
      <c r="Y99">
        <f t="shared" si="47"/>
        <v>3.3E-3</v>
      </c>
    </row>
    <row r="100" spans="1:25">
      <c r="A100" s="88" t="s">
        <v>1313</v>
      </c>
      <c r="B100">
        <f t="shared" si="24"/>
        <v>2.2000000000000001E-3</v>
      </c>
      <c r="C100">
        <f t="shared" si="25"/>
        <v>2.2000000000000001E-3</v>
      </c>
      <c r="D100">
        <f t="shared" si="26"/>
        <v>2.2000000000000001E-3</v>
      </c>
      <c r="E100">
        <f t="shared" si="27"/>
        <v>3.3E-3</v>
      </c>
      <c r="F100">
        <f t="shared" si="28"/>
        <v>2.2000000000000001E-3</v>
      </c>
      <c r="G100">
        <f t="shared" si="29"/>
        <v>4.4000000000000003E-3</v>
      </c>
      <c r="H100">
        <f t="shared" si="30"/>
        <v>1.43E-2</v>
      </c>
      <c r="I100">
        <f t="shared" si="31"/>
        <v>2.4199999999999999E-2</v>
      </c>
      <c r="J100">
        <f t="shared" si="32"/>
        <v>2.86E-2</v>
      </c>
      <c r="K100">
        <f t="shared" si="33"/>
        <v>2.75E-2</v>
      </c>
      <c r="L100">
        <f t="shared" si="34"/>
        <v>3.6299999999999999E-2</v>
      </c>
      <c r="M100">
        <f t="shared" si="35"/>
        <v>3.85E-2</v>
      </c>
      <c r="N100">
        <f t="shared" si="36"/>
        <v>3.85E-2</v>
      </c>
      <c r="O100">
        <f t="shared" si="37"/>
        <v>4.07E-2</v>
      </c>
      <c r="P100">
        <f t="shared" si="38"/>
        <v>4.6199999999999998E-2</v>
      </c>
      <c r="Q100">
        <f t="shared" si="39"/>
        <v>4.6199999999999998E-2</v>
      </c>
      <c r="R100">
        <f t="shared" si="40"/>
        <v>3.9599999999999996E-2</v>
      </c>
      <c r="S100">
        <f t="shared" si="41"/>
        <v>3.3000000000000002E-2</v>
      </c>
      <c r="T100">
        <f t="shared" si="42"/>
        <v>2.75E-2</v>
      </c>
      <c r="U100">
        <f t="shared" si="43"/>
        <v>1.32E-2</v>
      </c>
      <c r="V100">
        <f t="shared" si="44"/>
        <v>1.21E-2</v>
      </c>
      <c r="W100">
        <f t="shared" si="45"/>
        <v>8.8000000000000005E-3</v>
      </c>
      <c r="X100">
        <f t="shared" si="46"/>
        <v>8.8000000000000005E-3</v>
      </c>
      <c r="Y100">
        <f t="shared" si="47"/>
        <v>5.5000000000000005E-3</v>
      </c>
    </row>
    <row r="101" spans="1:25">
      <c r="A101" s="88" t="s">
        <v>1314</v>
      </c>
      <c r="B101">
        <f t="shared" si="24"/>
        <v>0</v>
      </c>
      <c r="C101">
        <f t="shared" si="25"/>
        <v>0</v>
      </c>
      <c r="D101">
        <f t="shared" si="26"/>
        <v>1.1000000000000001E-3</v>
      </c>
      <c r="E101">
        <f t="shared" si="27"/>
        <v>1.1000000000000001E-3</v>
      </c>
      <c r="F101">
        <f t="shared" si="28"/>
        <v>0</v>
      </c>
      <c r="G101">
        <f t="shared" si="29"/>
        <v>0</v>
      </c>
      <c r="H101">
        <f t="shared" si="30"/>
        <v>1.1000000000000001E-3</v>
      </c>
      <c r="I101">
        <f t="shared" si="31"/>
        <v>1.1000000000000001E-3</v>
      </c>
      <c r="J101">
        <f t="shared" si="32"/>
        <v>4.4000000000000003E-3</v>
      </c>
      <c r="K101">
        <f t="shared" si="33"/>
        <v>3.3E-3</v>
      </c>
      <c r="L101">
        <f t="shared" si="34"/>
        <v>5.5000000000000005E-3</v>
      </c>
      <c r="M101">
        <f t="shared" si="35"/>
        <v>6.6E-3</v>
      </c>
      <c r="N101">
        <f t="shared" si="36"/>
        <v>3.3E-3</v>
      </c>
      <c r="O101">
        <f t="shared" si="37"/>
        <v>3.3E-3</v>
      </c>
      <c r="P101">
        <f t="shared" si="38"/>
        <v>3.3E-3</v>
      </c>
      <c r="Q101">
        <f t="shared" si="39"/>
        <v>6.6E-3</v>
      </c>
      <c r="R101">
        <f t="shared" si="40"/>
        <v>3.3E-3</v>
      </c>
      <c r="S101">
        <f t="shared" si="41"/>
        <v>2.2000000000000001E-3</v>
      </c>
      <c r="T101">
        <f t="shared" si="42"/>
        <v>1.1000000000000001E-3</v>
      </c>
      <c r="U101">
        <f t="shared" si="43"/>
        <v>1.1000000000000001E-3</v>
      </c>
      <c r="V101">
        <f t="shared" si="44"/>
        <v>0</v>
      </c>
      <c r="W101">
        <f t="shared" si="45"/>
        <v>0</v>
      </c>
      <c r="X101">
        <f t="shared" si="46"/>
        <v>1.1000000000000001E-3</v>
      </c>
      <c r="Y101">
        <f t="shared" si="47"/>
        <v>1.1000000000000001E-3</v>
      </c>
    </row>
    <row r="102" spans="1:25">
      <c r="A102" s="88" t="s">
        <v>1315</v>
      </c>
      <c r="B102">
        <f t="shared" si="24"/>
        <v>0</v>
      </c>
      <c r="C102">
        <f t="shared" si="25"/>
        <v>0</v>
      </c>
      <c r="D102">
        <f t="shared" si="26"/>
        <v>0</v>
      </c>
      <c r="E102">
        <f t="shared" si="27"/>
        <v>0</v>
      </c>
      <c r="F102">
        <f t="shared" si="28"/>
        <v>0</v>
      </c>
      <c r="G102">
        <f t="shared" si="29"/>
        <v>0</v>
      </c>
      <c r="H102">
        <f t="shared" si="30"/>
        <v>0</v>
      </c>
      <c r="I102">
        <f t="shared" si="31"/>
        <v>0</v>
      </c>
      <c r="J102">
        <f t="shared" si="32"/>
        <v>0</v>
      </c>
      <c r="K102">
        <f t="shared" si="33"/>
        <v>0</v>
      </c>
      <c r="L102">
        <f t="shared" si="34"/>
        <v>0</v>
      </c>
      <c r="M102">
        <f t="shared" si="35"/>
        <v>0</v>
      </c>
      <c r="N102">
        <f t="shared" si="36"/>
        <v>0</v>
      </c>
      <c r="O102">
        <f t="shared" si="37"/>
        <v>0</v>
      </c>
      <c r="P102">
        <f t="shared" si="38"/>
        <v>0</v>
      </c>
      <c r="Q102">
        <f t="shared" si="39"/>
        <v>0</v>
      </c>
      <c r="R102">
        <f t="shared" si="40"/>
        <v>0</v>
      </c>
      <c r="S102">
        <f t="shared" si="41"/>
        <v>0</v>
      </c>
      <c r="T102">
        <f t="shared" si="42"/>
        <v>0</v>
      </c>
      <c r="U102">
        <f t="shared" si="43"/>
        <v>0</v>
      </c>
      <c r="V102">
        <f t="shared" si="44"/>
        <v>0</v>
      </c>
      <c r="W102">
        <f t="shared" si="45"/>
        <v>0</v>
      </c>
      <c r="X102">
        <f t="shared" si="46"/>
        <v>0</v>
      </c>
      <c r="Y102">
        <f t="shared" si="47"/>
        <v>0</v>
      </c>
    </row>
    <row r="103" spans="1:25">
      <c r="A103" s="88" t="s">
        <v>1316</v>
      </c>
      <c r="B103">
        <f t="shared" si="24"/>
        <v>0</v>
      </c>
      <c r="C103">
        <f t="shared" si="25"/>
        <v>0</v>
      </c>
      <c r="D103">
        <f t="shared" si="26"/>
        <v>0</v>
      </c>
      <c r="E103">
        <f t="shared" si="27"/>
        <v>0</v>
      </c>
      <c r="F103">
        <f t="shared" si="28"/>
        <v>0</v>
      </c>
      <c r="G103">
        <f t="shared" si="29"/>
        <v>0</v>
      </c>
      <c r="H103">
        <f t="shared" si="30"/>
        <v>2.2000000000000001E-3</v>
      </c>
      <c r="I103">
        <f t="shared" si="31"/>
        <v>1.1000000000000001E-3</v>
      </c>
      <c r="J103">
        <f t="shared" si="32"/>
        <v>1.1000000000000001E-3</v>
      </c>
      <c r="K103">
        <f t="shared" si="33"/>
        <v>0</v>
      </c>
      <c r="L103">
        <f t="shared" si="34"/>
        <v>0</v>
      </c>
      <c r="M103">
        <f t="shared" si="35"/>
        <v>0</v>
      </c>
      <c r="N103">
        <f t="shared" si="36"/>
        <v>0</v>
      </c>
      <c r="O103">
        <f t="shared" si="37"/>
        <v>1.1000000000000001E-3</v>
      </c>
      <c r="P103">
        <f t="shared" si="38"/>
        <v>1.1000000000000001E-3</v>
      </c>
      <c r="Q103">
        <f t="shared" si="39"/>
        <v>1.1000000000000001E-3</v>
      </c>
      <c r="R103">
        <f t="shared" si="40"/>
        <v>0</v>
      </c>
      <c r="S103">
        <f t="shared" si="41"/>
        <v>1.1000000000000001E-3</v>
      </c>
      <c r="T103">
        <f t="shared" si="42"/>
        <v>0</v>
      </c>
      <c r="U103">
        <f t="shared" si="43"/>
        <v>0</v>
      </c>
      <c r="V103">
        <f t="shared" si="44"/>
        <v>0</v>
      </c>
      <c r="W103">
        <f t="shared" si="45"/>
        <v>0</v>
      </c>
      <c r="X103">
        <f t="shared" si="46"/>
        <v>1.1000000000000001E-3</v>
      </c>
      <c r="Y103">
        <f t="shared" si="47"/>
        <v>0</v>
      </c>
    </row>
    <row r="104" spans="1:25">
      <c r="A104" s="88" t="s">
        <v>1317</v>
      </c>
      <c r="B104">
        <f t="shared" si="24"/>
        <v>0</v>
      </c>
      <c r="C104">
        <f t="shared" si="25"/>
        <v>0</v>
      </c>
      <c r="D104">
        <f t="shared" si="26"/>
        <v>0</v>
      </c>
      <c r="E104">
        <f t="shared" si="27"/>
        <v>0</v>
      </c>
      <c r="F104">
        <f t="shared" si="28"/>
        <v>0</v>
      </c>
      <c r="G104">
        <f t="shared" si="29"/>
        <v>0</v>
      </c>
      <c r="H104">
        <f t="shared" si="30"/>
        <v>0</v>
      </c>
      <c r="I104">
        <f t="shared" si="31"/>
        <v>1.1000000000000001E-3</v>
      </c>
      <c r="J104">
        <f t="shared" si="32"/>
        <v>2.2000000000000001E-3</v>
      </c>
      <c r="K104">
        <f t="shared" si="33"/>
        <v>3.3E-3</v>
      </c>
      <c r="L104">
        <f t="shared" si="34"/>
        <v>1.1000000000000001E-3</v>
      </c>
      <c r="M104">
        <f t="shared" si="35"/>
        <v>1.1000000000000001E-3</v>
      </c>
      <c r="N104">
        <f t="shared" si="36"/>
        <v>1.1000000000000001E-3</v>
      </c>
      <c r="O104">
        <f t="shared" si="37"/>
        <v>0</v>
      </c>
      <c r="P104">
        <f t="shared" si="38"/>
        <v>1.1000000000000001E-3</v>
      </c>
      <c r="Q104">
        <f t="shared" si="39"/>
        <v>0</v>
      </c>
      <c r="R104">
        <f t="shared" si="40"/>
        <v>1.1000000000000001E-3</v>
      </c>
      <c r="S104">
        <f t="shared" si="41"/>
        <v>1.1000000000000001E-3</v>
      </c>
      <c r="T104">
        <f t="shared" si="42"/>
        <v>1.1000000000000001E-3</v>
      </c>
      <c r="U104">
        <f t="shared" si="43"/>
        <v>1.1000000000000001E-3</v>
      </c>
      <c r="V104">
        <f t="shared" si="44"/>
        <v>1.1000000000000001E-3</v>
      </c>
      <c r="W104">
        <f t="shared" si="45"/>
        <v>0</v>
      </c>
      <c r="X104">
        <f t="shared" si="46"/>
        <v>0</v>
      </c>
      <c r="Y104">
        <f t="shared" si="47"/>
        <v>0</v>
      </c>
    </row>
    <row r="105" spans="1:25">
      <c r="A105" s="88" t="s">
        <v>1318</v>
      </c>
      <c r="B105">
        <f t="shared" si="24"/>
        <v>0</v>
      </c>
      <c r="C105">
        <f t="shared" si="25"/>
        <v>0</v>
      </c>
      <c r="D105">
        <f t="shared" si="26"/>
        <v>0</v>
      </c>
      <c r="E105">
        <f t="shared" si="27"/>
        <v>0</v>
      </c>
      <c r="F105">
        <f t="shared" si="28"/>
        <v>0</v>
      </c>
      <c r="G105">
        <f t="shared" si="29"/>
        <v>0</v>
      </c>
      <c r="H105">
        <f t="shared" si="30"/>
        <v>0</v>
      </c>
      <c r="I105">
        <f t="shared" si="31"/>
        <v>0</v>
      </c>
      <c r="J105">
        <f t="shared" si="32"/>
        <v>0</v>
      </c>
      <c r="K105">
        <f t="shared" si="33"/>
        <v>0</v>
      </c>
      <c r="L105">
        <f t="shared" si="34"/>
        <v>0</v>
      </c>
      <c r="M105">
        <f t="shared" si="35"/>
        <v>0</v>
      </c>
      <c r="N105">
        <f t="shared" si="36"/>
        <v>0</v>
      </c>
      <c r="O105">
        <f t="shared" si="37"/>
        <v>0</v>
      </c>
      <c r="P105">
        <f t="shared" si="38"/>
        <v>1.1000000000000001E-3</v>
      </c>
      <c r="Q105">
        <f t="shared" si="39"/>
        <v>1.1000000000000001E-3</v>
      </c>
      <c r="R105">
        <f t="shared" si="40"/>
        <v>0</v>
      </c>
      <c r="S105">
        <f t="shared" si="41"/>
        <v>0</v>
      </c>
      <c r="T105">
        <f t="shared" si="42"/>
        <v>0</v>
      </c>
      <c r="U105">
        <f t="shared" si="43"/>
        <v>0</v>
      </c>
      <c r="V105">
        <f t="shared" si="44"/>
        <v>0</v>
      </c>
      <c r="W105">
        <f t="shared" si="45"/>
        <v>0</v>
      </c>
      <c r="X105">
        <f t="shared" si="46"/>
        <v>0</v>
      </c>
      <c r="Y105">
        <f t="shared" si="47"/>
        <v>0</v>
      </c>
    </row>
    <row r="106" spans="1:25">
      <c r="A106" s="88" t="s">
        <v>1319</v>
      </c>
      <c r="B106">
        <f t="shared" si="24"/>
        <v>0</v>
      </c>
      <c r="C106">
        <f t="shared" si="25"/>
        <v>0</v>
      </c>
      <c r="D106">
        <f t="shared" si="26"/>
        <v>0</v>
      </c>
      <c r="E106">
        <f t="shared" si="27"/>
        <v>0</v>
      </c>
      <c r="F106">
        <f t="shared" si="28"/>
        <v>0</v>
      </c>
      <c r="G106">
        <f t="shared" si="29"/>
        <v>1.1000000000000001E-3</v>
      </c>
      <c r="H106">
        <f t="shared" si="30"/>
        <v>3.3E-3</v>
      </c>
      <c r="I106">
        <f t="shared" si="31"/>
        <v>6.6E-3</v>
      </c>
      <c r="J106">
        <f t="shared" si="32"/>
        <v>3.3E-3</v>
      </c>
      <c r="K106">
        <f t="shared" si="33"/>
        <v>2.2000000000000001E-3</v>
      </c>
      <c r="L106">
        <f t="shared" si="34"/>
        <v>2.2000000000000001E-3</v>
      </c>
      <c r="M106">
        <f t="shared" si="35"/>
        <v>1.1000000000000001E-3</v>
      </c>
      <c r="N106">
        <f t="shared" si="36"/>
        <v>2.2000000000000001E-3</v>
      </c>
      <c r="O106">
        <f t="shared" si="37"/>
        <v>1.1000000000000001E-3</v>
      </c>
      <c r="P106">
        <f t="shared" si="38"/>
        <v>1.1000000000000001E-3</v>
      </c>
      <c r="Q106">
        <f t="shared" si="39"/>
        <v>1.1000000000000001E-3</v>
      </c>
      <c r="R106">
        <f t="shared" si="40"/>
        <v>1.1000000000000001E-3</v>
      </c>
      <c r="S106">
        <f t="shared" si="41"/>
        <v>1.1000000000000001E-3</v>
      </c>
      <c r="T106">
        <f t="shared" si="42"/>
        <v>1.1000000000000001E-3</v>
      </c>
      <c r="U106">
        <f t="shared" si="43"/>
        <v>1.1000000000000001E-3</v>
      </c>
      <c r="V106">
        <f t="shared" si="44"/>
        <v>1.1000000000000001E-3</v>
      </c>
      <c r="W106">
        <f t="shared" si="45"/>
        <v>1.1000000000000001E-3</v>
      </c>
      <c r="X106">
        <f t="shared" si="46"/>
        <v>0</v>
      </c>
      <c r="Y106">
        <f t="shared" si="47"/>
        <v>0</v>
      </c>
    </row>
    <row r="107" spans="1:25">
      <c r="A107" s="88" t="s">
        <v>1320</v>
      </c>
      <c r="B107">
        <f t="shared" si="24"/>
        <v>0</v>
      </c>
      <c r="C107">
        <f t="shared" si="25"/>
        <v>0</v>
      </c>
      <c r="D107">
        <f t="shared" si="26"/>
        <v>0</v>
      </c>
      <c r="E107">
        <f t="shared" si="27"/>
        <v>0</v>
      </c>
      <c r="F107">
        <f t="shared" si="28"/>
        <v>0</v>
      </c>
      <c r="G107">
        <f t="shared" si="29"/>
        <v>0</v>
      </c>
      <c r="H107">
        <f t="shared" si="30"/>
        <v>0</v>
      </c>
      <c r="I107">
        <f t="shared" si="31"/>
        <v>1.1000000000000001E-3</v>
      </c>
      <c r="J107">
        <f t="shared" si="32"/>
        <v>1.1000000000000001E-3</v>
      </c>
      <c r="K107">
        <f t="shared" si="33"/>
        <v>1.1000000000000001E-3</v>
      </c>
      <c r="L107">
        <f t="shared" si="34"/>
        <v>1.1000000000000001E-3</v>
      </c>
      <c r="M107">
        <f t="shared" si="35"/>
        <v>0</v>
      </c>
      <c r="N107">
        <f t="shared" si="36"/>
        <v>1.1000000000000001E-3</v>
      </c>
      <c r="O107">
        <f t="shared" si="37"/>
        <v>1.1000000000000001E-3</v>
      </c>
      <c r="P107">
        <f t="shared" si="38"/>
        <v>0</v>
      </c>
      <c r="Q107">
        <f t="shared" si="39"/>
        <v>1.1000000000000001E-3</v>
      </c>
      <c r="R107">
        <f t="shared" si="40"/>
        <v>0</v>
      </c>
      <c r="S107">
        <f t="shared" si="41"/>
        <v>0</v>
      </c>
      <c r="T107">
        <f t="shared" si="42"/>
        <v>0</v>
      </c>
      <c r="U107">
        <f t="shared" si="43"/>
        <v>1.1000000000000001E-3</v>
      </c>
      <c r="V107">
        <f t="shared" si="44"/>
        <v>0</v>
      </c>
      <c r="W107">
        <f t="shared" si="45"/>
        <v>1.1000000000000001E-3</v>
      </c>
      <c r="X107">
        <f t="shared" si="46"/>
        <v>0</v>
      </c>
      <c r="Y107">
        <f t="shared" si="47"/>
        <v>0</v>
      </c>
    </row>
    <row r="108" spans="1:25">
      <c r="A108" s="88" t="s">
        <v>1321</v>
      </c>
      <c r="B108">
        <f t="shared" si="24"/>
        <v>0</v>
      </c>
      <c r="C108">
        <f t="shared" si="25"/>
        <v>0</v>
      </c>
      <c r="D108">
        <f t="shared" si="26"/>
        <v>0</v>
      </c>
      <c r="E108">
        <f t="shared" si="27"/>
        <v>0</v>
      </c>
      <c r="F108">
        <f t="shared" si="28"/>
        <v>0</v>
      </c>
      <c r="G108">
        <f t="shared" si="29"/>
        <v>0</v>
      </c>
      <c r="H108">
        <f t="shared" si="30"/>
        <v>0</v>
      </c>
      <c r="I108">
        <f t="shared" si="31"/>
        <v>0</v>
      </c>
      <c r="J108">
        <f t="shared" si="32"/>
        <v>0</v>
      </c>
      <c r="K108">
        <f t="shared" si="33"/>
        <v>0</v>
      </c>
      <c r="L108">
        <f t="shared" si="34"/>
        <v>0</v>
      </c>
      <c r="M108">
        <f t="shared" si="35"/>
        <v>0</v>
      </c>
      <c r="N108">
        <f t="shared" si="36"/>
        <v>0</v>
      </c>
      <c r="O108">
        <f t="shared" si="37"/>
        <v>0</v>
      </c>
      <c r="P108">
        <f t="shared" si="38"/>
        <v>0</v>
      </c>
      <c r="Q108">
        <f t="shared" si="39"/>
        <v>0</v>
      </c>
      <c r="R108">
        <f t="shared" si="40"/>
        <v>0</v>
      </c>
      <c r="S108">
        <f t="shared" si="41"/>
        <v>0</v>
      </c>
      <c r="T108">
        <f t="shared" si="42"/>
        <v>0</v>
      </c>
      <c r="U108">
        <f t="shared" si="43"/>
        <v>0</v>
      </c>
      <c r="V108">
        <f t="shared" si="44"/>
        <v>0</v>
      </c>
      <c r="W108">
        <f t="shared" si="45"/>
        <v>0</v>
      </c>
      <c r="X108">
        <f t="shared" si="46"/>
        <v>0</v>
      </c>
      <c r="Y108">
        <f t="shared" si="47"/>
        <v>0</v>
      </c>
    </row>
    <row r="109" spans="1:25">
      <c r="A109" s="88" t="s">
        <v>1322</v>
      </c>
      <c r="B109">
        <f t="shared" si="24"/>
        <v>0</v>
      </c>
      <c r="C109">
        <f t="shared" si="25"/>
        <v>0</v>
      </c>
      <c r="D109">
        <f t="shared" si="26"/>
        <v>0</v>
      </c>
      <c r="E109">
        <f t="shared" si="27"/>
        <v>0</v>
      </c>
      <c r="F109">
        <f t="shared" si="28"/>
        <v>0</v>
      </c>
      <c r="G109">
        <f t="shared" si="29"/>
        <v>0</v>
      </c>
      <c r="H109">
        <f t="shared" si="30"/>
        <v>0</v>
      </c>
      <c r="I109">
        <f t="shared" si="31"/>
        <v>0</v>
      </c>
      <c r="J109">
        <f t="shared" si="32"/>
        <v>0</v>
      </c>
      <c r="K109">
        <f t="shared" si="33"/>
        <v>0</v>
      </c>
      <c r="L109">
        <f t="shared" si="34"/>
        <v>0</v>
      </c>
      <c r="M109">
        <f t="shared" si="35"/>
        <v>0</v>
      </c>
      <c r="N109">
        <f t="shared" si="36"/>
        <v>0</v>
      </c>
      <c r="O109">
        <f t="shared" si="37"/>
        <v>0</v>
      </c>
      <c r="P109">
        <f t="shared" si="38"/>
        <v>0</v>
      </c>
      <c r="Q109">
        <f t="shared" si="39"/>
        <v>0</v>
      </c>
      <c r="R109">
        <f t="shared" si="40"/>
        <v>0</v>
      </c>
      <c r="S109">
        <f t="shared" si="41"/>
        <v>0</v>
      </c>
      <c r="T109">
        <f t="shared" si="42"/>
        <v>0</v>
      </c>
      <c r="U109">
        <f t="shared" si="43"/>
        <v>0</v>
      </c>
      <c r="V109">
        <f t="shared" si="44"/>
        <v>0</v>
      </c>
      <c r="W109">
        <f t="shared" si="45"/>
        <v>0</v>
      </c>
      <c r="X109">
        <f t="shared" si="46"/>
        <v>0</v>
      </c>
      <c r="Y109">
        <f t="shared" si="47"/>
        <v>0</v>
      </c>
    </row>
    <row r="110" spans="1:25">
      <c r="A110" s="88" t="s">
        <v>1323</v>
      </c>
      <c r="B110">
        <f t="shared" si="24"/>
        <v>0</v>
      </c>
      <c r="C110">
        <f t="shared" si="25"/>
        <v>0</v>
      </c>
      <c r="D110">
        <f t="shared" si="26"/>
        <v>0</v>
      </c>
      <c r="E110">
        <f t="shared" si="27"/>
        <v>0</v>
      </c>
      <c r="F110">
        <f t="shared" si="28"/>
        <v>0</v>
      </c>
      <c r="G110">
        <f t="shared" si="29"/>
        <v>0</v>
      </c>
      <c r="H110">
        <f t="shared" si="30"/>
        <v>0</v>
      </c>
      <c r="I110">
        <f t="shared" si="31"/>
        <v>0</v>
      </c>
      <c r="J110">
        <f t="shared" si="32"/>
        <v>0</v>
      </c>
      <c r="K110">
        <f t="shared" si="33"/>
        <v>0</v>
      </c>
      <c r="L110">
        <f t="shared" si="34"/>
        <v>0</v>
      </c>
      <c r="M110">
        <f t="shared" si="35"/>
        <v>0</v>
      </c>
      <c r="N110">
        <f t="shared" si="36"/>
        <v>0</v>
      </c>
      <c r="O110">
        <f t="shared" si="37"/>
        <v>0</v>
      </c>
      <c r="P110">
        <f t="shared" si="38"/>
        <v>0</v>
      </c>
      <c r="Q110">
        <f t="shared" si="39"/>
        <v>0</v>
      </c>
      <c r="R110">
        <f t="shared" si="40"/>
        <v>0</v>
      </c>
      <c r="S110">
        <f t="shared" si="41"/>
        <v>0</v>
      </c>
      <c r="T110">
        <f t="shared" si="42"/>
        <v>0</v>
      </c>
      <c r="U110">
        <f t="shared" si="43"/>
        <v>0</v>
      </c>
      <c r="V110">
        <f t="shared" si="44"/>
        <v>0</v>
      </c>
      <c r="W110">
        <f t="shared" si="45"/>
        <v>0</v>
      </c>
      <c r="X110">
        <f t="shared" si="46"/>
        <v>0</v>
      </c>
      <c r="Y110">
        <f t="shared" si="47"/>
        <v>0</v>
      </c>
    </row>
    <row r="111" spans="1:25">
      <c r="A111" s="88" t="s">
        <v>1324</v>
      </c>
      <c r="B111">
        <f t="shared" si="24"/>
        <v>0</v>
      </c>
      <c r="C111">
        <f t="shared" si="25"/>
        <v>0</v>
      </c>
      <c r="D111">
        <f t="shared" si="26"/>
        <v>0</v>
      </c>
      <c r="E111">
        <f t="shared" si="27"/>
        <v>0</v>
      </c>
      <c r="F111">
        <f t="shared" si="28"/>
        <v>0</v>
      </c>
      <c r="G111">
        <f t="shared" si="29"/>
        <v>0</v>
      </c>
      <c r="H111">
        <f t="shared" si="30"/>
        <v>1.1000000000000001E-3</v>
      </c>
      <c r="I111">
        <f t="shared" si="31"/>
        <v>1.1000000000000001E-3</v>
      </c>
      <c r="J111">
        <f t="shared" si="32"/>
        <v>0</v>
      </c>
      <c r="K111">
        <f t="shared" si="33"/>
        <v>0</v>
      </c>
      <c r="L111">
        <f t="shared" si="34"/>
        <v>0</v>
      </c>
      <c r="M111">
        <f t="shared" si="35"/>
        <v>0</v>
      </c>
      <c r="N111">
        <f t="shared" si="36"/>
        <v>0</v>
      </c>
      <c r="O111">
        <f t="shared" si="37"/>
        <v>0</v>
      </c>
      <c r="P111">
        <f t="shared" si="38"/>
        <v>0</v>
      </c>
      <c r="Q111">
        <f t="shared" si="39"/>
        <v>0</v>
      </c>
      <c r="R111">
        <f t="shared" si="40"/>
        <v>2.2000000000000001E-3</v>
      </c>
      <c r="S111">
        <f t="shared" si="41"/>
        <v>0</v>
      </c>
      <c r="T111">
        <f t="shared" si="42"/>
        <v>0</v>
      </c>
      <c r="U111">
        <f t="shared" si="43"/>
        <v>0</v>
      </c>
      <c r="V111">
        <f t="shared" si="44"/>
        <v>0</v>
      </c>
      <c r="W111">
        <f t="shared" si="45"/>
        <v>0</v>
      </c>
      <c r="X111">
        <f t="shared" si="46"/>
        <v>0</v>
      </c>
      <c r="Y111">
        <f t="shared" si="47"/>
        <v>0</v>
      </c>
    </row>
    <row r="112" spans="1:25">
      <c r="A112" s="88" t="s">
        <v>1325</v>
      </c>
      <c r="B112">
        <f t="shared" si="24"/>
        <v>0</v>
      </c>
      <c r="C112">
        <f t="shared" si="25"/>
        <v>0</v>
      </c>
      <c r="D112">
        <f t="shared" si="26"/>
        <v>0</v>
      </c>
      <c r="E112">
        <f t="shared" si="27"/>
        <v>0</v>
      </c>
      <c r="F112">
        <f t="shared" si="28"/>
        <v>0</v>
      </c>
      <c r="G112">
        <f t="shared" si="29"/>
        <v>0</v>
      </c>
      <c r="H112">
        <f t="shared" si="30"/>
        <v>0</v>
      </c>
      <c r="I112">
        <f t="shared" si="31"/>
        <v>0</v>
      </c>
      <c r="J112">
        <f t="shared" si="32"/>
        <v>1.1000000000000001E-3</v>
      </c>
      <c r="K112">
        <f t="shared" si="33"/>
        <v>1.1000000000000001E-3</v>
      </c>
      <c r="L112">
        <f t="shared" si="34"/>
        <v>1.1000000000000001E-3</v>
      </c>
      <c r="M112">
        <f t="shared" si="35"/>
        <v>1.1000000000000001E-3</v>
      </c>
      <c r="N112">
        <f t="shared" si="36"/>
        <v>0</v>
      </c>
      <c r="O112">
        <f t="shared" si="37"/>
        <v>1.1000000000000001E-3</v>
      </c>
      <c r="P112">
        <f t="shared" si="38"/>
        <v>1.1000000000000001E-3</v>
      </c>
      <c r="Q112">
        <f t="shared" si="39"/>
        <v>0</v>
      </c>
      <c r="R112">
        <f t="shared" si="40"/>
        <v>0</v>
      </c>
      <c r="S112">
        <f t="shared" si="41"/>
        <v>1.1000000000000001E-3</v>
      </c>
      <c r="T112">
        <f t="shared" si="42"/>
        <v>1.1000000000000001E-3</v>
      </c>
      <c r="U112">
        <f t="shared" si="43"/>
        <v>1.1000000000000001E-3</v>
      </c>
      <c r="V112">
        <f t="shared" si="44"/>
        <v>1.1000000000000001E-3</v>
      </c>
      <c r="W112">
        <f t="shared" si="45"/>
        <v>0</v>
      </c>
      <c r="X112">
        <f t="shared" si="46"/>
        <v>0</v>
      </c>
      <c r="Y112">
        <f t="shared" si="47"/>
        <v>0</v>
      </c>
    </row>
    <row r="113" spans="1:25">
      <c r="A113" s="88" t="s">
        <v>1326</v>
      </c>
      <c r="B113">
        <f t="shared" si="24"/>
        <v>0</v>
      </c>
      <c r="C113">
        <f t="shared" si="25"/>
        <v>0</v>
      </c>
      <c r="D113">
        <f t="shared" si="26"/>
        <v>0</v>
      </c>
      <c r="E113">
        <f t="shared" si="27"/>
        <v>0</v>
      </c>
      <c r="F113">
        <f t="shared" si="28"/>
        <v>0</v>
      </c>
      <c r="G113">
        <f t="shared" si="29"/>
        <v>0</v>
      </c>
      <c r="H113">
        <f t="shared" si="30"/>
        <v>0</v>
      </c>
      <c r="I113">
        <f t="shared" si="31"/>
        <v>0</v>
      </c>
      <c r="J113">
        <f t="shared" si="32"/>
        <v>0</v>
      </c>
      <c r="K113">
        <f t="shared" si="33"/>
        <v>0</v>
      </c>
      <c r="L113">
        <f t="shared" si="34"/>
        <v>0</v>
      </c>
      <c r="M113">
        <f t="shared" si="35"/>
        <v>0</v>
      </c>
      <c r="N113">
        <f t="shared" si="36"/>
        <v>0</v>
      </c>
      <c r="O113">
        <f t="shared" si="37"/>
        <v>0</v>
      </c>
      <c r="P113">
        <f t="shared" si="38"/>
        <v>0</v>
      </c>
      <c r="Q113">
        <f t="shared" si="39"/>
        <v>0</v>
      </c>
      <c r="R113">
        <f t="shared" si="40"/>
        <v>0</v>
      </c>
      <c r="S113">
        <f t="shared" si="41"/>
        <v>0</v>
      </c>
      <c r="T113">
        <f t="shared" si="42"/>
        <v>0</v>
      </c>
      <c r="U113">
        <f t="shared" si="43"/>
        <v>0</v>
      </c>
      <c r="V113">
        <f t="shared" si="44"/>
        <v>0</v>
      </c>
      <c r="W113">
        <f t="shared" si="45"/>
        <v>0</v>
      </c>
      <c r="X113">
        <f t="shared" si="46"/>
        <v>0</v>
      </c>
      <c r="Y113">
        <f t="shared" si="47"/>
        <v>0</v>
      </c>
    </row>
    <row r="114" spans="1:25">
      <c r="A114" s="88" t="s">
        <v>1327</v>
      </c>
      <c r="B114">
        <f t="shared" si="24"/>
        <v>0</v>
      </c>
      <c r="C114">
        <f t="shared" si="25"/>
        <v>0</v>
      </c>
      <c r="D114">
        <f t="shared" si="26"/>
        <v>0</v>
      </c>
      <c r="E114">
        <f t="shared" si="27"/>
        <v>0</v>
      </c>
      <c r="F114">
        <f t="shared" si="28"/>
        <v>0</v>
      </c>
      <c r="G114">
        <f t="shared" si="29"/>
        <v>0</v>
      </c>
      <c r="H114">
        <f t="shared" si="30"/>
        <v>1.1000000000000001E-3</v>
      </c>
      <c r="I114">
        <f t="shared" si="31"/>
        <v>0</v>
      </c>
      <c r="J114">
        <f t="shared" si="32"/>
        <v>1.1000000000000001E-3</v>
      </c>
      <c r="K114">
        <f t="shared" si="33"/>
        <v>1.1000000000000001E-3</v>
      </c>
      <c r="L114">
        <f t="shared" si="34"/>
        <v>1.1000000000000001E-3</v>
      </c>
      <c r="M114">
        <f t="shared" si="35"/>
        <v>0</v>
      </c>
      <c r="N114">
        <f t="shared" si="36"/>
        <v>1.1000000000000001E-3</v>
      </c>
      <c r="O114">
        <f t="shared" si="37"/>
        <v>1.1000000000000001E-3</v>
      </c>
      <c r="P114">
        <f t="shared" si="38"/>
        <v>1.1000000000000001E-3</v>
      </c>
      <c r="Q114">
        <f t="shared" si="39"/>
        <v>2.2000000000000001E-3</v>
      </c>
      <c r="R114">
        <f t="shared" si="40"/>
        <v>1.1000000000000001E-3</v>
      </c>
      <c r="S114">
        <f t="shared" si="41"/>
        <v>0</v>
      </c>
      <c r="T114">
        <f t="shared" si="42"/>
        <v>1.1000000000000001E-3</v>
      </c>
      <c r="U114">
        <f t="shared" si="43"/>
        <v>0</v>
      </c>
      <c r="V114">
        <f t="shared" si="44"/>
        <v>1.1000000000000001E-3</v>
      </c>
      <c r="W114">
        <f t="shared" si="45"/>
        <v>1.1000000000000001E-3</v>
      </c>
      <c r="X114">
        <f t="shared" si="46"/>
        <v>1.1000000000000001E-3</v>
      </c>
      <c r="Y114">
        <f t="shared" si="47"/>
        <v>1.1000000000000001E-3</v>
      </c>
    </row>
    <row r="115" spans="1:25">
      <c r="A115" s="88" t="s">
        <v>1328</v>
      </c>
      <c r="B115">
        <f t="shared" si="24"/>
        <v>0</v>
      </c>
      <c r="C115">
        <f t="shared" si="25"/>
        <v>0</v>
      </c>
      <c r="D115">
        <f t="shared" si="26"/>
        <v>0</v>
      </c>
      <c r="E115">
        <f t="shared" si="27"/>
        <v>0</v>
      </c>
      <c r="F115">
        <f t="shared" si="28"/>
        <v>0</v>
      </c>
      <c r="G115">
        <f t="shared" si="29"/>
        <v>0</v>
      </c>
      <c r="H115">
        <f t="shared" si="30"/>
        <v>0</v>
      </c>
      <c r="I115">
        <f t="shared" si="31"/>
        <v>1.1000000000000001E-3</v>
      </c>
      <c r="J115">
        <f t="shared" si="32"/>
        <v>4.4000000000000003E-3</v>
      </c>
      <c r="K115">
        <f t="shared" si="33"/>
        <v>3.3E-3</v>
      </c>
      <c r="L115">
        <f t="shared" si="34"/>
        <v>1.1000000000000001E-3</v>
      </c>
      <c r="M115">
        <f t="shared" si="35"/>
        <v>1.1000000000000001E-3</v>
      </c>
      <c r="N115">
        <f t="shared" si="36"/>
        <v>1.1000000000000001E-3</v>
      </c>
      <c r="O115">
        <f t="shared" si="37"/>
        <v>1.1000000000000001E-3</v>
      </c>
      <c r="P115">
        <f t="shared" si="38"/>
        <v>1.1000000000000001E-3</v>
      </c>
      <c r="Q115">
        <f t="shared" si="39"/>
        <v>1.1000000000000001E-3</v>
      </c>
      <c r="R115">
        <f t="shared" si="40"/>
        <v>1.1000000000000001E-3</v>
      </c>
      <c r="S115">
        <f t="shared" si="41"/>
        <v>1.1000000000000001E-3</v>
      </c>
      <c r="T115">
        <f t="shared" si="42"/>
        <v>0</v>
      </c>
      <c r="U115">
        <f t="shared" si="43"/>
        <v>0</v>
      </c>
      <c r="V115">
        <f t="shared" si="44"/>
        <v>1.1000000000000001E-3</v>
      </c>
      <c r="W115">
        <f t="shared" si="45"/>
        <v>0</v>
      </c>
      <c r="X115">
        <f t="shared" si="46"/>
        <v>2.2000000000000001E-3</v>
      </c>
      <c r="Y115">
        <f t="shared" si="47"/>
        <v>1.1000000000000001E-3</v>
      </c>
    </row>
    <row r="116" spans="1:25">
      <c r="A116" s="88" t="s">
        <v>1329</v>
      </c>
      <c r="B116">
        <f t="shared" si="24"/>
        <v>0</v>
      </c>
      <c r="C116">
        <f t="shared" si="25"/>
        <v>0</v>
      </c>
      <c r="D116">
        <f t="shared" si="26"/>
        <v>0</v>
      </c>
      <c r="E116">
        <f t="shared" si="27"/>
        <v>0</v>
      </c>
      <c r="F116">
        <f t="shared" si="28"/>
        <v>0</v>
      </c>
      <c r="G116">
        <f t="shared" si="29"/>
        <v>0</v>
      </c>
      <c r="H116">
        <f t="shared" si="30"/>
        <v>0</v>
      </c>
      <c r="I116">
        <f t="shared" si="31"/>
        <v>2.2000000000000001E-3</v>
      </c>
      <c r="J116">
        <f t="shared" si="32"/>
        <v>2.2000000000000001E-3</v>
      </c>
      <c r="K116">
        <f t="shared" si="33"/>
        <v>1.1000000000000001E-3</v>
      </c>
      <c r="L116">
        <f t="shared" si="34"/>
        <v>1.1000000000000001E-3</v>
      </c>
      <c r="M116">
        <f t="shared" si="35"/>
        <v>1.1000000000000001E-3</v>
      </c>
      <c r="N116">
        <f t="shared" si="36"/>
        <v>1.1000000000000001E-3</v>
      </c>
      <c r="O116">
        <f t="shared" si="37"/>
        <v>2.2000000000000001E-3</v>
      </c>
      <c r="P116">
        <f t="shared" si="38"/>
        <v>2.2000000000000001E-3</v>
      </c>
      <c r="Q116">
        <f t="shared" si="39"/>
        <v>1.1000000000000001E-3</v>
      </c>
      <c r="R116">
        <f t="shared" si="40"/>
        <v>1.1000000000000001E-3</v>
      </c>
      <c r="S116">
        <f t="shared" si="41"/>
        <v>2.2000000000000001E-3</v>
      </c>
      <c r="T116">
        <f t="shared" si="42"/>
        <v>2.2000000000000001E-3</v>
      </c>
      <c r="U116">
        <f t="shared" si="43"/>
        <v>1.1000000000000001E-3</v>
      </c>
      <c r="V116">
        <f t="shared" si="44"/>
        <v>1.1000000000000001E-3</v>
      </c>
      <c r="W116">
        <f t="shared" si="45"/>
        <v>1.1000000000000001E-3</v>
      </c>
      <c r="X116">
        <f t="shared" si="46"/>
        <v>0</v>
      </c>
      <c r="Y116">
        <f t="shared" si="47"/>
        <v>0</v>
      </c>
    </row>
    <row r="117" spans="1:25">
      <c r="A117" s="88" t="s">
        <v>1330</v>
      </c>
      <c r="B117">
        <f t="shared" si="24"/>
        <v>0</v>
      </c>
      <c r="C117">
        <f t="shared" si="25"/>
        <v>0</v>
      </c>
      <c r="D117">
        <f t="shared" si="26"/>
        <v>0</v>
      </c>
      <c r="E117">
        <f t="shared" si="27"/>
        <v>0</v>
      </c>
      <c r="F117">
        <f t="shared" si="28"/>
        <v>0</v>
      </c>
      <c r="G117">
        <f t="shared" si="29"/>
        <v>0</v>
      </c>
      <c r="H117">
        <f t="shared" si="30"/>
        <v>0</v>
      </c>
      <c r="I117">
        <f t="shared" si="31"/>
        <v>0</v>
      </c>
      <c r="J117">
        <f t="shared" si="32"/>
        <v>1.1000000000000001E-3</v>
      </c>
      <c r="K117">
        <f t="shared" si="33"/>
        <v>1.1000000000000001E-3</v>
      </c>
      <c r="L117">
        <f t="shared" si="34"/>
        <v>1.1000000000000001E-3</v>
      </c>
      <c r="M117">
        <f t="shared" si="35"/>
        <v>1.1000000000000001E-3</v>
      </c>
      <c r="N117">
        <f t="shared" si="36"/>
        <v>1.1000000000000001E-3</v>
      </c>
      <c r="O117">
        <f t="shared" si="37"/>
        <v>1.1000000000000001E-3</v>
      </c>
      <c r="P117">
        <f t="shared" si="38"/>
        <v>1.1000000000000001E-3</v>
      </c>
      <c r="Q117">
        <f t="shared" si="39"/>
        <v>1.1000000000000001E-3</v>
      </c>
      <c r="R117">
        <f t="shared" si="40"/>
        <v>1.1000000000000001E-3</v>
      </c>
      <c r="S117">
        <f t="shared" si="41"/>
        <v>1.1000000000000001E-3</v>
      </c>
      <c r="T117">
        <f t="shared" si="42"/>
        <v>1.1000000000000001E-3</v>
      </c>
      <c r="U117">
        <f t="shared" si="43"/>
        <v>1.1000000000000001E-3</v>
      </c>
      <c r="V117">
        <f t="shared" si="44"/>
        <v>1.1000000000000001E-3</v>
      </c>
      <c r="W117">
        <f t="shared" si="45"/>
        <v>0</v>
      </c>
      <c r="X117">
        <f t="shared" si="46"/>
        <v>0</v>
      </c>
      <c r="Y117">
        <f t="shared" si="47"/>
        <v>0</v>
      </c>
    </row>
    <row r="118" spans="1:25">
      <c r="A118" s="88" t="s">
        <v>1331</v>
      </c>
      <c r="B118">
        <f t="shared" si="24"/>
        <v>0</v>
      </c>
      <c r="C118">
        <f t="shared" si="25"/>
        <v>0</v>
      </c>
      <c r="D118">
        <f t="shared" si="26"/>
        <v>0</v>
      </c>
      <c r="E118">
        <f t="shared" si="27"/>
        <v>0</v>
      </c>
      <c r="F118">
        <f t="shared" si="28"/>
        <v>0</v>
      </c>
      <c r="G118">
        <f t="shared" si="29"/>
        <v>0</v>
      </c>
      <c r="H118">
        <f t="shared" si="30"/>
        <v>0</v>
      </c>
      <c r="I118">
        <f t="shared" si="31"/>
        <v>1.1000000000000001E-3</v>
      </c>
      <c r="J118">
        <f t="shared" si="32"/>
        <v>2.2000000000000001E-3</v>
      </c>
      <c r="K118">
        <f t="shared" si="33"/>
        <v>0</v>
      </c>
      <c r="L118">
        <f t="shared" si="34"/>
        <v>0</v>
      </c>
      <c r="M118">
        <f t="shared" si="35"/>
        <v>1.1000000000000001E-3</v>
      </c>
      <c r="N118">
        <f t="shared" si="36"/>
        <v>0</v>
      </c>
      <c r="O118">
        <f t="shared" si="37"/>
        <v>0</v>
      </c>
      <c r="P118">
        <f t="shared" si="38"/>
        <v>1.1000000000000001E-3</v>
      </c>
      <c r="Q118">
        <f t="shared" si="39"/>
        <v>0</v>
      </c>
      <c r="R118">
        <f t="shared" si="40"/>
        <v>1.1000000000000001E-3</v>
      </c>
      <c r="S118">
        <f t="shared" si="41"/>
        <v>1.1000000000000001E-3</v>
      </c>
      <c r="T118">
        <f t="shared" si="42"/>
        <v>0</v>
      </c>
      <c r="U118">
        <f t="shared" si="43"/>
        <v>1.1000000000000001E-3</v>
      </c>
      <c r="V118">
        <f t="shared" si="44"/>
        <v>1.1000000000000001E-3</v>
      </c>
      <c r="W118">
        <f t="shared" si="45"/>
        <v>0</v>
      </c>
      <c r="X118">
        <f t="shared" si="46"/>
        <v>0</v>
      </c>
      <c r="Y118">
        <f t="shared" si="47"/>
        <v>0</v>
      </c>
    </row>
    <row r="119" spans="1:25">
      <c r="A119" s="88" t="s">
        <v>1332</v>
      </c>
      <c r="B119">
        <f t="shared" si="24"/>
        <v>1.1000000000000001E-3</v>
      </c>
      <c r="C119">
        <f t="shared" si="25"/>
        <v>0</v>
      </c>
      <c r="D119">
        <f t="shared" si="26"/>
        <v>0</v>
      </c>
      <c r="E119">
        <f t="shared" si="27"/>
        <v>0</v>
      </c>
      <c r="F119">
        <f t="shared" si="28"/>
        <v>0</v>
      </c>
      <c r="G119">
        <f t="shared" si="29"/>
        <v>0</v>
      </c>
      <c r="H119">
        <f t="shared" si="30"/>
        <v>1.1000000000000001E-3</v>
      </c>
      <c r="I119">
        <f t="shared" si="31"/>
        <v>5.5000000000000005E-3</v>
      </c>
      <c r="J119">
        <f t="shared" si="32"/>
        <v>1.21E-2</v>
      </c>
      <c r="K119">
        <f t="shared" si="33"/>
        <v>5.5000000000000005E-3</v>
      </c>
      <c r="L119">
        <f t="shared" si="34"/>
        <v>6.6E-3</v>
      </c>
      <c r="M119">
        <f t="shared" si="35"/>
        <v>2.2000000000000001E-3</v>
      </c>
      <c r="N119">
        <f t="shared" si="36"/>
        <v>2.2000000000000001E-3</v>
      </c>
      <c r="O119">
        <f t="shared" si="37"/>
        <v>2.2000000000000001E-3</v>
      </c>
      <c r="P119">
        <f t="shared" si="38"/>
        <v>1.1000000000000001E-3</v>
      </c>
      <c r="Q119">
        <f t="shared" si="39"/>
        <v>1.1000000000000001E-3</v>
      </c>
      <c r="R119">
        <f t="shared" si="40"/>
        <v>1.1000000000000001E-3</v>
      </c>
      <c r="S119">
        <f t="shared" si="41"/>
        <v>4.4000000000000003E-3</v>
      </c>
      <c r="T119">
        <f t="shared" si="42"/>
        <v>2.2000000000000001E-3</v>
      </c>
      <c r="U119">
        <f t="shared" si="43"/>
        <v>1.1000000000000001E-3</v>
      </c>
      <c r="V119">
        <f t="shared" si="44"/>
        <v>1.1000000000000001E-3</v>
      </c>
      <c r="W119">
        <f t="shared" si="45"/>
        <v>1.1000000000000001E-3</v>
      </c>
      <c r="X119">
        <f t="shared" si="46"/>
        <v>1.1000000000000001E-3</v>
      </c>
      <c r="Y119">
        <f t="shared" si="47"/>
        <v>1.1000000000000001E-3</v>
      </c>
    </row>
    <row r="120" spans="1:25">
      <c r="A120" s="88" t="s">
        <v>1333</v>
      </c>
      <c r="B120">
        <f t="shared" si="24"/>
        <v>0</v>
      </c>
      <c r="C120">
        <f t="shared" si="25"/>
        <v>0</v>
      </c>
      <c r="D120">
        <f t="shared" si="26"/>
        <v>0</v>
      </c>
      <c r="E120">
        <f t="shared" si="27"/>
        <v>0</v>
      </c>
      <c r="F120">
        <f t="shared" si="28"/>
        <v>0</v>
      </c>
      <c r="G120">
        <f t="shared" si="29"/>
        <v>0</v>
      </c>
      <c r="H120">
        <f t="shared" si="30"/>
        <v>0</v>
      </c>
      <c r="I120">
        <f t="shared" si="31"/>
        <v>0</v>
      </c>
      <c r="J120">
        <f t="shared" si="32"/>
        <v>1.1000000000000001E-3</v>
      </c>
      <c r="K120">
        <f t="shared" si="33"/>
        <v>1.1000000000000001E-3</v>
      </c>
      <c r="L120">
        <f t="shared" si="34"/>
        <v>5.5000000000000005E-3</v>
      </c>
      <c r="M120">
        <f t="shared" si="35"/>
        <v>6.6E-3</v>
      </c>
      <c r="N120">
        <f t="shared" si="36"/>
        <v>1.1000000000000001E-3</v>
      </c>
      <c r="O120">
        <f t="shared" si="37"/>
        <v>5.5000000000000005E-3</v>
      </c>
      <c r="P120">
        <f t="shared" si="38"/>
        <v>4.4000000000000003E-3</v>
      </c>
      <c r="Q120">
        <f t="shared" si="39"/>
        <v>1.1000000000000001E-3</v>
      </c>
      <c r="R120">
        <f t="shared" si="40"/>
        <v>0</v>
      </c>
      <c r="S120">
        <f t="shared" si="41"/>
        <v>0</v>
      </c>
      <c r="T120">
        <f t="shared" si="42"/>
        <v>1.1000000000000001E-3</v>
      </c>
      <c r="U120">
        <f t="shared" si="43"/>
        <v>1.1000000000000001E-3</v>
      </c>
      <c r="V120">
        <f t="shared" si="44"/>
        <v>0</v>
      </c>
      <c r="W120">
        <f t="shared" si="45"/>
        <v>1.1000000000000001E-3</v>
      </c>
      <c r="X120">
        <f t="shared" si="46"/>
        <v>0</v>
      </c>
      <c r="Y120">
        <f t="shared" si="47"/>
        <v>0</v>
      </c>
    </row>
    <row r="121" spans="1:25">
      <c r="A121" s="88" t="s">
        <v>1334</v>
      </c>
      <c r="B121">
        <f t="shared" si="24"/>
        <v>0</v>
      </c>
      <c r="C121">
        <f t="shared" si="25"/>
        <v>0</v>
      </c>
      <c r="D121">
        <f t="shared" si="26"/>
        <v>0</v>
      </c>
      <c r="E121">
        <f t="shared" si="27"/>
        <v>0</v>
      </c>
      <c r="F121">
        <f t="shared" si="28"/>
        <v>0</v>
      </c>
      <c r="G121">
        <f t="shared" si="29"/>
        <v>0</v>
      </c>
      <c r="H121">
        <f t="shared" si="30"/>
        <v>0</v>
      </c>
      <c r="I121">
        <f t="shared" si="31"/>
        <v>0</v>
      </c>
      <c r="J121">
        <f t="shared" si="32"/>
        <v>1.1000000000000001E-3</v>
      </c>
      <c r="K121">
        <f t="shared" si="33"/>
        <v>5.5000000000000005E-3</v>
      </c>
      <c r="L121">
        <f t="shared" si="34"/>
        <v>0</v>
      </c>
      <c r="M121">
        <f t="shared" si="35"/>
        <v>0</v>
      </c>
      <c r="N121">
        <f t="shared" si="36"/>
        <v>0</v>
      </c>
      <c r="O121">
        <f t="shared" si="37"/>
        <v>0</v>
      </c>
      <c r="P121">
        <f t="shared" si="38"/>
        <v>0</v>
      </c>
      <c r="Q121">
        <f t="shared" si="39"/>
        <v>0</v>
      </c>
      <c r="R121">
        <f t="shared" si="40"/>
        <v>0</v>
      </c>
      <c r="S121">
        <f t="shared" si="41"/>
        <v>0</v>
      </c>
      <c r="T121">
        <f t="shared" si="42"/>
        <v>0</v>
      </c>
      <c r="U121">
        <f t="shared" si="43"/>
        <v>0</v>
      </c>
      <c r="V121">
        <f t="shared" si="44"/>
        <v>0</v>
      </c>
      <c r="W121">
        <f t="shared" si="45"/>
        <v>0</v>
      </c>
      <c r="X121">
        <f t="shared" si="46"/>
        <v>0</v>
      </c>
      <c r="Y121">
        <f t="shared" si="47"/>
        <v>0</v>
      </c>
    </row>
    <row r="122" spans="1:25">
      <c r="A122" s="88" t="s">
        <v>1335</v>
      </c>
      <c r="B122">
        <f t="shared" si="24"/>
        <v>0</v>
      </c>
      <c r="C122">
        <f t="shared" si="25"/>
        <v>0</v>
      </c>
      <c r="D122">
        <f t="shared" si="26"/>
        <v>0</v>
      </c>
      <c r="E122">
        <f t="shared" si="27"/>
        <v>0</v>
      </c>
      <c r="F122">
        <f t="shared" si="28"/>
        <v>0</v>
      </c>
      <c r="G122">
        <f t="shared" si="29"/>
        <v>3.1899999999999998E-2</v>
      </c>
      <c r="H122">
        <f t="shared" si="30"/>
        <v>1.1000000000000001E-3</v>
      </c>
      <c r="I122">
        <f t="shared" si="31"/>
        <v>0</v>
      </c>
      <c r="J122">
        <f t="shared" si="32"/>
        <v>4.4000000000000003E-3</v>
      </c>
      <c r="K122">
        <f t="shared" si="33"/>
        <v>4.4000000000000003E-3</v>
      </c>
      <c r="L122">
        <f t="shared" si="34"/>
        <v>4.4000000000000003E-3</v>
      </c>
      <c r="M122">
        <f t="shared" si="35"/>
        <v>1.1000000000000001E-3</v>
      </c>
      <c r="N122">
        <f t="shared" si="36"/>
        <v>0</v>
      </c>
      <c r="O122">
        <f t="shared" si="37"/>
        <v>0</v>
      </c>
      <c r="P122">
        <f t="shared" si="38"/>
        <v>0</v>
      </c>
      <c r="Q122">
        <f t="shared" si="39"/>
        <v>1.1000000000000001E-3</v>
      </c>
      <c r="R122">
        <f t="shared" si="40"/>
        <v>2.2000000000000001E-3</v>
      </c>
      <c r="S122">
        <f t="shared" si="41"/>
        <v>2.2000000000000001E-3</v>
      </c>
      <c r="T122">
        <f t="shared" si="42"/>
        <v>1.1000000000000001E-3</v>
      </c>
      <c r="U122">
        <f t="shared" si="43"/>
        <v>4.2900000000000001E-2</v>
      </c>
      <c r="V122">
        <f t="shared" si="44"/>
        <v>0</v>
      </c>
      <c r="W122">
        <f t="shared" si="45"/>
        <v>0</v>
      </c>
      <c r="X122">
        <f t="shared" si="46"/>
        <v>0</v>
      </c>
      <c r="Y122">
        <f t="shared" si="47"/>
        <v>0</v>
      </c>
    </row>
    <row r="123" spans="1:25">
      <c r="A123" s="88" t="s">
        <v>1336</v>
      </c>
      <c r="B123">
        <f t="shared" si="24"/>
        <v>0</v>
      </c>
      <c r="C123">
        <f t="shared" si="25"/>
        <v>0</v>
      </c>
      <c r="D123">
        <f t="shared" si="26"/>
        <v>0</v>
      </c>
      <c r="E123">
        <f t="shared" si="27"/>
        <v>0</v>
      </c>
      <c r="F123">
        <f t="shared" si="28"/>
        <v>0</v>
      </c>
      <c r="G123">
        <f t="shared" si="29"/>
        <v>0</v>
      </c>
      <c r="H123">
        <f t="shared" si="30"/>
        <v>0</v>
      </c>
      <c r="I123">
        <f t="shared" si="31"/>
        <v>0</v>
      </c>
      <c r="J123">
        <f t="shared" si="32"/>
        <v>4.4000000000000003E-3</v>
      </c>
      <c r="K123">
        <f t="shared" si="33"/>
        <v>1.1000000000000001E-3</v>
      </c>
      <c r="L123">
        <f t="shared" si="34"/>
        <v>1.1000000000000001E-3</v>
      </c>
      <c r="M123">
        <f t="shared" si="35"/>
        <v>1.1000000000000001E-3</v>
      </c>
      <c r="N123">
        <f t="shared" si="36"/>
        <v>0</v>
      </c>
      <c r="O123">
        <f t="shared" si="37"/>
        <v>0</v>
      </c>
      <c r="P123">
        <f t="shared" si="38"/>
        <v>0</v>
      </c>
      <c r="Q123">
        <f t="shared" si="39"/>
        <v>0</v>
      </c>
      <c r="R123">
        <f t="shared" si="40"/>
        <v>0</v>
      </c>
      <c r="S123">
        <f t="shared" si="41"/>
        <v>0</v>
      </c>
      <c r="T123">
        <f t="shared" si="42"/>
        <v>0</v>
      </c>
      <c r="U123">
        <f t="shared" si="43"/>
        <v>1.1000000000000001E-3</v>
      </c>
      <c r="V123">
        <f t="shared" si="44"/>
        <v>0</v>
      </c>
      <c r="W123">
        <f t="shared" si="45"/>
        <v>1.1000000000000001E-3</v>
      </c>
      <c r="X123">
        <f t="shared" si="46"/>
        <v>0</v>
      </c>
      <c r="Y123">
        <f t="shared" si="47"/>
        <v>0</v>
      </c>
    </row>
    <row r="124" spans="1:25">
      <c r="A124" s="88" t="s">
        <v>1337</v>
      </c>
      <c r="B124">
        <f t="shared" si="24"/>
        <v>0</v>
      </c>
      <c r="C124">
        <f t="shared" si="25"/>
        <v>0</v>
      </c>
      <c r="D124">
        <f t="shared" si="26"/>
        <v>0</v>
      </c>
      <c r="E124">
        <f t="shared" si="27"/>
        <v>0</v>
      </c>
      <c r="F124">
        <f t="shared" si="28"/>
        <v>0</v>
      </c>
      <c r="G124">
        <f t="shared" si="29"/>
        <v>2.2000000000000001E-3</v>
      </c>
      <c r="H124">
        <f t="shared" si="30"/>
        <v>0</v>
      </c>
      <c r="I124">
        <f t="shared" si="31"/>
        <v>3.3E-3</v>
      </c>
      <c r="J124">
        <f t="shared" si="32"/>
        <v>4.4000000000000003E-3</v>
      </c>
      <c r="K124">
        <f t="shared" si="33"/>
        <v>2.2000000000000001E-3</v>
      </c>
      <c r="L124">
        <f t="shared" si="34"/>
        <v>7.7000000000000011E-3</v>
      </c>
      <c r="M124">
        <f t="shared" si="35"/>
        <v>6.6E-3</v>
      </c>
      <c r="N124">
        <f t="shared" si="36"/>
        <v>2.2000000000000001E-3</v>
      </c>
      <c r="O124">
        <f t="shared" si="37"/>
        <v>1.1000000000000001E-3</v>
      </c>
      <c r="P124">
        <f t="shared" si="38"/>
        <v>3.3E-3</v>
      </c>
      <c r="Q124">
        <f t="shared" si="39"/>
        <v>2.2000000000000001E-3</v>
      </c>
      <c r="R124">
        <f t="shared" si="40"/>
        <v>1.1000000000000001E-3</v>
      </c>
      <c r="S124">
        <f t="shared" si="41"/>
        <v>1.1000000000000001E-3</v>
      </c>
      <c r="T124">
        <f t="shared" si="42"/>
        <v>1.1000000000000001E-3</v>
      </c>
      <c r="U124">
        <f t="shared" si="43"/>
        <v>1.1000000000000001E-3</v>
      </c>
      <c r="V124">
        <f t="shared" si="44"/>
        <v>1.1000000000000001E-3</v>
      </c>
      <c r="W124">
        <f t="shared" si="45"/>
        <v>1.1000000000000001E-3</v>
      </c>
      <c r="X124">
        <f t="shared" si="46"/>
        <v>0</v>
      </c>
      <c r="Y124">
        <f t="shared" si="47"/>
        <v>0</v>
      </c>
    </row>
    <row r="125" spans="1:25">
      <c r="A125" s="88" t="s">
        <v>1338</v>
      </c>
      <c r="B125">
        <f t="shared" si="24"/>
        <v>1.1000000000000001E-3</v>
      </c>
      <c r="C125">
        <f t="shared" si="25"/>
        <v>1.1000000000000001E-3</v>
      </c>
      <c r="D125">
        <f t="shared" si="26"/>
        <v>1.1000000000000001E-3</v>
      </c>
      <c r="E125">
        <f t="shared" si="27"/>
        <v>1.1000000000000001E-3</v>
      </c>
      <c r="F125">
        <f t="shared" si="28"/>
        <v>1.1000000000000001E-3</v>
      </c>
      <c r="G125">
        <f t="shared" si="29"/>
        <v>1.1000000000000001E-3</v>
      </c>
      <c r="H125">
        <f t="shared" si="30"/>
        <v>1.1000000000000001E-3</v>
      </c>
      <c r="I125">
        <f t="shared" si="31"/>
        <v>2.2000000000000001E-3</v>
      </c>
      <c r="J125">
        <f t="shared" si="32"/>
        <v>6.6E-3</v>
      </c>
      <c r="K125">
        <f t="shared" si="33"/>
        <v>5.5000000000000005E-3</v>
      </c>
      <c r="L125">
        <f t="shared" si="34"/>
        <v>4.4000000000000003E-3</v>
      </c>
      <c r="M125">
        <f t="shared" si="35"/>
        <v>3.3E-3</v>
      </c>
      <c r="N125">
        <f t="shared" si="36"/>
        <v>3.3E-3</v>
      </c>
      <c r="O125">
        <f t="shared" si="37"/>
        <v>3.3E-3</v>
      </c>
      <c r="P125">
        <f t="shared" si="38"/>
        <v>4.4000000000000003E-3</v>
      </c>
      <c r="Q125">
        <f t="shared" si="39"/>
        <v>1.1000000000000001E-3</v>
      </c>
      <c r="R125">
        <f t="shared" si="40"/>
        <v>3.3E-3</v>
      </c>
      <c r="S125">
        <f t="shared" si="41"/>
        <v>5.5000000000000005E-3</v>
      </c>
      <c r="T125">
        <f t="shared" si="42"/>
        <v>4.4000000000000003E-3</v>
      </c>
      <c r="U125">
        <f t="shared" si="43"/>
        <v>2.2000000000000001E-3</v>
      </c>
      <c r="V125">
        <f t="shared" si="44"/>
        <v>1.1000000000000001E-3</v>
      </c>
      <c r="W125">
        <f t="shared" si="45"/>
        <v>2.2000000000000001E-3</v>
      </c>
      <c r="X125">
        <f t="shared" si="46"/>
        <v>2.2000000000000001E-3</v>
      </c>
      <c r="Y125">
        <f t="shared" si="47"/>
        <v>2.2000000000000001E-3</v>
      </c>
    </row>
    <row r="126" spans="1:25">
      <c r="A126" s="88" t="s">
        <v>1339</v>
      </c>
      <c r="B126">
        <f t="shared" si="24"/>
        <v>0</v>
      </c>
      <c r="C126">
        <f t="shared" si="25"/>
        <v>0</v>
      </c>
      <c r="D126">
        <f t="shared" si="26"/>
        <v>0</v>
      </c>
      <c r="E126">
        <f t="shared" si="27"/>
        <v>0</v>
      </c>
      <c r="F126">
        <f t="shared" si="28"/>
        <v>0</v>
      </c>
      <c r="G126">
        <f t="shared" si="29"/>
        <v>0</v>
      </c>
      <c r="H126">
        <f t="shared" si="30"/>
        <v>1.1000000000000001E-3</v>
      </c>
      <c r="I126">
        <f t="shared" si="31"/>
        <v>9.8999999999999991E-3</v>
      </c>
      <c r="J126">
        <f t="shared" si="32"/>
        <v>8.8000000000000005E-3</v>
      </c>
      <c r="K126">
        <f t="shared" si="33"/>
        <v>6.6E-3</v>
      </c>
      <c r="L126">
        <f t="shared" si="34"/>
        <v>3.3E-3</v>
      </c>
      <c r="M126">
        <f t="shared" si="35"/>
        <v>9.8999999999999991E-3</v>
      </c>
      <c r="N126">
        <f t="shared" si="36"/>
        <v>1.1000000000000001E-3</v>
      </c>
      <c r="O126">
        <f t="shared" si="37"/>
        <v>1.1000000000000001E-3</v>
      </c>
      <c r="P126">
        <f t="shared" si="38"/>
        <v>2.2000000000000001E-3</v>
      </c>
      <c r="Q126">
        <f t="shared" si="39"/>
        <v>1.1000000000000001E-3</v>
      </c>
      <c r="R126">
        <f t="shared" si="40"/>
        <v>3.3E-3</v>
      </c>
      <c r="S126">
        <f t="shared" si="41"/>
        <v>4.4000000000000003E-3</v>
      </c>
      <c r="T126">
        <f t="shared" si="42"/>
        <v>1.1000000000000001E-3</v>
      </c>
      <c r="U126">
        <f t="shared" si="43"/>
        <v>0</v>
      </c>
      <c r="V126">
        <f t="shared" si="44"/>
        <v>1.1000000000000001E-3</v>
      </c>
      <c r="W126">
        <f t="shared" si="45"/>
        <v>0</v>
      </c>
      <c r="X126">
        <f t="shared" si="46"/>
        <v>0</v>
      </c>
      <c r="Y126">
        <f t="shared" si="47"/>
        <v>0</v>
      </c>
    </row>
    <row r="127" spans="1:25">
      <c r="A127" s="88" t="s">
        <v>1340</v>
      </c>
      <c r="B127">
        <f t="shared" si="24"/>
        <v>1.1000000000000001E-3</v>
      </c>
      <c r="C127">
        <f t="shared" si="25"/>
        <v>0</v>
      </c>
      <c r="D127">
        <f t="shared" si="26"/>
        <v>0</v>
      </c>
      <c r="E127">
        <f t="shared" si="27"/>
        <v>0</v>
      </c>
      <c r="F127">
        <f t="shared" si="28"/>
        <v>0</v>
      </c>
      <c r="G127">
        <f t="shared" si="29"/>
        <v>0</v>
      </c>
      <c r="H127">
        <f t="shared" si="30"/>
        <v>0</v>
      </c>
      <c r="I127">
        <f t="shared" si="31"/>
        <v>1.1000000000000001E-3</v>
      </c>
      <c r="J127">
        <f t="shared" si="32"/>
        <v>5.5000000000000005E-3</v>
      </c>
      <c r="K127">
        <f t="shared" si="33"/>
        <v>4.4000000000000003E-3</v>
      </c>
      <c r="L127">
        <f t="shared" si="34"/>
        <v>5.5000000000000005E-3</v>
      </c>
      <c r="M127">
        <f t="shared" si="35"/>
        <v>7.7000000000000011E-3</v>
      </c>
      <c r="N127">
        <f t="shared" si="36"/>
        <v>6.6E-3</v>
      </c>
      <c r="O127">
        <f t="shared" si="37"/>
        <v>5.5000000000000005E-3</v>
      </c>
      <c r="P127">
        <f t="shared" si="38"/>
        <v>6.6E-3</v>
      </c>
      <c r="Q127">
        <f t="shared" si="39"/>
        <v>1.32E-2</v>
      </c>
      <c r="R127">
        <f t="shared" si="40"/>
        <v>5.5000000000000005E-3</v>
      </c>
      <c r="S127">
        <f t="shared" si="41"/>
        <v>6.6E-3</v>
      </c>
      <c r="T127">
        <f t="shared" si="42"/>
        <v>4.4000000000000003E-3</v>
      </c>
      <c r="U127">
        <f t="shared" si="43"/>
        <v>3.3E-3</v>
      </c>
      <c r="V127">
        <f t="shared" si="44"/>
        <v>3.3E-3</v>
      </c>
      <c r="W127">
        <f t="shared" si="45"/>
        <v>3.3E-3</v>
      </c>
      <c r="X127">
        <f t="shared" si="46"/>
        <v>2.2000000000000001E-3</v>
      </c>
      <c r="Y127">
        <f t="shared" si="47"/>
        <v>2.2000000000000001E-3</v>
      </c>
    </row>
    <row r="128" spans="1:25">
      <c r="A128" s="88" t="s">
        <v>1341</v>
      </c>
      <c r="B128">
        <f t="shared" si="24"/>
        <v>0</v>
      </c>
      <c r="C128">
        <f t="shared" si="25"/>
        <v>0</v>
      </c>
      <c r="D128">
        <f t="shared" si="26"/>
        <v>0</v>
      </c>
      <c r="E128">
        <f t="shared" si="27"/>
        <v>0</v>
      </c>
      <c r="F128">
        <f t="shared" si="28"/>
        <v>0</v>
      </c>
      <c r="G128">
        <f t="shared" si="29"/>
        <v>0</v>
      </c>
      <c r="H128">
        <f t="shared" si="30"/>
        <v>0</v>
      </c>
      <c r="I128">
        <f t="shared" si="31"/>
        <v>0</v>
      </c>
      <c r="J128">
        <f t="shared" si="32"/>
        <v>4.4000000000000003E-3</v>
      </c>
      <c r="K128">
        <f t="shared" si="33"/>
        <v>0</v>
      </c>
      <c r="L128">
        <f t="shared" si="34"/>
        <v>0</v>
      </c>
      <c r="M128">
        <f t="shared" si="35"/>
        <v>0</v>
      </c>
      <c r="N128">
        <f t="shared" si="36"/>
        <v>1.1000000000000001E-3</v>
      </c>
      <c r="O128">
        <f t="shared" si="37"/>
        <v>0</v>
      </c>
      <c r="P128">
        <f t="shared" si="38"/>
        <v>0</v>
      </c>
      <c r="Q128">
        <f t="shared" si="39"/>
        <v>0</v>
      </c>
      <c r="R128">
        <f t="shared" si="40"/>
        <v>0</v>
      </c>
      <c r="S128">
        <f t="shared" si="41"/>
        <v>0</v>
      </c>
      <c r="T128">
        <f t="shared" si="42"/>
        <v>0</v>
      </c>
      <c r="U128">
        <f t="shared" si="43"/>
        <v>0</v>
      </c>
      <c r="V128">
        <f t="shared" si="44"/>
        <v>0</v>
      </c>
      <c r="W128">
        <f t="shared" si="45"/>
        <v>0</v>
      </c>
      <c r="X128">
        <f t="shared" si="46"/>
        <v>0</v>
      </c>
      <c r="Y128">
        <f t="shared" si="47"/>
        <v>0</v>
      </c>
    </row>
    <row r="129" spans="1:25">
      <c r="A129" s="88" t="s">
        <v>1342</v>
      </c>
      <c r="B129">
        <f t="shared" si="24"/>
        <v>0</v>
      </c>
      <c r="C129">
        <f t="shared" si="25"/>
        <v>0</v>
      </c>
      <c r="D129">
        <f t="shared" si="26"/>
        <v>0</v>
      </c>
      <c r="E129">
        <f t="shared" si="27"/>
        <v>0</v>
      </c>
      <c r="F129">
        <f t="shared" si="28"/>
        <v>0</v>
      </c>
      <c r="G129">
        <f t="shared" si="29"/>
        <v>0</v>
      </c>
      <c r="H129">
        <f t="shared" si="30"/>
        <v>1.1000000000000001E-3</v>
      </c>
      <c r="I129">
        <f t="shared" si="31"/>
        <v>1.1000000000000001E-3</v>
      </c>
      <c r="J129">
        <f t="shared" si="32"/>
        <v>6.6E-3</v>
      </c>
      <c r="K129">
        <f t="shared" si="33"/>
        <v>2.2000000000000001E-3</v>
      </c>
      <c r="L129">
        <f t="shared" si="34"/>
        <v>5.5000000000000005E-3</v>
      </c>
      <c r="M129">
        <f t="shared" si="35"/>
        <v>0</v>
      </c>
      <c r="N129">
        <f t="shared" si="36"/>
        <v>0</v>
      </c>
      <c r="O129">
        <f t="shared" si="37"/>
        <v>0</v>
      </c>
      <c r="P129">
        <f t="shared" si="38"/>
        <v>0</v>
      </c>
      <c r="Q129">
        <f t="shared" si="39"/>
        <v>3.3E-3</v>
      </c>
      <c r="R129">
        <f t="shared" si="40"/>
        <v>0</v>
      </c>
      <c r="S129">
        <f t="shared" si="41"/>
        <v>0</v>
      </c>
      <c r="T129">
        <f t="shared" si="42"/>
        <v>0</v>
      </c>
      <c r="U129">
        <f t="shared" si="43"/>
        <v>0</v>
      </c>
      <c r="V129">
        <f t="shared" si="44"/>
        <v>0</v>
      </c>
      <c r="W129">
        <f t="shared" si="45"/>
        <v>0</v>
      </c>
      <c r="X129">
        <f t="shared" si="46"/>
        <v>0</v>
      </c>
      <c r="Y129">
        <f t="shared" si="47"/>
        <v>0</v>
      </c>
    </row>
    <row r="130" spans="1:25">
      <c r="A130" s="88" t="s">
        <v>1343</v>
      </c>
      <c r="B130">
        <f t="shared" ref="B130:B175" si="48">VLOOKUP($A130,SIG,2,FALSE)</f>
        <v>0</v>
      </c>
      <c r="C130">
        <f t="shared" ref="C130:C175" si="49">VLOOKUP($A130,SIG,3,FALSE)</f>
        <v>0</v>
      </c>
      <c r="D130">
        <f t="shared" ref="D130:D175" si="50">VLOOKUP($A130,SIG,4,FALSE)</f>
        <v>0</v>
      </c>
      <c r="E130">
        <f t="shared" ref="E130:E175" si="51">VLOOKUP($A130,SIG,5,FALSE)</f>
        <v>0</v>
      </c>
      <c r="F130">
        <f t="shared" ref="F130:F175" si="52">VLOOKUP($A130,SIG,6,FALSE)</f>
        <v>0</v>
      </c>
      <c r="G130">
        <f t="shared" ref="G130:G175" si="53">VLOOKUP($A130,SIG,7,FALSE)</f>
        <v>1.1000000000000001E-3</v>
      </c>
      <c r="H130">
        <f t="shared" ref="H130:H175" si="54">VLOOKUP($A130,SIG,8,FALSE)</f>
        <v>2.2000000000000001E-3</v>
      </c>
      <c r="I130">
        <f t="shared" ref="I130:I175" si="55">VLOOKUP($A130,SIG,9,FALSE)</f>
        <v>3.3E-3</v>
      </c>
      <c r="J130">
        <f t="shared" ref="J130:J175" si="56">VLOOKUP($A130,SIG,10,FALSE)</f>
        <v>1.1000000000000001E-3</v>
      </c>
      <c r="K130">
        <f t="shared" ref="K130:K175" si="57">VLOOKUP($A130,SIG,11,FALSE)</f>
        <v>2.2000000000000001E-3</v>
      </c>
      <c r="L130">
        <f t="shared" ref="L130:L175" si="58">VLOOKUP($A130,SIG,12,FALSE)</f>
        <v>1.1000000000000001E-3</v>
      </c>
      <c r="M130">
        <f t="shared" ref="M130:M175" si="59">VLOOKUP($A130,SIG,13,FALSE)</f>
        <v>0</v>
      </c>
      <c r="N130">
        <f t="shared" ref="N130:N175" si="60">VLOOKUP($A130,SIG,14,FALSE)</f>
        <v>0</v>
      </c>
      <c r="O130">
        <f t="shared" ref="O130:O175" si="61">VLOOKUP($A130,SIG,15,FALSE)</f>
        <v>1.1000000000000001E-3</v>
      </c>
      <c r="P130">
        <f t="shared" ref="P130:P175" si="62">VLOOKUP($A130,SIG,16,FALSE)</f>
        <v>1.1000000000000001E-3</v>
      </c>
      <c r="Q130">
        <f t="shared" ref="Q130:Q175" si="63">VLOOKUP($A130,SIG,17,FALSE)</f>
        <v>1.1000000000000001E-3</v>
      </c>
      <c r="R130">
        <f t="shared" ref="R130:R175" si="64">VLOOKUP($A130,SIG,18,FALSE)</f>
        <v>5.5000000000000005E-3</v>
      </c>
      <c r="S130">
        <f t="shared" ref="S130:S175" si="65">VLOOKUP($A130,SIG,19,FALSE)</f>
        <v>0</v>
      </c>
      <c r="T130">
        <f t="shared" ref="T130:T175" si="66">VLOOKUP($A130,SIG,20,FALSE)</f>
        <v>2.2000000000000001E-3</v>
      </c>
      <c r="U130">
        <f t="shared" ref="U130:U175" si="67">VLOOKUP($A130,SIG,21,FALSE)</f>
        <v>1.1000000000000001E-3</v>
      </c>
      <c r="V130">
        <f t="shared" ref="V130:V175" si="68">VLOOKUP($A130,SIG,22,FALSE)</f>
        <v>1.1000000000000001E-3</v>
      </c>
      <c r="W130">
        <f t="shared" ref="W130:W175" si="69">VLOOKUP($A130,SIG,23,FALSE)</f>
        <v>0</v>
      </c>
      <c r="X130">
        <f t="shared" ref="X130:X175" si="70">VLOOKUP($A130,SIG,24,FALSE)</f>
        <v>0</v>
      </c>
      <c r="Y130">
        <f t="shared" ref="Y130:Y175" si="71">VLOOKUP($A130,SIG,25,FALSE)</f>
        <v>0</v>
      </c>
    </row>
    <row r="131" spans="1:25">
      <c r="A131" s="88" t="s">
        <v>1344</v>
      </c>
      <c r="B131">
        <f t="shared" si="48"/>
        <v>0</v>
      </c>
      <c r="C131">
        <f t="shared" si="49"/>
        <v>0</v>
      </c>
      <c r="D131">
        <f t="shared" si="50"/>
        <v>0</v>
      </c>
      <c r="E131">
        <f t="shared" si="51"/>
        <v>0</v>
      </c>
      <c r="F131">
        <f t="shared" si="52"/>
        <v>0</v>
      </c>
      <c r="G131">
        <f t="shared" si="53"/>
        <v>0</v>
      </c>
      <c r="H131">
        <f t="shared" si="54"/>
        <v>0</v>
      </c>
      <c r="I131">
        <f t="shared" si="55"/>
        <v>0</v>
      </c>
      <c r="J131">
        <f t="shared" si="56"/>
        <v>2.2000000000000001E-3</v>
      </c>
      <c r="K131">
        <f t="shared" si="57"/>
        <v>5.5000000000000005E-3</v>
      </c>
      <c r="L131">
        <f t="shared" si="58"/>
        <v>1.1000000000000001E-3</v>
      </c>
      <c r="M131">
        <f t="shared" si="59"/>
        <v>0</v>
      </c>
      <c r="N131">
        <f t="shared" si="60"/>
        <v>0</v>
      </c>
      <c r="O131">
        <f t="shared" si="61"/>
        <v>0</v>
      </c>
      <c r="P131">
        <f t="shared" si="62"/>
        <v>0</v>
      </c>
      <c r="Q131">
        <f t="shared" si="63"/>
        <v>0</v>
      </c>
      <c r="R131">
        <f t="shared" si="64"/>
        <v>0</v>
      </c>
      <c r="S131">
        <f t="shared" si="65"/>
        <v>1.1000000000000001E-3</v>
      </c>
      <c r="T131">
        <f t="shared" si="66"/>
        <v>1.1000000000000001E-3</v>
      </c>
      <c r="U131">
        <f t="shared" si="67"/>
        <v>0</v>
      </c>
      <c r="V131">
        <f t="shared" si="68"/>
        <v>0</v>
      </c>
      <c r="W131">
        <f t="shared" si="69"/>
        <v>0</v>
      </c>
      <c r="X131">
        <f t="shared" si="70"/>
        <v>0</v>
      </c>
      <c r="Y131">
        <f t="shared" si="71"/>
        <v>0</v>
      </c>
    </row>
    <row r="132" spans="1:25">
      <c r="A132" s="88" t="s">
        <v>1345</v>
      </c>
      <c r="B132">
        <f t="shared" si="48"/>
        <v>0</v>
      </c>
      <c r="C132">
        <f t="shared" si="49"/>
        <v>0</v>
      </c>
      <c r="D132">
        <f t="shared" si="50"/>
        <v>0</v>
      </c>
      <c r="E132">
        <f t="shared" si="51"/>
        <v>0</v>
      </c>
      <c r="F132">
        <f t="shared" si="52"/>
        <v>0</v>
      </c>
      <c r="G132">
        <f t="shared" si="53"/>
        <v>0</v>
      </c>
      <c r="H132">
        <f t="shared" si="54"/>
        <v>0</v>
      </c>
      <c r="I132">
        <f t="shared" si="55"/>
        <v>0</v>
      </c>
      <c r="J132">
        <f t="shared" si="56"/>
        <v>1.1000000000000001E-3</v>
      </c>
      <c r="K132">
        <f t="shared" si="57"/>
        <v>0</v>
      </c>
      <c r="L132">
        <f t="shared" si="58"/>
        <v>0</v>
      </c>
      <c r="M132">
        <f t="shared" si="59"/>
        <v>0</v>
      </c>
      <c r="N132">
        <f t="shared" si="60"/>
        <v>0</v>
      </c>
      <c r="O132">
        <f t="shared" si="61"/>
        <v>0</v>
      </c>
      <c r="P132">
        <f t="shared" si="62"/>
        <v>7.7000000000000011E-3</v>
      </c>
      <c r="Q132">
        <f t="shared" si="63"/>
        <v>7.7000000000000011E-3</v>
      </c>
      <c r="R132">
        <f t="shared" si="64"/>
        <v>0</v>
      </c>
      <c r="S132">
        <f t="shared" si="65"/>
        <v>0</v>
      </c>
      <c r="T132">
        <f t="shared" si="66"/>
        <v>0</v>
      </c>
      <c r="U132">
        <f t="shared" si="67"/>
        <v>0</v>
      </c>
      <c r="V132">
        <f t="shared" si="68"/>
        <v>0</v>
      </c>
      <c r="W132">
        <f t="shared" si="69"/>
        <v>0</v>
      </c>
      <c r="X132">
        <f t="shared" si="70"/>
        <v>0</v>
      </c>
      <c r="Y132">
        <f t="shared" si="71"/>
        <v>0</v>
      </c>
    </row>
    <row r="133" spans="1:25">
      <c r="A133" s="88" t="s">
        <v>1346</v>
      </c>
      <c r="B133">
        <f t="shared" si="48"/>
        <v>1.1000000000000001E-3</v>
      </c>
      <c r="C133">
        <f t="shared" si="49"/>
        <v>0</v>
      </c>
      <c r="D133">
        <f t="shared" si="50"/>
        <v>0</v>
      </c>
      <c r="E133">
        <f t="shared" si="51"/>
        <v>0</v>
      </c>
      <c r="F133">
        <f t="shared" si="52"/>
        <v>0</v>
      </c>
      <c r="G133">
        <f t="shared" si="53"/>
        <v>0</v>
      </c>
      <c r="H133">
        <f t="shared" si="54"/>
        <v>4.4000000000000003E-3</v>
      </c>
      <c r="I133">
        <f t="shared" si="55"/>
        <v>5.5000000000000005E-3</v>
      </c>
      <c r="J133">
        <f t="shared" si="56"/>
        <v>3.3E-3</v>
      </c>
      <c r="K133">
        <f t="shared" si="57"/>
        <v>2.2000000000000001E-3</v>
      </c>
      <c r="L133">
        <f t="shared" si="58"/>
        <v>2.2000000000000001E-3</v>
      </c>
      <c r="M133">
        <f t="shared" si="59"/>
        <v>3.3E-3</v>
      </c>
      <c r="N133">
        <f t="shared" si="60"/>
        <v>3.3E-3</v>
      </c>
      <c r="O133">
        <f t="shared" si="61"/>
        <v>2.2000000000000001E-3</v>
      </c>
      <c r="P133">
        <f t="shared" si="62"/>
        <v>3.3E-3</v>
      </c>
      <c r="Q133">
        <f t="shared" si="63"/>
        <v>2.2000000000000001E-3</v>
      </c>
      <c r="R133">
        <f t="shared" si="64"/>
        <v>2.2000000000000001E-3</v>
      </c>
      <c r="S133">
        <f t="shared" si="65"/>
        <v>3.3E-3</v>
      </c>
      <c r="T133">
        <f t="shared" si="66"/>
        <v>2.2000000000000001E-3</v>
      </c>
      <c r="U133">
        <f t="shared" si="67"/>
        <v>3.3E-3</v>
      </c>
      <c r="V133">
        <f t="shared" si="68"/>
        <v>6.6E-3</v>
      </c>
      <c r="W133">
        <f t="shared" si="69"/>
        <v>3.3E-3</v>
      </c>
      <c r="X133">
        <f t="shared" si="70"/>
        <v>3.3E-3</v>
      </c>
      <c r="Y133">
        <f t="shared" si="71"/>
        <v>1.1000000000000001E-3</v>
      </c>
    </row>
    <row r="134" spans="1:25">
      <c r="A134" s="88" t="s">
        <v>1347</v>
      </c>
      <c r="B134">
        <f t="shared" si="48"/>
        <v>0</v>
      </c>
      <c r="C134">
        <f t="shared" si="49"/>
        <v>0</v>
      </c>
      <c r="D134">
        <f t="shared" si="50"/>
        <v>1.1000000000000001E-3</v>
      </c>
      <c r="E134">
        <f t="shared" si="51"/>
        <v>0</v>
      </c>
      <c r="F134">
        <f t="shared" si="52"/>
        <v>1.1000000000000001E-3</v>
      </c>
      <c r="G134">
        <f t="shared" si="53"/>
        <v>1.1000000000000001E-3</v>
      </c>
      <c r="H134">
        <f t="shared" si="54"/>
        <v>1.1000000000000001E-3</v>
      </c>
      <c r="I134">
        <f t="shared" si="55"/>
        <v>0</v>
      </c>
      <c r="J134">
        <f t="shared" si="56"/>
        <v>1.1000000000000001E-3</v>
      </c>
      <c r="K134">
        <f t="shared" si="57"/>
        <v>2.2000000000000001E-3</v>
      </c>
      <c r="L134">
        <f t="shared" si="58"/>
        <v>2.2000000000000001E-3</v>
      </c>
      <c r="M134">
        <f t="shared" si="59"/>
        <v>2.2000000000000001E-3</v>
      </c>
      <c r="N134">
        <f t="shared" si="60"/>
        <v>0</v>
      </c>
      <c r="O134">
        <f t="shared" si="61"/>
        <v>1.1000000000000001E-3</v>
      </c>
      <c r="P134">
        <f t="shared" si="62"/>
        <v>1.1000000000000001E-3</v>
      </c>
      <c r="Q134">
        <f t="shared" si="63"/>
        <v>2.2000000000000001E-3</v>
      </c>
      <c r="R134">
        <f t="shared" si="64"/>
        <v>1.1000000000000001E-3</v>
      </c>
      <c r="S134">
        <f t="shared" si="65"/>
        <v>1.1000000000000001E-3</v>
      </c>
      <c r="T134">
        <f t="shared" si="66"/>
        <v>0</v>
      </c>
      <c r="U134">
        <f t="shared" si="67"/>
        <v>0</v>
      </c>
      <c r="V134">
        <f t="shared" si="68"/>
        <v>0</v>
      </c>
      <c r="W134">
        <f t="shared" si="69"/>
        <v>0</v>
      </c>
      <c r="X134">
        <f t="shared" si="70"/>
        <v>0</v>
      </c>
      <c r="Y134">
        <f t="shared" si="71"/>
        <v>0</v>
      </c>
    </row>
    <row r="135" spans="1:25">
      <c r="A135" s="88" t="s">
        <v>1348</v>
      </c>
      <c r="B135">
        <f t="shared" si="48"/>
        <v>0</v>
      </c>
      <c r="C135">
        <f t="shared" si="49"/>
        <v>0</v>
      </c>
      <c r="D135">
        <f t="shared" si="50"/>
        <v>0</v>
      </c>
      <c r="E135">
        <f t="shared" si="51"/>
        <v>0</v>
      </c>
      <c r="F135">
        <f t="shared" si="52"/>
        <v>0</v>
      </c>
      <c r="G135">
        <f t="shared" si="53"/>
        <v>0</v>
      </c>
      <c r="H135">
        <f t="shared" si="54"/>
        <v>0</v>
      </c>
      <c r="I135">
        <f t="shared" si="55"/>
        <v>4.4000000000000003E-3</v>
      </c>
      <c r="J135">
        <f t="shared" si="56"/>
        <v>1.1000000000000001E-3</v>
      </c>
      <c r="K135">
        <f t="shared" si="57"/>
        <v>6.6E-3</v>
      </c>
      <c r="L135">
        <f t="shared" si="58"/>
        <v>4.4000000000000003E-3</v>
      </c>
      <c r="M135">
        <f t="shared" si="59"/>
        <v>1.1000000000000001E-3</v>
      </c>
      <c r="N135">
        <f t="shared" si="60"/>
        <v>5.5000000000000005E-3</v>
      </c>
      <c r="O135">
        <f t="shared" si="61"/>
        <v>2.2000000000000001E-3</v>
      </c>
      <c r="P135">
        <f t="shared" si="62"/>
        <v>2.2000000000000001E-3</v>
      </c>
      <c r="Q135">
        <f t="shared" si="63"/>
        <v>1.1000000000000001E-3</v>
      </c>
      <c r="R135">
        <f t="shared" si="64"/>
        <v>1.1000000000000001E-3</v>
      </c>
      <c r="S135">
        <f t="shared" si="65"/>
        <v>0</v>
      </c>
      <c r="T135">
        <f t="shared" si="66"/>
        <v>0</v>
      </c>
      <c r="U135">
        <f t="shared" si="67"/>
        <v>0</v>
      </c>
      <c r="V135">
        <f t="shared" si="68"/>
        <v>0</v>
      </c>
      <c r="W135">
        <f t="shared" si="69"/>
        <v>0</v>
      </c>
      <c r="X135">
        <f t="shared" si="70"/>
        <v>0</v>
      </c>
      <c r="Y135">
        <f t="shared" si="71"/>
        <v>0</v>
      </c>
    </row>
    <row r="136" spans="1:25">
      <c r="A136" s="88" t="s">
        <v>1349</v>
      </c>
      <c r="B136">
        <f t="shared" si="48"/>
        <v>3.3E-3</v>
      </c>
      <c r="C136">
        <f t="shared" si="49"/>
        <v>3.3E-3</v>
      </c>
      <c r="D136">
        <f t="shared" si="50"/>
        <v>3.3E-3</v>
      </c>
      <c r="E136">
        <f t="shared" si="51"/>
        <v>3.3E-3</v>
      </c>
      <c r="F136">
        <f t="shared" si="52"/>
        <v>3.3E-3</v>
      </c>
      <c r="G136">
        <f t="shared" si="53"/>
        <v>3.3E-3</v>
      </c>
      <c r="H136">
        <f t="shared" si="54"/>
        <v>1.5400000000000002E-2</v>
      </c>
      <c r="I136">
        <f t="shared" si="55"/>
        <v>1.6500000000000001E-2</v>
      </c>
      <c r="J136">
        <f t="shared" si="56"/>
        <v>1.6500000000000001E-2</v>
      </c>
      <c r="K136">
        <f t="shared" si="57"/>
        <v>1.21E-2</v>
      </c>
      <c r="L136">
        <f t="shared" si="58"/>
        <v>9.8999999999999991E-3</v>
      </c>
      <c r="M136">
        <f t="shared" si="59"/>
        <v>1.21E-2</v>
      </c>
      <c r="N136">
        <f t="shared" si="60"/>
        <v>1.1000000000000001E-2</v>
      </c>
      <c r="O136">
        <f t="shared" si="61"/>
        <v>9.8999999999999991E-3</v>
      </c>
      <c r="P136">
        <f t="shared" si="62"/>
        <v>9.8999999999999991E-3</v>
      </c>
      <c r="Q136">
        <f t="shared" si="63"/>
        <v>9.8999999999999991E-3</v>
      </c>
      <c r="R136">
        <f t="shared" si="64"/>
        <v>8.8000000000000005E-3</v>
      </c>
      <c r="S136">
        <f t="shared" si="65"/>
        <v>1.32E-2</v>
      </c>
      <c r="T136">
        <f t="shared" si="66"/>
        <v>1.9799999999999998E-2</v>
      </c>
      <c r="U136">
        <f t="shared" si="67"/>
        <v>1.1000000000000001E-2</v>
      </c>
      <c r="V136">
        <f t="shared" si="68"/>
        <v>6.6E-3</v>
      </c>
      <c r="W136">
        <f t="shared" si="69"/>
        <v>8.8000000000000005E-3</v>
      </c>
      <c r="X136">
        <f t="shared" si="70"/>
        <v>5.5000000000000005E-3</v>
      </c>
      <c r="Y136">
        <f t="shared" si="71"/>
        <v>4.4000000000000003E-3</v>
      </c>
    </row>
    <row r="137" spans="1:25">
      <c r="A137" s="88" t="s">
        <v>1350</v>
      </c>
      <c r="B137">
        <f t="shared" si="48"/>
        <v>1.1000000000000001E-3</v>
      </c>
      <c r="C137">
        <f t="shared" si="49"/>
        <v>1.1000000000000001E-3</v>
      </c>
      <c r="D137">
        <f t="shared" si="50"/>
        <v>0</v>
      </c>
      <c r="E137">
        <f t="shared" si="51"/>
        <v>0</v>
      </c>
      <c r="F137">
        <f t="shared" si="52"/>
        <v>0</v>
      </c>
      <c r="G137">
        <f t="shared" si="53"/>
        <v>0</v>
      </c>
      <c r="H137">
        <f t="shared" si="54"/>
        <v>1.1000000000000001E-3</v>
      </c>
      <c r="I137">
        <f t="shared" si="55"/>
        <v>1.1000000000000001E-3</v>
      </c>
      <c r="J137">
        <f t="shared" si="56"/>
        <v>3.3E-3</v>
      </c>
      <c r="K137">
        <f t="shared" si="57"/>
        <v>2.2000000000000001E-3</v>
      </c>
      <c r="L137">
        <f t="shared" si="58"/>
        <v>2.2000000000000001E-3</v>
      </c>
      <c r="M137">
        <f t="shared" si="59"/>
        <v>1.1000000000000001E-3</v>
      </c>
      <c r="N137">
        <f t="shared" si="60"/>
        <v>0</v>
      </c>
      <c r="O137">
        <f t="shared" si="61"/>
        <v>2.2000000000000001E-3</v>
      </c>
      <c r="P137">
        <f t="shared" si="62"/>
        <v>1.1000000000000001E-3</v>
      </c>
      <c r="Q137">
        <f t="shared" si="63"/>
        <v>1.1000000000000001E-3</v>
      </c>
      <c r="R137">
        <f t="shared" si="64"/>
        <v>2.2000000000000001E-3</v>
      </c>
      <c r="S137">
        <f t="shared" si="65"/>
        <v>5.5000000000000005E-3</v>
      </c>
      <c r="T137">
        <f t="shared" si="66"/>
        <v>2.2000000000000001E-3</v>
      </c>
      <c r="U137">
        <f t="shared" si="67"/>
        <v>0</v>
      </c>
      <c r="V137">
        <f t="shared" si="68"/>
        <v>0</v>
      </c>
      <c r="W137">
        <f t="shared" si="69"/>
        <v>0</v>
      </c>
      <c r="X137">
        <f t="shared" si="70"/>
        <v>1.1000000000000001E-3</v>
      </c>
      <c r="Y137">
        <f t="shared" si="71"/>
        <v>1.1000000000000001E-3</v>
      </c>
    </row>
    <row r="138" spans="1:25">
      <c r="A138" s="88" t="s">
        <v>1351</v>
      </c>
      <c r="B138">
        <f t="shared" si="48"/>
        <v>0</v>
      </c>
      <c r="C138">
        <f t="shared" si="49"/>
        <v>0</v>
      </c>
      <c r="D138">
        <f t="shared" si="50"/>
        <v>0</v>
      </c>
      <c r="E138">
        <f t="shared" si="51"/>
        <v>0</v>
      </c>
      <c r="F138">
        <f t="shared" si="52"/>
        <v>0</v>
      </c>
      <c r="G138">
        <f t="shared" si="53"/>
        <v>0</v>
      </c>
      <c r="H138">
        <f t="shared" si="54"/>
        <v>1.1000000000000001E-3</v>
      </c>
      <c r="I138">
        <f t="shared" si="55"/>
        <v>2.2000000000000001E-3</v>
      </c>
      <c r="J138">
        <f t="shared" si="56"/>
        <v>3.3E-3</v>
      </c>
      <c r="K138">
        <f t="shared" si="57"/>
        <v>2.2000000000000001E-3</v>
      </c>
      <c r="L138">
        <f t="shared" si="58"/>
        <v>2.2000000000000001E-3</v>
      </c>
      <c r="M138">
        <f t="shared" si="59"/>
        <v>4.4000000000000003E-3</v>
      </c>
      <c r="N138">
        <f t="shared" si="60"/>
        <v>0</v>
      </c>
      <c r="O138">
        <f t="shared" si="61"/>
        <v>0</v>
      </c>
      <c r="P138">
        <f t="shared" si="62"/>
        <v>0</v>
      </c>
      <c r="Q138">
        <f t="shared" si="63"/>
        <v>0</v>
      </c>
      <c r="R138">
        <f t="shared" si="64"/>
        <v>0</v>
      </c>
      <c r="S138">
        <f t="shared" si="65"/>
        <v>1.1000000000000001E-3</v>
      </c>
      <c r="T138">
        <f t="shared" si="66"/>
        <v>1.1000000000000001E-3</v>
      </c>
      <c r="U138">
        <f t="shared" si="67"/>
        <v>0</v>
      </c>
      <c r="V138">
        <f t="shared" si="68"/>
        <v>0</v>
      </c>
      <c r="W138">
        <f t="shared" si="69"/>
        <v>0</v>
      </c>
      <c r="X138">
        <f t="shared" si="70"/>
        <v>0</v>
      </c>
      <c r="Y138">
        <f t="shared" si="71"/>
        <v>0</v>
      </c>
    </row>
    <row r="139" spans="1:25">
      <c r="A139" s="88" t="s">
        <v>1352</v>
      </c>
      <c r="B139">
        <f t="shared" si="48"/>
        <v>1.1000000000000001E-3</v>
      </c>
      <c r="C139">
        <f t="shared" si="49"/>
        <v>0</v>
      </c>
      <c r="D139">
        <f t="shared" si="50"/>
        <v>0</v>
      </c>
      <c r="E139">
        <f t="shared" si="51"/>
        <v>0</v>
      </c>
      <c r="F139">
        <f t="shared" si="52"/>
        <v>0</v>
      </c>
      <c r="G139">
        <f t="shared" si="53"/>
        <v>0</v>
      </c>
      <c r="H139">
        <f t="shared" si="54"/>
        <v>2.2000000000000001E-3</v>
      </c>
      <c r="I139">
        <f t="shared" si="55"/>
        <v>3.3E-3</v>
      </c>
      <c r="J139">
        <f t="shared" si="56"/>
        <v>5.5000000000000005E-3</v>
      </c>
      <c r="K139">
        <f t="shared" si="57"/>
        <v>6.6E-3</v>
      </c>
      <c r="L139">
        <f t="shared" si="58"/>
        <v>7.7000000000000011E-3</v>
      </c>
      <c r="M139">
        <f t="shared" si="59"/>
        <v>7.7000000000000011E-3</v>
      </c>
      <c r="N139">
        <f t="shared" si="60"/>
        <v>6.6E-3</v>
      </c>
      <c r="O139">
        <f t="shared" si="61"/>
        <v>6.6E-3</v>
      </c>
      <c r="P139">
        <f t="shared" si="62"/>
        <v>5.5000000000000005E-3</v>
      </c>
      <c r="Q139">
        <f t="shared" si="63"/>
        <v>3.3E-3</v>
      </c>
      <c r="R139">
        <f t="shared" si="64"/>
        <v>3.3E-3</v>
      </c>
      <c r="S139">
        <f t="shared" si="65"/>
        <v>2.2000000000000001E-3</v>
      </c>
      <c r="T139">
        <f t="shared" si="66"/>
        <v>3.3E-3</v>
      </c>
      <c r="U139">
        <f t="shared" si="67"/>
        <v>4.4000000000000003E-3</v>
      </c>
      <c r="V139">
        <f t="shared" si="68"/>
        <v>2.2000000000000001E-3</v>
      </c>
      <c r="W139">
        <f t="shared" si="69"/>
        <v>2.2000000000000001E-3</v>
      </c>
      <c r="X139">
        <f t="shared" si="70"/>
        <v>3.3E-3</v>
      </c>
      <c r="Y139">
        <f t="shared" si="71"/>
        <v>2.2000000000000001E-3</v>
      </c>
    </row>
    <row r="140" spans="1:25">
      <c r="A140" s="88" t="s">
        <v>1353</v>
      </c>
      <c r="B140">
        <f t="shared" si="48"/>
        <v>0</v>
      </c>
      <c r="C140">
        <f t="shared" si="49"/>
        <v>0</v>
      </c>
      <c r="D140">
        <f t="shared" si="50"/>
        <v>0</v>
      </c>
      <c r="E140">
        <f t="shared" si="51"/>
        <v>0</v>
      </c>
      <c r="F140">
        <f t="shared" si="52"/>
        <v>0</v>
      </c>
      <c r="G140">
        <f t="shared" si="53"/>
        <v>1.1000000000000001E-3</v>
      </c>
      <c r="H140">
        <f t="shared" si="54"/>
        <v>1.1000000000000001E-3</v>
      </c>
      <c r="I140">
        <f t="shared" si="55"/>
        <v>3.3E-3</v>
      </c>
      <c r="J140">
        <f t="shared" si="56"/>
        <v>4.4000000000000003E-3</v>
      </c>
      <c r="K140">
        <f t="shared" si="57"/>
        <v>3.3E-3</v>
      </c>
      <c r="L140">
        <f t="shared" si="58"/>
        <v>1.1000000000000001E-3</v>
      </c>
      <c r="M140">
        <f t="shared" si="59"/>
        <v>1.1000000000000001E-3</v>
      </c>
      <c r="N140">
        <f t="shared" si="60"/>
        <v>1.1000000000000001E-3</v>
      </c>
      <c r="O140">
        <f t="shared" si="61"/>
        <v>0</v>
      </c>
      <c r="P140">
        <f t="shared" si="62"/>
        <v>1.1000000000000001E-3</v>
      </c>
      <c r="Q140">
        <f t="shared" si="63"/>
        <v>3.3E-3</v>
      </c>
      <c r="R140">
        <f t="shared" si="64"/>
        <v>3.3E-3</v>
      </c>
      <c r="S140">
        <f t="shared" si="65"/>
        <v>1.1000000000000001E-3</v>
      </c>
      <c r="T140">
        <f t="shared" si="66"/>
        <v>1.1000000000000001E-3</v>
      </c>
      <c r="U140">
        <f t="shared" si="67"/>
        <v>0</v>
      </c>
      <c r="V140">
        <f t="shared" si="68"/>
        <v>1.1000000000000001E-3</v>
      </c>
      <c r="W140">
        <f t="shared" si="69"/>
        <v>0</v>
      </c>
      <c r="X140">
        <f t="shared" si="70"/>
        <v>0</v>
      </c>
      <c r="Y140">
        <f t="shared" si="71"/>
        <v>0</v>
      </c>
    </row>
    <row r="141" spans="1:25">
      <c r="A141" s="88" t="s">
        <v>1354</v>
      </c>
      <c r="B141">
        <f t="shared" si="48"/>
        <v>0</v>
      </c>
      <c r="C141">
        <f t="shared" si="49"/>
        <v>0</v>
      </c>
      <c r="D141">
        <f t="shared" si="50"/>
        <v>0</v>
      </c>
      <c r="E141">
        <f t="shared" si="51"/>
        <v>0</v>
      </c>
      <c r="F141">
        <f t="shared" si="52"/>
        <v>0</v>
      </c>
      <c r="G141">
        <f t="shared" si="53"/>
        <v>0</v>
      </c>
      <c r="H141">
        <f t="shared" si="54"/>
        <v>2.2000000000000001E-3</v>
      </c>
      <c r="I141">
        <f t="shared" si="55"/>
        <v>0</v>
      </c>
      <c r="J141">
        <f t="shared" si="56"/>
        <v>1.1000000000000001E-3</v>
      </c>
      <c r="K141">
        <f t="shared" si="57"/>
        <v>2.2000000000000001E-3</v>
      </c>
      <c r="L141">
        <f t="shared" si="58"/>
        <v>2.2000000000000001E-3</v>
      </c>
      <c r="M141">
        <f t="shared" si="59"/>
        <v>3.3E-3</v>
      </c>
      <c r="N141">
        <f t="shared" si="60"/>
        <v>1.1000000000000001E-3</v>
      </c>
      <c r="O141">
        <f t="shared" si="61"/>
        <v>1.1000000000000001E-3</v>
      </c>
      <c r="P141">
        <f t="shared" si="62"/>
        <v>1.1000000000000001E-3</v>
      </c>
      <c r="Q141">
        <f t="shared" si="63"/>
        <v>1.1000000000000001E-3</v>
      </c>
      <c r="R141">
        <f t="shared" si="64"/>
        <v>3.3E-3</v>
      </c>
      <c r="S141">
        <f t="shared" si="65"/>
        <v>2.2000000000000001E-3</v>
      </c>
      <c r="T141">
        <f t="shared" si="66"/>
        <v>4.4000000000000003E-3</v>
      </c>
      <c r="U141">
        <f t="shared" si="67"/>
        <v>0</v>
      </c>
      <c r="V141">
        <f t="shared" si="68"/>
        <v>1.1000000000000001E-3</v>
      </c>
      <c r="W141">
        <f t="shared" si="69"/>
        <v>1.1000000000000001E-3</v>
      </c>
      <c r="X141">
        <f t="shared" si="70"/>
        <v>1.1000000000000001E-3</v>
      </c>
      <c r="Y141">
        <f t="shared" si="71"/>
        <v>1.1000000000000001E-3</v>
      </c>
    </row>
    <row r="142" spans="1:25">
      <c r="A142" s="88" t="s">
        <v>1355</v>
      </c>
      <c r="B142">
        <f t="shared" si="48"/>
        <v>0</v>
      </c>
      <c r="C142">
        <f t="shared" si="49"/>
        <v>0</v>
      </c>
      <c r="D142">
        <f t="shared" si="50"/>
        <v>0</v>
      </c>
      <c r="E142">
        <f t="shared" si="51"/>
        <v>0</v>
      </c>
      <c r="F142">
        <f t="shared" si="52"/>
        <v>0</v>
      </c>
      <c r="G142">
        <f t="shared" si="53"/>
        <v>0</v>
      </c>
      <c r="H142">
        <f t="shared" si="54"/>
        <v>0</v>
      </c>
      <c r="I142">
        <f t="shared" si="55"/>
        <v>0</v>
      </c>
      <c r="J142">
        <f t="shared" si="56"/>
        <v>1.1000000000000001E-3</v>
      </c>
      <c r="K142">
        <f t="shared" si="57"/>
        <v>1.1000000000000001E-3</v>
      </c>
      <c r="L142">
        <f t="shared" si="58"/>
        <v>1.1000000000000001E-3</v>
      </c>
      <c r="M142">
        <f t="shared" si="59"/>
        <v>1.1000000000000001E-3</v>
      </c>
      <c r="N142">
        <f t="shared" si="60"/>
        <v>1.1000000000000001E-3</v>
      </c>
      <c r="O142">
        <f t="shared" si="61"/>
        <v>0</v>
      </c>
      <c r="P142">
        <f t="shared" si="62"/>
        <v>0</v>
      </c>
      <c r="Q142">
        <f t="shared" si="63"/>
        <v>0</v>
      </c>
      <c r="R142">
        <f t="shared" si="64"/>
        <v>0</v>
      </c>
      <c r="S142">
        <f t="shared" si="65"/>
        <v>1.1000000000000001E-3</v>
      </c>
      <c r="T142">
        <f t="shared" si="66"/>
        <v>1.1000000000000001E-3</v>
      </c>
      <c r="U142">
        <f t="shared" si="67"/>
        <v>0</v>
      </c>
      <c r="V142">
        <f t="shared" si="68"/>
        <v>0</v>
      </c>
      <c r="W142">
        <f t="shared" si="69"/>
        <v>0</v>
      </c>
      <c r="X142">
        <f t="shared" si="70"/>
        <v>0</v>
      </c>
      <c r="Y142">
        <f t="shared" si="71"/>
        <v>0</v>
      </c>
    </row>
    <row r="143" spans="1:25">
      <c r="A143" s="88" t="s">
        <v>1356</v>
      </c>
      <c r="B143">
        <f t="shared" si="48"/>
        <v>0</v>
      </c>
      <c r="C143">
        <f t="shared" si="49"/>
        <v>0</v>
      </c>
      <c r="D143">
        <f t="shared" si="50"/>
        <v>0</v>
      </c>
      <c r="E143">
        <f t="shared" si="51"/>
        <v>0</v>
      </c>
      <c r="F143">
        <f t="shared" si="52"/>
        <v>0</v>
      </c>
      <c r="G143">
        <f t="shared" si="53"/>
        <v>0</v>
      </c>
      <c r="H143">
        <f t="shared" si="54"/>
        <v>0</v>
      </c>
      <c r="I143">
        <f t="shared" si="55"/>
        <v>2.2000000000000001E-3</v>
      </c>
      <c r="J143">
        <f t="shared" si="56"/>
        <v>4.4000000000000003E-3</v>
      </c>
      <c r="K143">
        <f t="shared" si="57"/>
        <v>5.5000000000000005E-3</v>
      </c>
      <c r="L143">
        <f t="shared" si="58"/>
        <v>3.3E-3</v>
      </c>
      <c r="M143">
        <f t="shared" si="59"/>
        <v>2.2000000000000001E-3</v>
      </c>
      <c r="N143">
        <f t="shared" si="60"/>
        <v>4.4000000000000003E-3</v>
      </c>
      <c r="O143">
        <f t="shared" si="61"/>
        <v>2.2000000000000001E-3</v>
      </c>
      <c r="P143">
        <f t="shared" si="62"/>
        <v>1.1000000000000001E-3</v>
      </c>
      <c r="Q143">
        <f t="shared" si="63"/>
        <v>0</v>
      </c>
      <c r="R143">
        <f t="shared" si="64"/>
        <v>2.2000000000000001E-3</v>
      </c>
      <c r="S143">
        <f t="shared" si="65"/>
        <v>4.4000000000000003E-3</v>
      </c>
      <c r="T143">
        <f t="shared" si="66"/>
        <v>6.6E-3</v>
      </c>
      <c r="U143">
        <f t="shared" si="67"/>
        <v>2.2000000000000001E-3</v>
      </c>
      <c r="V143">
        <f t="shared" si="68"/>
        <v>1.1000000000000001E-3</v>
      </c>
      <c r="W143">
        <f t="shared" si="69"/>
        <v>3.3E-3</v>
      </c>
      <c r="X143">
        <f t="shared" si="70"/>
        <v>2.2000000000000001E-3</v>
      </c>
      <c r="Y143">
        <f t="shared" si="71"/>
        <v>1.1000000000000001E-3</v>
      </c>
    </row>
    <row r="144" spans="1:25">
      <c r="A144" s="88" t="s">
        <v>1357</v>
      </c>
      <c r="B144">
        <f t="shared" si="48"/>
        <v>0</v>
      </c>
      <c r="C144">
        <f t="shared" si="49"/>
        <v>0</v>
      </c>
      <c r="D144">
        <f t="shared" si="50"/>
        <v>0</v>
      </c>
      <c r="E144">
        <f t="shared" si="51"/>
        <v>0</v>
      </c>
      <c r="F144">
        <f t="shared" si="52"/>
        <v>0</v>
      </c>
      <c r="G144">
        <f t="shared" si="53"/>
        <v>0</v>
      </c>
      <c r="H144">
        <f t="shared" si="54"/>
        <v>0</v>
      </c>
      <c r="I144">
        <f t="shared" si="55"/>
        <v>0</v>
      </c>
      <c r="J144">
        <f t="shared" si="56"/>
        <v>1.1000000000000001E-3</v>
      </c>
      <c r="K144">
        <f t="shared" si="57"/>
        <v>2.2000000000000001E-3</v>
      </c>
      <c r="L144">
        <f t="shared" si="58"/>
        <v>1.1000000000000001E-3</v>
      </c>
      <c r="M144">
        <f t="shared" si="59"/>
        <v>1.1000000000000001E-3</v>
      </c>
      <c r="N144">
        <f t="shared" si="60"/>
        <v>1.1000000000000001E-3</v>
      </c>
      <c r="O144">
        <f t="shared" si="61"/>
        <v>0</v>
      </c>
      <c r="P144">
        <f t="shared" si="62"/>
        <v>1.1000000000000001E-3</v>
      </c>
      <c r="Q144">
        <f t="shared" si="63"/>
        <v>0</v>
      </c>
      <c r="R144">
        <f t="shared" si="64"/>
        <v>1.1000000000000001E-3</v>
      </c>
      <c r="S144">
        <f t="shared" si="65"/>
        <v>2.2000000000000001E-3</v>
      </c>
      <c r="T144">
        <f t="shared" si="66"/>
        <v>2.2000000000000001E-3</v>
      </c>
      <c r="U144">
        <f t="shared" si="67"/>
        <v>1.1000000000000001E-3</v>
      </c>
      <c r="V144">
        <f t="shared" si="68"/>
        <v>0</v>
      </c>
      <c r="W144">
        <f t="shared" si="69"/>
        <v>0</v>
      </c>
      <c r="X144">
        <f t="shared" si="70"/>
        <v>0</v>
      </c>
      <c r="Y144">
        <f t="shared" si="71"/>
        <v>0</v>
      </c>
    </row>
    <row r="145" spans="1:25">
      <c r="A145" s="88" t="s">
        <v>1358</v>
      </c>
      <c r="B145">
        <f t="shared" si="48"/>
        <v>0</v>
      </c>
      <c r="C145">
        <f t="shared" si="49"/>
        <v>0</v>
      </c>
      <c r="D145">
        <f t="shared" si="50"/>
        <v>0</v>
      </c>
      <c r="E145">
        <f t="shared" si="51"/>
        <v>0</v>
      </c>
      <c r="F145">
        <f t="shared" si="52"/>
        <v>0</v>
      </c>
      <c r="G145">
        <f t="shared" si="53"/>
        <v>0</v>
      </c>
      <c r="H145">
        <f t="shared" si="54"/>
        <v>0</v>
      </c>
      <c r="I145">
        <f t="shared" si="55"/>
        <v>0</v>
      </c>
      <c r="J145">
        <f t="shared" si="56"/>
        <v>0</v>
      </c>
      <c r="K145">
        <f t="shared" si="57"/>
        <v>0</v>
      </c>
      <c r="L145">
        <f t="shared" si="58"/>
        <v>0</v>
      </c>
      <c r="M145">
        <f t="shared" si="59"/>
        <v>0</v>
      </c>
      <c r="N145">
        <f t="shared" si="60"/>
        <v>0</v>
      </c>
      <c r="O145">
        <f t="shared" si="61"/>
        <v>0</v>
      </c>
      <c r="P145">
        <f t="shared" si="62"/>
        <v>0</v>
      </c>
      <c r="Q145">
        <f t="shared" si="63"/>
        <v>0</v>
      </c>
      <c r="R145">
        <f t="shared" si="64"/>
        <v>0</v>
      </c>
      <c r="S145">
        <f t="shared" si="65"/>
        <v>0</v>
      </c>
      <c r="T145">
        <f t="shared" si="66"/>
        <v>0</v>
      </c>
      <c r="U145">
        <f t="shared" si="67"/>
        <v>0</v>
      </c>
      <c r="V145">
        <f t="shared" si="68"/>
        <v>0</v>
      </c>
      <c r="W145">
        <f t="shared" si="69"/>
        <v>0</v>
      </c>
      <c r="X145">
        <f t="shared" si="70"/>
        <v>0</v>
      </c>
      <c r="Y145">
        <f t="shared" si="71"/>
        <v>0</v>
      </c>
    </row>
    <row r="146" spans="1:25">
      <c r="A146" s="88" t="s">
        <v>1359</v>
      </c>
      <c r="B146">
        <f t="shared" si="48"/>
        <v>0</v>
      </c>
      <c r="C146">
        <f t="shared" si="49"/>
        <v>0</v>
      </c>
      <c r="D146">
        <f t="shared" si="50"/>
        <v>0</v>
      </c>
      <c r="E146">
        <f t="shared" si="51"/>
        <v>0</v>
      </c>
      <c r="F146">
        <f t="shared" si="52"/>
        <v>0</v>
      </c>
      <c r="G146">
        <f t="shared" si="53"/>
        <v>0</v>
      </c>
      <c r="H146">
        <f t="shared" si="54"/>
        <v>1.1000000000000001E-3</v>
      </c>
      <c r="I146">
        <f t="shared" si="55"/>
        <v>2.2000000000000001E-3</v>
      </c>
      <c r="J146">
        <f t="shared" si="56"/>
        <v>2.2000000000000001E-3</v>
      </c>
      <c r="K146">
        <f t="shared" si="57"/>
        <v>2.2000000000000001E-3</v>
      </c>
      <c r="L146">
        <f t="shared" si="58"/>
        <v>1.1000000000000001E-3</v>
      </c>
      <c r="M146">
        <f t="shared" si="59"/>
        <v>1.1000000000000001E-3</v>
      </c>
      <c r="N146">
        <f t="shared" si="60"/>
        <v>1.1000000000000001E-3</v>
      </c>
      <c r="O146">
        <f t="shared" si="61"/>
        <v>2.2000000000000001E-3</v>
      </c>
      <c r="P146">
        <f t="shared" si="62"/>
        <v>0</v>
      </c>
      <c r="Q146">
        <f t="shared" si="63"/>
        <v>1.1000000000000001E-3</v>
      </c>
      <c r="R146">
        <f t="shared" si="64"/>
        <v>1.1000000000000001E-3</v>
      </c>
      <c r="S146">
        <f t="shared" si="65"/>
        <v>5.5000000000000005E-3</v>
      </c>
      <c r="T146">
        <f t="shared" si="66"/>
        <v>3.3E-3</v>
      </c>
      <c r="U146">
        <f t="shared" si="67"/>
        <v>1.1000000000000001E-3</v>
      </c>
      <c r="V146">
        <f t="shared" si="68"/>
        <v>1.1000000000000001E-3</v>
      </c>
      <c r="W146">
        <f t="shared" si="69"/>
        <v>1.1000000000000001E-3</v>
      </c>
      <c r="X146">
        <f t="shared" si="70"/>
        <v>0</v>
      </c>
      <c r="Y146">
        <f t="shared" si="71"/>
        <v>0</v>
      </c>
    </row>
    <row r="147" spans="1:25">
      <c r="A147" s="88" t="s">
        <v>1360</v>
      </c>
      <c r="B147">
        <f t="shared" si="48"/>
        <v>1.1000000000000001E-3</v>
      </c>
      <c r="C147">
        <f t="shared" si="49"/>
        <v>1.1000000000000001E-3</v>
      </c>
      <c r="D147">
        <f t="shared" si="50"/>
        <v>0</v>
      </c>
      <c r="E147">
        <f t="shared" si="51"/>
        <v>0</v>
      </c>
      <c r="F147">
        <f t="shared" si="52"/>
        <v>0</v>
      </c>
      <c r="G147">
        <f t="shared" si="53"/>
        <v>0</v>
      </c>
      <c r="H147">
        <f t="shared" si="54"/>
        <v>0</v>
      </c>
      <c r="I147">
        <f t="shared" si="55"/>
        <v>0</v>
      </c>
      <c r="J147">
        <f t="shared" si="56"/>
        <v>3.3E-3</v>
      </c>
      <c r="K147">
        <f t="shared" si="57"/>
        <v>2.2000000000000001E-3</v>
      </c>
      <c r="L147">
        <f t="shared" si="58"/>
        <v>4.4000000000000003E-3</v>
      </c>
      <c r="M147">
        <f t="shared" si="59"/>
        <v>4.4000000000000003E-3</v>
      </c>
      <c r="N147">
        <f t="shared" si="60"/>
        <v>2.2000000000000001E-3</v>
      </c>
      <c r="O147">
        <f t="shared" si="61"/>
        <v>4.4000000000000003E-3</v>
      </c>
      <c r="P147">
        <f t="shared" si="62"/>
        <v>2.2000000000000001E-3</v>
      </c>
      <c r="Q147">
        <f t="shared" si="63"/>
        <v>1.1000000000000001E-3</v>
      </c>
      <c r="R147">
        <f t="shared" si="64"/>
        <v>1.1000000000000001E-3</v>
      </c>
      <c r="S147">
        <f t="shared" si="65"/>
        <v>4.4000000000000003E-3</v>
      </c>
      <c r="T147">
        <f t="shared" si="66"/>
        <v>2.2000000000000001E-3</v>
      </c>
      <c r="U147">
        <f t="shared" si="67"/>
        <v>3.3E-3</v>
      </c>
      <c r="V147">
        <f t="shared" si="68"/>
        <v>1.1000000000000001E-3</v>
      </c>
      <c r="W147">
        <f t="shared" si="69"/>
        <v>1.1000000000000001E-3</v>
      </c>
      <c r="X147">
        <f t="shared" si="70"/>
        <v>1.1000000000000001E-3</v>
      </c>
      <c r="Y147">
        <f t="shared" si="71"/>
        <v>1.1000000000000001E-3</v>
      </c>
    </row>
    <row r="148" spans="1:25">
      <c r="A148" s="88" t="s">
        <v>1361</v>
      </c>
      <c r="B148">
        <f t="shared" si="48"/>
        <v>1.1000000000000001E-3</v>
      </c>
      <c r="C148">
        <f t="shared" si="49"/>
        <v>0</v>
      </c>
      <c r="D148">
        <f t="shared" si="50"/>
        <v>0</v>
      </c>
      <c r="E148">
        <f t="shared" si="51"/>
        <v>0</v>
      </c>
      <c r="F148">
        <f t="shared" si="52"/>
        <v>0</v>
      </c>
      <c r="G148">
        <f t="shared" si="53"/>
        <v>0</v>
      </c>
      <c r="H148">
        <f t="shared" si="54"/>
        <v>1.1000000000000001E-3</v>
      </c>
      <c r="I148">
        <f t="shared" si="55"/>
        <v>1.1000000000000001E-3</v>
      </c>
      <c r="J148">
        <f t="shared" si="56"/>
        <v>1.1000000000000001E-3</v>
      </c>
      <c r="K148">
        <f t="shared" si="57"/>
        <v>1.1000000000000001E-3</v>
      </c>
      <c r="L148">
        <f t="shared" si="58"/>
        <v>1.1000000000000001E-3</v>
      </c>
      <c r="M148">
        <f t="shared" si="59"/>
        <v>1.1000000000000001E-3</v>
      </c>
      <c r="N148">
        <f t="shared" si="60"/>
        <v>2.2000000000000001E-3</v>
      </c>
      <c r="O148">
        <f t="shared" si="61"/>
        <v>1.1000000000000001E-3</v>
      </c>
      <c r="P148">
        <f t="shared" si="62"/>
        <v>1.1000000000000001E-3</v>
      </c>
      <c r="Q148">
        <f t="shared" si="63"/>
        <v>1.1000000000000001E-3</v>
      </c>
      <c r="R148">
        <f t="shared" si="64"/>
        <v>0</v>
      </c>
      <c r="S148">
        <f t="shared" si="65"/>
        <v>2.2000000000000001E-3</v>
      </c>
      <c r="T148">
        <f t="shared" si="66"/>
        <v>1.1000000000000001E-3</v>
      </c>
      <c r="U148">
        <f t="shared" si="67"/>
        <v>0</v>
      </c>
      <c r="V148">
        <f t="shared" si="68"/>
        <v>0</v>
      </c>
      <c r="W148">
        <f t="shared" si="69"/>
        <v>0</v>
      </c>
      <c r="X148">
        <f t="shared" si="70"/>
        <v>1.1000000000000001E-3</v>
      </c>
      <c r="Y148">
        <f t="shared" si="71"/>
        <v>0</v>
      </c>
    </row>
    <row r="149" spans="1:25">
      <c r="A149" s="88" t="s">
        <v>1362</v>
      </c>
      <c r="B149">
        <f t="shared" si="48"/>
        <v>0</v>
      </c>
      <c r="C149">
        <f t="shared" si="49"/>
        <v>0</v>
      </c>
      <c r="D149">
        <f t="shared" si="50"/>
        <v>0</v>
      </c>
      <c r="E149">
        <f t="shared" si="51"/>
        <v>0</v>
      </c>
      <c r="F149">
        <f t="shared" si="52"/>
        <v>0</v>
      </c>
      <c r="G149">
        <f t="shared" si="53"/>
        <v>0</v>
      </c>
      <c r="H149">
        <f t="shared" si="54"/>
        <v>0</v>
      </c>
      <c r="I149">
        <f t="shared" si="55"/>
        <v>0</v>
      </c>
      <c r="J149">
        <f t="shared" si="56"/>
        <v>0</v>
      </c>
      <c r="K149">
        <f t="shared" si="57"/>
        <v>0</v>
      </c>
      <c r="L149">
        <f t="shared" si="58"/>
        <v>0</v>
      </c>
      <c r="M149">
        <f t="shared" si="59"/>
        <v>0</v>
      </c>
      <c r="N149">
        <f t="shared" si="60"/>
        <v>0</v>
      </c>
      <c r="O149">
        <f t="shared" si="61"/>
        <v>0</v>
      </c>
      <c r="P149">
        <f t="shared" si="62"/>
        <v>0</v>
      </c>
      <c r="Q149">
        <f t="shared" si="63"/>
        <v>0</v>
      </c>
      <c r="R149">
        <f t="shared" si="64"/>
        <v>0</v>
      </c>
      <c r="S149">
        <f t="shared" si="65"/>
        <v>0</v>
      </c>
      <c r="T149">
        <f t="shared" si="66"/>
        <v>0</v>
      </c>
      <c r="U149">
        <f t="shared" si="67"/>
        <v>0</v>
      </c>
      <c r="V149">
        <f t="shared" si="68"/>
        <v>0</v>
      </c>
      <c r="W149">
        <f t="shared" si="69"/>
        <v>0</v>
      </c>
      <c r="X149">
        <f t="shared" si="70"/>
        <v>0</v>
      </c>
      <c r="Y149">
        <f t="shared" si="71"/>
        <v>0</v>
      </c>
    </row>
    <row r="150" spans="1:25">
      <c r="A150" s="88" t="s">
        <v>1363</v>
      </c>
      <c r="B150">
        <f t="shared" si="48"/>
        <v>0</v>
      </c>
      <c r="C150">
        <f t="shared" si="49"/>
        <v>0</v>
      </c>
      <c r="D150">
        <f t="shared" si="50"/>
        <v>0</v>
      </c>
      <c r="E150">
        <f t="shared" si="51"/>
        <v>0</v>
      </c>
      <c r="F150">
        <f t="shared" si="52"/>
        <v>0</v>
      </c>
      <c r="G150">
        <f t="shared" si="53"/>
        <v>0</v>
      </c>
      <c r="H150">
        <f t="shared" si="54"/>
        <v>0</v>
      </c>
      <c r="I150">
        <f t="shared" si="55"/>
        <v>2.2000000000000001E-3</v>
      </c>
      <c r="J150">
        <f t="shared" si="56"/>
        <v>1.1000000000000001E-3</v>
      </c>
      <c r="K150">
        <f t="shared" si="57"/>
        <v>0</v>
      </c>
      <c r="L150">
        <f t="shared" si="58"/>
        <v>0</v>
      </c>
      <c r="M150">
        <f t="shared" si="59"/>
        <v>0</v>
      </c>
      <c r="N150">
        <f t="shared" si="60"/>
        <v>0</v>
      </c>
      <c r="O150">
        <f t="shared" si="61"/>
        <v>0</v>
      </c>
      <c r="P150">
        <f t="shared" si="62"/>
        <v>0</v>
      </c>
      <c r="Q150">
        <f t="shared" si="63"/>
        <v>0</v>
      </c>
      <c r="R150">
        <f t="shared" si="64"/>
        <v>0</v>
      </c>
      <c r="S150">
        <f t="shared" si="65"/>
        <v>0</v>
      </c>
      <c r="T150">
        <f t="shared" si="66"/>
        <v>1.1000000000000001E-3</v>
      </c>
      <c r="U150">
        <f t="shared" si="67"/>
        <v>0</v>
      </c>
      <c r="V150">
        <f t="shared" si="68"/>
        <v>0</v>
      </c>
      <c r="W150">
        <f t="shared" si="69"/>
        <v>0</v>
      </c>
      <c r="X150">
        <f t="shared" si="70"/>
        <v>0</v>
      </c>
      <c r="Y150">
        <f t="shared" si="71"/>
        <v>0</v>
      </c>
    </row>
    <row r="151" spans="1:25">
      <c r="A151" s="88" t="s">
        <v>1364</v>
      </c>
      <c r="B151">
        <f t="shared" si="48"/>
        <v>0</v>
      </c>
      <c r="C151">
        <f t="shared" si="49"/>
        <v>0</v>
      </c>
      <c r="D151">
        <f t="shared" si="50"/>
        <v>0</v>
      </c>
      <c r="E151">
        <f t="shared" si="51"/>
        <v>0</v>
      </c>
      <c r="F151">
        <f t="shared" si="52"/>
        <v>0</v>
      </c>
      <c r="G151">
        <f t="shared" si="53"/>
        <v>0</v>
      </c>
      <c r="H151">
        <f t="shared" si="54"/>
        <v>0</v>
      </c>
      <c r="I151">
        <f t="shared" si="55"/>
        <v>0</v>
      </c>
      <c r="J151">
        <f t="shared" si="56"/>
        <v>2.2000000000000001E-3</v>
      </c>
      <c r="K151">
        <f t="shared" si="57"/>
        <v>1.1000000000000001E-3</v>
      </c>
      <c r="L151">
        <f t="shared" si="58"/>
        <v>0</v>
      </c>
      <c r="M151">
        <f t="shared" si="59"/>
        <v>0</v>
      </c>
      <c r="N151">
        <f t="shared" si="60"/>
        <v>0</v>
      </c>
      <c r="O151">
        <f t="shared" si="61"/>
        <v>0</v>
      </c>
      <c r="P151">
        <f t="shared" si="62"/>
        <v>0</v>
      </c>
      <c r="Q151">
        <f t="shared" si="63"/>
        <v>0</v>
      </c>
      <c r="R151">
        <f t="shared" si="64"/>
        <v>0</v>
      </c>
      <c r="S151">
        <f t="shared" si="65"/>
        <v>0</v>
      </c>
      <c r="T151">
        <f t="shared" si="66"/>
        <v>0</v>
      </c>
      <c r="U151">
        <f t="shared" si="67"/>
        <v>0</v>
      </c>
      <c r="V151">
        <f t="shared" si="68"/>
        <v>0</v>
      </c>
      <c r="W151">
        <f t="shared" si="69"/>
        <v>0</v>
      </c>
      <c r="X151">
        <f t="shared" si="70"/>
        <v>0</v>
      </c>
      <c r="Y151">
        <f t="shared" si="71"/>
        <v>0</v>
      </c>
    </row>
    <row r="152" spans="1:25">
      <c r="A152" s="88" t="s">
        <v>1365</v>
      </c>
      <c r="B152">
        <f t="shared" si="48"/>
        <v>1.1000000000000001E-3</v>
      </c>
      <c r="C152">
        <f t="shared" si="49"/>
        <v>0</v>
      </c>
      <c r="D152">
        <f t="shared" si="50"/>
        <v>0</v>
      </c>
      <c r="E152">
        <f t="shared" si="51"/>
        <v>0</v>
      </c>
      <c r="F152">
        <f t="shared" si="52"/>
        <v>1.1000000000000001E-3</v>
      </c>
      <c r="G152">
        <f t="shared" si="53"/>
        <v>1.1000000000000001E-3</v>
      </c>
      <c r="H152">
        <f t="shared" si="54"/>
        <v>5.5000000000000005E-3</v>
      </c>
      <c r="I152">
        <f t="shared" si="55"/>
        <v>4.4000000000000003E-3</v>
      </c>
      <c r="J152">
        <f t="shared" si="56"/>
        <v>6.6E-3</v>
      </c>
      <c r="K152">
        <f t="shared" si="57"/>
        <v>3.3E-3</v>
      </c>
      <c r="L152">
        <f t="shared" si="58"/>
        <v>4.4000000000000003E-3</v>
      </c>
      <c r="M152">
        <f t="shared" si="59"/>
        <v>3.3E-3</v>
      </c>
      <c r="N152">
        <f t="shared" si="60"/>
        <v>2.2000000000000001E-3</v>
      </c>
      <c r="O152">
        <f t="shared" si="61"/>
        <v>3.3E-3</v>
      </c>
      <c r="P152">
        <f t="shared" si="62"/>
        <v>4.4000000000000003E-3</v>
      </c>
      <c r="Q152">
        <f t="shared" si="63"/>
        <v>3.3E-3</v>
      </c>
      <c r="R152">
        <f t="shared" si="64"/>
        <v>3.3E-3</v>
      </c>
      <c r="S152">
        <f t="shared" si="65"/>
        <v>8.8000000000000005E-3</v>
      </c>
      <c r="T152">
        <f t="shared" si="66"/>
        <v>5.5000000000000005E-3</v>
      </c>
      <c r="U152">
        <f t="shared" si="67"/>
        <v>3.3E-3</v>
      </c>
      <c r="V152">
        <f t="shared" si="68"/>
        <v>2.2000000000000001E-3</v>
      </c>
      <c r="W152">
        <f t="shared" si="69"/>
        <v>3.3E-3</v>
      </c>
      <c r="X152">
        <f t="shared" si="70"/>
        <v>1.1000000000000001E-3</v>
      </c>
      <c r="Y152">
        <f t="shared" si="71"/>
        <v>1.1000000000000001E-3</v>
      </c>
    </row>
    <row r="153" spans="1:25">
      <c r="A153" s="88" t="s">
        <v>1366</v>
      </c>
      <c r="B153">
        <f t="shared" si="48"/>
        <v>1.1000000000000001E-3</v>
      </c>
      <c r="C153">
        <f t="shared" si="49"/>
        <v>0</v>
      </c>
      <c r="D153">
        <f t="shared" si="50"/>
        <v>0</v>
      </c>
      <c r="E153">
        <f t="shared" si="51"/>
        <v>1.1000000000000001E-3</v>
      </c>
      <c r="F153">
        <f t="shared" si="52"/>
        <v>0</v>
      </c>
      <c r="G153">
        <f t="shared" si="53"/>
        <v>1.1000000000000001E-3</v>
      </c>
      <c r="H153">
        <f t="shared" si="54"/>
        <v>2.2000000000000001E-3</v>
      </c>
      <c r="I153">
        <f t="shared" si="55"/>
        <v>5.5000000000000005E-3</v>
      </c>
      <c r="J153">
        <f t="shared" si="56"/>
        <v>4.4000000000000003E-3</v>
      </c>
      <c r="K153">
        <f t="shared" si="57"/>
        <v>3.3E-3</v>
      </c>
      <c r="L153">
        <f t="shared" si="58"/>
        <v>6.6E-3</v>
      </c>
      <c r="M153">
        <f t="shared" si="59"/>
        <v>4.4000000000000003E-3</v>
      </c>
      <c r="N153">
        <f t="shared" si="60"/>
        <v>3.3E-3</v>
      </c>
      <c r="O153">
        <f t="shared" si="61"/>
        <v>3.3E-3</v>
      </c>
      <c r="P153">
        <f t="shared" si="62"/>
        <v>3.3E-3</v>
      </c>
      <c r="Q153">
        <f t="shared" si="63"/>
        <v>6.6E-3</v>
      </c>
      <c r="R153">
        <f t="shared" si="64"/>
        <v>4.4000000000000003E-3</v>
      </c>
      <c r="S153">
        <f t="shared" si="65"/>
        <v>6.6E-3</v>
      </c>
      <c r="T153">
        <f t="shared" si="66"/>
        <v>3.3E-3</v>
      </c>
      <c r="U153">
        <f t="shared" si="67"/>
        <v>3.3E-3</v>
      </c>
      <c r="V153">
        <f t="shared" si="68"/>
        <v>2.2000000000000001E-3</v>
      </c>
      <c r="W153">
        <f t="shared" si="69"/>
        <v>1.1000000000000001E-3</v>
      </c>
      <c r="X153">
        <f t="shared" si="70"/>
        <v>1.1000000000000001E-3</v>
      </c>
      <c r="Y153">
        <f t="shared" si="71"/>
        <v>1.1000000000000001E-3</v>
      </c>
    </row>
    <row r="154" spans="1:25">
      <c r="A154" s="88" t="s">
        <v>1367</v>
      </c>
      <c r="B154">
        <f t="shared" si="48"/>
        <v>1.1000000000000001E-3</v>
      </c>
      <c r="C154">
        <f t="shared" si="49"/>
        <v>1.1000000000000001E-3</v>
      </c>
      <c r="D154">
        <f t="shared" si="50"/>
        <v>1.1000000000000001E-3</v>
      </c>
      <c r="E154">
        <f t="shared" si="51"/>
        <v>1.1000000000000001E-3</v>
      </c>
      <c r="F154">
        <f t="shared" si="52"/>
        <v>1.1000000000000001E-3</v>
      </c>
      <c r="G154">
        <f t="shared" si="53"/>
        <v>1.1000000000000001E-3</v>
      </c>
      <c r="H154">
        <f t="shared" si="54"/>
        <v>1.1000000000000001E-3</v>
      </c>
      <c r="I154">
        <f t="shared" si="55"/>
        <v>2.2000000000000001E-3</v>
      </c>
      <c r="J154">
        <f t="shared" si="56"/>
        <v>3.3E-3</v>
      </c>
      <c r="K154">
        <f t="shared" si="57"/>
        <v>2.2000000000000001E-3</v>
      </c>
      <c r="L154">
        <f t="shared" si="58"/>
        <v>3.3E-3</v>
      </c>
      <c r="M154">
        <f t="shared" si="59"/>
        <v>2.2000000000000001E-3</v>
      </c>
      <c r="N154">
        <f t="shared" si="60"/>
        <v>2.2000000000000001E-3</v>
      </c>
      <c r="O154">
        <f t="shared" si="61"/>
        <v>2.2000000000000001E-3</v>
      </c>
      <c r="P154">
        <f t="shared" si="62"/>
        <v>2.2000000000000001E-3</v>
      </c>
      <c r="Q154">
        <f t="shared" si="63"/>
        <v>2.2000000000000001E-3</v>
      </c>
      <c r="R154">
        <f t="shared" si="64"/>
        <v>2.2000000000000001E-3</v>
      </c>
      <c r="S154">
        <f t="shared" si="65"/>
        <v>2.2000000000000001E-3</v>
      </c>
      <c r="T154">
        <f t="shared" si="66"/>
        <v>2.2000000000000001E-3</v>
      </c>
      <c r="U154">
        <f t="shared" si="67"/>
        <v>1.1000000000000001E-3</v>
      </c>
      <c r="V154">
        <f t="shared" si="68"/>
        <v>1.1000000000000001E-3</v>
      </c>
      <c r="W154">
        <f t="shared" si="69"/>
        <v>1.1000000000000001E-3</v>
      </c>
      <c r="X154">
        <f t="shared" si="70"/>
        <v>1.1000000000000001E-3</v>
      </c>
      <c r="Y154">
        <f t="shared" si="71"/>
        <v>1.1000000000000001E-3</v>
      </c>
    </row>
    <row r="155" spans="1:25">
      <c r="A155" s="88" t="s">
        <v>1368</v>
      </c>
      <c r="B155">
        <f t="shared" si="48"/>
        <v>3.3E-3</v>
      </c>
      <c r="C155">
        <f t="shared" si="49"/>
        <v>2.2000000000000001E-3</v>
      </c>
      <c r="D155">
        <f t="shared" si="50"/>
        <v>1.1000000000000001E-3</v>
      </c>
      <c r="E155">
        <f t="shared" si="51"/>
        <v>1.1000000000000001E-3</v>
      </c>
      <c r="F155">
        <f t="shared" si="52"/>
        <v>0</v>
      </c>
      <c r="G155">
        <f t="shared" si="53"/>
        <v>3.3E-3</v>
      </c>
      <c r="H155">
        <f t="shared" si="54"/>
        <v>2.2000000000000001E-3</v>
      </c>
      <c r="I155">
        <f t="shared" si="55"/>
        <v>5.5000000000000005E-3</v>
      </c>
      <c r="J155">
        <f t="shared" si="56"/>
        <v>1.1000000000000001E-2</v>
      </c>
      <c r="K155">
        <f t="shared" si="57"/>
        <v>6.6E-3</v>
      </c>
      <c r="L155">
        <f t="shared" si="58"/>
        <v>1.1000000000000001E-2</v>
      </c>
      <c r="M155">
        <f t="shared" si="59"/>
        <v>3.3E-3</v>
      </c>
      <c r="N155">
        <f t="shared" si="60"/>
        <v>2.2000000000000001E-3</v>
      </c>
      <c r="O155">
        <f t="shared" si="61"/>
        <v>3.3E-3</v>
      </c>
      <c r="P155">
        <f t="shared" si="62"/>
        <v>3.3E-3</v>
      </c>
      <c r="Q155">
        <f t="shared" si="63"/>
        <v>3.3E-3</v>
      </c>
      <c r="R155">
        <f t="shared" si="64"/>
        <v>3.3E-3</v>
      </c>
      <c r="S155">
        <f t="shared" si="65"/>
        <v>7.7000000000000011E-3</v>
      </c>
      <c r="T155">
        <f t="shared" si="66"/>
        <v>4.4000000000000003E-3</v>
      </c>
      <c r="U155">
        <f t="shared" si="67"/>
        <v>2.2000000000000001E-3</v>
      </c>
      <c r="V155">
        <f t="shared" si="68"/>
        <v>3.3E-3</v>
      </c>
      <c r="W155">
        <f t="shared" si="69"/>
        <v>4.4000000000000003E-3</v>
      </c>
      <c r="X155">
        <f t="shared" si="70"/>
        <v>2.2000000000000001E-3</v>
      </c>
      <c r="Y155">
        <f t="shared" si="71"/>
        <v>3.3E-3</v>
      </c>
    </row>
    <row r="156" spans="1:25">
      <c r="A156" s="88" t="s">
        <v>1369</v>
      </c>
      <c r="B156">
        <f t="shared" si="48"/>
        <v>0</v>
      </c>
      <c r="C156">
        <f t="shared" si="49"/>
        <v>0</v>
      </c>
      <c r="D156">
        <f t="shared" si="50"/>
        <v>0</v>
      </c>
      <c r="E156">
        <f t="shared" si="51"/>
        <v>0</v>
      </c>
      <c r="F156">
        <f t="shared" si="52"/>
        <v>0</v>
      </c>
      <c r="G156">
        <f t="shared" si="53"/>
        <v>0</v>
      </c>
      <c r="H156">
        <f t="shared" si="54"/>
        <v>0</v>
      </c>
      <c r="I156">
        <f t="shared" si="55"/>
        <v>2.2000000000000001E-3</v>
      </c>
      <c r="J156">
        <f t="shared" si="56"/>
        <v>4.4000000000000003E-3</v>
      </c>
      <c r="K156">
        <f t="shared" si="57"/>
        <v>3.3E-3</v>
      </c>
      <c r="L156">
        <f t="shared" si="58"/>
        <v>0</v>
      </c>
      <c r="M156">
        <f t="shared" si="59"/>
        <v>0</v>
      </c>
      <c r="N156">
        <f t="shared" si="60"/>
        <v>0</v>
      </c>
      <c r="O156">
        <f t="shared" si="61"/>
        <v>0</v>
      </c>
      <c r="P156">
        <f t="shared" si="62"/>
        <v>2.2000000000000001E-3</v>
      </c>
      <c r="Q156">
        <f t="shared" si="63"/>
        <v>7.7000000000000011E-3</v>
      </c>
      <c r="R156">
        <f t="shared" si="64"/>
        <v>5.5000000000000005E-3</v>
      </c>
      <c r="S156">
        <f t="shared" si="65"/>
        <v>1.1000000000000001E-3</v>
      </c>
      <c r="T156">
        <f t="shared" si="66"/>
        <v>0</v>
      </c>
      <c r="U156">
        <f t="shared" si="67"/>
        <v>0</v>
      </c>
      <c r="V156">
        <f t="shared" si="68"/>
        <v>0</v>
      </c>
      <c r="W156">
        <f t="shared" si="69"/>
        <v>0</v>
      </c>
      <c r="X156">
        <f t="shared" si="70"/>
        <v>0</v>
      </c>
      <c r="Y156">
        <f t="shared" si="71"/>
        <v>0</v>
      </c>
    </row>
    <row r="157" spans="1:25">
      <c r="A157" s="88" t="s">
        <v>1370</v>
      </c>
      <c r="B157">
        <f t="shared" si="48"/>
        <v>1.1000000000000001E-3</v>
      </c>
      <c r="C157">
        <f t="shared" si="49"/>
        <v>0</v>
      </c>
      <c r="D157">
        <f t="shared" si="50"/>
        <v>0</v>
      </c>
      <c r="E157">
        <f t="shared" si="51"/>
        <v>0</v>
      </c>
      <c r="F157">
        <f t="shared" si="52"/>
        <v>0</v>
      </c>
      <c r="G157">
        <f t="shared" si="53"/>
        <v>0</v>
      </c>
      <c r="H157">
        <f t="shared" si="54"/>
        <v>1.1000000000000001E-3</v>
      </c>
      <c r="I157">
        <f t="shared" si="55"/>
        <v>1.1000000000000001E-3</v>
      </c>
      <c r="J157">
        <f t="shared" si="56"/>
        <v>3.3E-3</v>
      </c>
      <c r="K157">
        <f t="shared" si="57"/>
        <v>3.3E-3</v>
      </c>
      <c r="L157">
        <f t="shared" si="58"/>
        <v>4.4000000000000003E-3</v>
      </c>
      <c r="M157">
        <f t="shared" si="59"/>
        <v>5.5000000000000005E-3</v>
      </c>
      <c r="N157">
        <f t="shared" si="60"/>
        <v>3.3E-3</v>
      </c>
      <c r="O157">
        <f t="shared" si="61"/>
        <v>2.2000000000000001E-3</v>
      </c>
      <c r="P157">
        <f t="shared" si="62"/>
        <v>3.3E-3</v>
      </c>
      <c r="Q157">
        <f t="shared" si="63"/>
        <v>2.2000000000000001E-3</v>
      </c>
      <c r="R157">
        <f t="shared" si="64"/>
        <v>2.2000000000000001E-3</v>
      </c>
      <c r="S157">
        <f t="shared" si="65"/>
        <v>2.2000000000000001E-3</v>
      </c>
      <c r="T157">
        <f t="shared" si="66"/>
        <v>5.5000000000000005E-3</v>
      </c>
      <c r="U157">
        <f t="shared" si="67"/>
        <v>2.2000000000000001E-3</v>
      </c>
      <c r="V157">
        <f t="shared" si="68"/>
        <v>1.1000000000000001E-3</v>
      </c>
      <c r="W157">
        <f t="shared" si="69"/>
        <v>1.1000000000000001E-3</v>
      </c>
      <c r="X157">
        <f t="shared" si="70"/>
        <v>1.1000000000000001E-3</v>
      </c>
      <c r="Y157">
        <f t="shared" si="71"/>
        <v>2.2000000000000001E-3</v>
      </c>
    </row>
    <row r="158" spans="1:25">
      <c r="A158" s="88" t="s">
        <v>1371</v>
      </c>
      <c r="B158">
        <f t="shared" si="48"/>
        <v>1.1000000000000001E-3</v>
      </c>
      <c r="C158">
        <f t="shared" si="49"/>
        <v>1.1000000000000001E-3</v>
      </c>
      <c r="D158">
        <f t="shared" si="50"/>
        <v>1.1000000000000001E-3</v>
      </c>
      <c r="E158">
        <f t="shared" si="51"/>
        <v>1.1000000000000001E-3</v>
      </c>
      <c r="F158">
        <f t="shared" si="52"/>
        <v>1.1000000000000001E-3</v>
      </c>
      <c r="G158">
        <f t="shared" si="53"/>
        <v>1.1000000000000001E-3</v>
      </c>
      <c r="H158">
        <f t="shared" si="54"/>
        <v>1.1000000000000001E-3</v>
      </c>
      <c r="I158">
        <f t="shared" si="55"/>
        <v>3.3E-3</v>
      </c>
      <c r="J158">
        <f t="shared" si="56"/>
        <v>4.4000000000000003E-3</v>
      </c>
      <c r="K158">
        <f t="shared" si="57"/>
        <v>4.4000000000000003E-3</v>
      </c>
      <c r="L158">
        <f t="shared" si="58"/>
        <v>5.5000000000000005E-3</v>
      </c>
      <c r="M158">
        <f t="shared" si="59"/>
        <v>3.3E-3</v>
      </c>
      <c r="N158">
        <f t="shared" si="60"/>
        <v>3.3E-3</v>
      </c>
      <c r="O158">
        <f t="shared" si="61"/>
        <v>4.4000000000000003E-3</v>
      </c>
      <c r="P158">
        <f t="shared" si="62"/>
        <v>3.3E-3</v>
      </c>
      <c r="Q158">
        <f t="shared" si="63"/>
        <v>2.2000000000000001E-3</v>
      </c>
      <c r="R158">
        <f t="shared" si="64"/>
        <v>3.3E-3</v>
      </c>
      <c r="S158">
        <f t="shared" si="65"/>
        <v>2.2000000000000001E-3</v>
      </c>
      <c r="T158">
        <f t="shared" si="66"/>
        <v>3.3E-3</v>
      </c>
      <c r="U158">
        <f t="shared" si="67"/>
        <v>2.2000000000000001E-3</v>
      </c>
      <c r="V158">
        <f t="shared" si="68"/>
        <v>2.2000000000000001E-3</v>
      </c>
      <c r="W158">
        <f t="shared" si="69"/>
        <v>3.3E-3</v>
      </c>
      <c r="X158">
        <f t="shared" si="70"/>
        <v>1.1000000000000001E-3</v>
      </c>
      <c r="Y158">
        <f t="shared" si="71"/>
        <v>1.1000000000000001E-3</v>
      </c>
    </row>
    <row r="159" spans="1:25">
      <c r="A159" s="88" t="s">
        <v>1372</v>
      </c>
      <c r="B159">
        <f t="shared" si="48"/>
        <v>0</v>
      </c>
      <c r="C159">
        <f t="shared" si="49"/>
        <v>0</v>
      </c>
      <c r="D159">
        <f t="shared" si="50"/>
        <v>0</v>
      </c>
      <c r="E159">
        <f t="shared" si="51"/>
        <v>0</v>
      </c>
      <c r="F159">
        <f t="shared" si="52"/>
        <v>0</v>
      </c>
      <c r="G159">
        <f t="shared" si="53"/>
        <v>0</v>
      </c>
      <c r="H159">
        <f t="shared" si="54"/>
        <v>0</v>
      </c>
      <c r="I159">
        <f t="shared" si="55"/>
        <v>9.8999999999999991E-3</v>
      </c>
      <c r="J159">
        <f t="shared" si="56"/>
        <v>1.32E-2</v>
      </c>
      <c r="K159">
        <f t="shared" si="57"/>
        <v>3.3E-3</v>
      </c>
      <c r="L159">
        <f t="shared" si="58"/>
        <v>2.2000000000000001E-3</v>
      </c>
      <c r="M159">
        <f t="shared" si="59"/>
        <v>5.5000000000000005E-3</v>
      </c>
      <c r="N159">
        <f t="shared" si="60"/>
        <v>8.8000000000000005E-3</v>
      </c>
      <c r="O159">
        <f t="shared" si="61"/>
        <v>1.32E-2</v>
      </c>
      <c r="P159">
        <f t="shared" si="62"/>
        <v>1.1000000000000001E-2</v>
      </c>
      <c r="Q159">
        <f t="shared" si="63"/>
        <v>1.6500000000000001E-2</v>
      </c>
      <c r="R159">
        <f t="shared" si="64"/>
        <v>3.3E-3</v>
      </c>
      <c r="S159">
        <f t="shared" si="65"/>
        <v>2.2000000000000001E-3</v>
      </c>
      <c r="T159">
        <f t="shared" si="66"/>
        <v>1.1000000000000001E-3</v>
      </c>
      <c r="U159">
        <f t="shared" si="67"/>
        <v>1.1000000000000001E-3</v>
      </c>
      <c r="V159">
        <f t="shared" si="68"/>
        <v>1.1000000000000001E-3</v>
      </c>
      <c r="W159">
        <f t="shared" si="69"/>
        <v>1.1000000000000001E-3</v>
      </c>
      <c r="X159">
        <f t="shared" si="70"/>
        <v>0</v>
      </c>
      <c r="Y159">
        <f t="shared" si="71"/>
        <v>0</v>
      </c>
    </row>
    <row r="160" spans="1:25">
      <c r="A160" s="88" t="s">
        <v>1373</v>
      </c>
      <c r="B160">
        <f t="shared" si="48"/>
        <v>0</v>
      </c>
      <c r="C160">
        <f t="shared" si="49"/>
        <v>0</v>
      </c>
      <c r="D160">
        <f t="shared" si="50"/>
        <v>1.1000000000000001E-3</v>
      </c>
      <c r="E160">
        <f t="shared" si="51"/>
        <v>2.2000000000000001E-3</v>
      </c>
      <c r="F160">
        <f t="shared" si="52"/>
        <v>2.2000000000000001E-3</v>
      </c>
      <c r="G160">
        <f t="shared" si="53"/>
        <v>1.1000000000000001E-3</v>
      </c>
      <c r="H160">
        <f t="shared" si="54"/>
        <v>0</v>
      </c>
      <c r="I160">
        <f t="shared" si="55"/>
        <v>2.2000000000000001E-3</v>
      </c>
      <c r="J160">
        <f t="shared" si="56"/>
        <v>7.7000000000000011E-3</v>
      </c>
      <c r="K160">
        <f t="shared" si="57"/>
        <v>3.3E-3</v>
      </c>
      <c r="L160">
        <f t="shared" si="58"/>
        <v>3.3E-3</v>
      </c>
      <c r="M160">
        <f t="shared" si="59"/>
        <v>1.1000000000000001E-3</v>
      </c>
      <c r="N160">
        <f t="shared" si="60"/>
        <v>1.1000000000000001E-3</v>
      </c>
      <c r="O160">
        <f t="shared" si="61"/>
        <v>2.2000000000000001E-3</v>
      </c>
      <c r="P160">
        <f t="shared" si="62"/>
        <v>2.2000000000000001E-3</v>
      </c>
      <c r="Q160">
        <f t="shared" si="63"/>
        <v>2.2000000000000001E-3</v>
      </c>
      <c r="R160">
        <f t="shared" si="64"/>
        <v>4.4000000000000003E-3</v>
      </c>
      <c r="S160">
        <f t="shared" si="65"/>
        <v>5.5000000000000005E-3</v>
      </c>
      <c r="T160">
        <f t="shared" si="66"/>
        <v>3.3E-3</v>
      </c>
      <c r="U160">
        <f t="shared" si="67"/>
        <v>1.1000000000000001E-3</v>
      </c>
      <c r="V160">
        <f t="shared" si="68"/>
        <v>2.2000000000000001E-3</v>
      </c>
      <c r="W160">
        <f t="shared" si="69"/>
        <v>1.1000000000000001E-3</v>
      </c>
      <c r="X160">
        <f t="shared" si="70"/>
        <v>1.1000000000000001E-3</v>
      </c>
      <c r="Y160">
        <f t="shared" si="71"/>
        <v>0</v>
      </c>
    </row>
    <row r="161" spans="1:25">
      <c r="A161" s="88" t="s">
        <v>1374</v>
      </c>
      <c r="B161">
        <f t="shared" si="48"/>
        <v>0</v>
      </c>
      <c r="C161">
        <f t="shared" si="49"/>
        <v>0</v>
      </c>
      <c r="D161">
        <f t="shared" si="50"/>
        <v>0</v>
      </c>
      <c r="E161">
        <f t="shared" si="51"/>
        <v>1.1000000000000001E-3</v>
      </c>
      <c r="F161">
        <f t="shared" si="52"/>
        <v>0</v>
      </c>
      <c r="G161">
        <f t="shared" si="53"/>
        <v>0</v>
      </c>
      <c r="H161">
        <f t="shared" si="54"/>
        <v>1.1000000000000001E-3</v>
      </c>
      <c r="I161">
        <f t="shared" si="55"/>
        <v>2.2000000000000001E-3</v>
      </c>
      <c r="J161">
        <f t="shared" si="56"/>
        <v>6.6E-3</v>
      </c>
      <c r="K161">
        <f t="shared" si="57"/>
        <v>4.4000000000000003E-3</v>
      </c>
      <c r="L161">
        <f t="shared" si="58"/>
        <v>4.4000000000000003E-3</v>
      </c>
      <c r="M161">
        <f t="shared" si="59"/>
        <v>4.4000000000000003E-3</v>
      </c>
      <c r="N161">
        <f t="shared" si="60"/>
        <v>3.3E-3</v>
      </c>
      <c r="O161">
        <f t="shared" si="61"/>
        <v>3.3E-3</v>
      </c>
      <c r="P161">
        <f t="shared" si="62"/>
        <v>3.3E-3</v>
      </c>
      <c r="Q161">
        <f t="shared" si="63"/>
        <v>3.3E-3</v>
      </c>
      <c r="R161">
        <f t="shared" si="64"/>
        <v>3.3E-3</v>
      </c>
      <c r="S161">
        <f t="shared" si="65"/>
        <v>3.3E-3</v>
      </c>
      <c r="T161">
        <f t="shared" si="66"/>
        <v>6.6E-3</v>
      </c>
      <c r="U161">
        <f t="shared" si="67"/>
        <v>2.2000000000000001E-3</v>
      </c>
      <c r="V161">
        <f t="shared" si="68"/>
        <v>2.2000000000000001E-3</v>
      </c>
      <c r="W161">
        <f t="shared" si="69"/>
        <v>2.2000000000000001E-3</v>
      </c>
      <c r="X161">
        <f t="shared" si="70"/>
        <v>1.1000000000000001E-3</v>
      </c>
      <c r="Y161">
        <f t="shared" si="71"/>
        <v>1.1000000000000001E-3</v>
      </c>
    </row>
    <row r="162" spans="1:25">
      <c r="A162" s="88" t="s">
        <v>1375</v>
      </c>
      <c r="B162">
        <f t="shared" si="48"/>
        <v>0</v>
      </c>
      <c r="C162">
        <f t="shared" si="49"/>
        <v>0</v>
      </c>
      <c r="D162">
        <f t="shared" si="50"/>
        <v>1.1000000000000001E-3</v>
      </c>
      <c r="E162">
        <f t="shared" si="51"/>
        <v>1.1000000000000001E-3</v>
      </c>
      <c r="F162">
        <f t="shared" si="52"/>
        <v>0</v>
      </c>
      <c r="G162">
        <f t="shared" si="53"/>
        <v>0</v>
      </c>
      <c r="H162">
        <f t="shared" si="54"/>
        <v>2.2000000000000001E-3</v>
      </c>
      <c r="I162">
        <f t="shared" si="55"/>
        <v>3.3E-3</v>
      </c>
      <c r="J162">
        <f t="shared" si="56"/>
        <v>9.8999999999999991E-3</v>
      </c>
      <c r="K162">
        <f t="shared" si="57"/>
        <v>3.3E-3</v>
      </c>
      <c r="L162">
        <f t="shared" si="58"/>
        <v>2.2000000000000001E-3</v>
      </c>
      <c r="M162">
        <f t="shared" si="59"/>
        <v>2.2000000000000001E-3</v>
      </c>
      <c r="N162">
        <f t="shared" si="60"/>
        <v>1.1000000000000001E-3</v>
      </c>
      <c r="O162">
        <f t="shared" si="61"/>
        <v>2.2000000000000001E-3</v>
      </c>
      <c r="P162">
        <f t="shared" si="62"/>
        <v>1.1000000000000001E-3</v>
      </c>
      <c r="Q162">
        <f t="shared" si="63"/>
        <v>3.3E-3</v>
      </c>
      <c r="R162">
        <f t="shared" si="64"/>
        <v>6.6E-3</v>
      </c>
      <c r="S162">
        <f t="shared" si="65"/>
        <v>4.4000000000000003E-3</v>
      </c>
      <c r="T162">
        <f t="shared" si="66"/>
        <v>2.2000000000000001E-3</v>
      </c>
      <c r="U162">
        <f t="shared" si="67"/>
        <v>1.1000000000000001E-3</v>
      </c>
      <c r="V162">
        <f t="shared" si="68"/>
        <v>1.1000000000000001E-3</v>
      </c>
      <c r="W162">
        <f t="shared" si="69"/>
        <v>1.1000000000000001E-3</v>
      </c>
      <c r="X162">
        <f t="shared" si="70"/>
        <v>1.1000000000000001E-3</v>
      </c>
      <c r="Y162">
        <f t="shared" si="71"/>
        <v>1.1000000000000001E-3</v>
      </c>
    </row>
    <row r="163" spans="1:25">
      <c r="A163" s="88" t="s">
        <v>1376</v>
      </c>
      <c r="B163">
        <f t="shared" si="48"/>
        <v>0</v>
      </c>
      <c r="C163">
        <f t="shared" si="49"/>
        <v>0</v>
      </c>
      <c r="D163">
        <f t="shared" si="50"/>
        <v>0</v>
      </c>
      <c r="E163">
        <f t="shared" si="51"/>
        <v>0</v>
      </c>
      <c r="F163">
        <f t="shared" si="52"/>
        <v>0</v>
      </c>
      <c r="G163">
        <f t="shared" si="53"/>
        <v>1.1000000000000001E-3</v>
      </c>
      <c r="H163">
        <f t="shared" si="54"/>
        <v>2.2000000000000001E-3</v>
      </c>
      <c r="I163">
        <f t="shared" si="55"/>
        <v>4.4000000000000003E-3</v>
      </c>
      <c r="J163">
        <f t="shared" si="56"/>
        <v>9.8999999999999991E-3</v>
      </c>
      <c r="K163">
        <f t="shared" si="57"/>
        <v>7.7000000000000011E-3</v>
      </c>
      <c r="L163">
        <f t="shared" si="58"/>
        <v>4.4000000000000003E-3</v>
      </c>
      <c r="M163">
        <f t="shared" si="59"/>
        <v>9.8999999999999991E-3</v>
      </c>
      <c r="N163">
        <f t="shared" si="60"/>
        <v>6.6E-3</v>
      </c>
      <c r="O163">
        <f t="shared" si="61"/>
        <v>5.5000000000000005E-3</v>
      </c>
      <c r="P163">
        <f t="shared" si="62"/>
        <v>5.5000000000000005E-3</v>
      </c>
      <c r="Q163">
        <f t="shared" si="63"/>
        <v>5.5000000000000005E-3</v>
      </c>
      <c r="R163">
        <f t="shared" si="64"/>
        <v>7.7000000000000011E-3</v>
      </c>
      <c r="S163">
        <f t="shared" si="65"/>
        <v>5.5000000000000005E-3</v>
      </c>
      <c r="T163">
        <f t="shared" si="66"/>
        <v>3.3E-3</v>
      </c>
      <c r="U163">
        <f t="shared" si="67"/>
        <v>3.3E-3</v>
      </c>
      <c r="V163">
        <f t="shared" si="68"/>
        <v>2.2000000000000001E-3</v>
      </c>
      <c r="W163">
        <f t="shared" si="69"/>
        <v>1.1000000000000001E-3</v>
      </c>
      <c r="X163">
        <f t="shared" si="70"/>
        <v>1.1000000000000001E-3</v>
      </c>
      <c r="Y163">
        <f t="shared" si="71"/>
        <v>0</v>
      </c>
    </row>
    <row r="164" spans="1:25">
      <c r="A164" s="88" t="s">
        <v>1377</v>
      </c>
      <c r="B164">
        <f t="shared" si="48"/>
        <v>0</v>
      </c>
      <c r="C164">
        <f t="shared" si="49"/>
        <v>0</v>
      </c>
      <c r="D164">
        <f t="shared" si="50"/>
        <v>0</v>
      </c>
      <c r="E164">
        <f t="shared" si="51"/>
        <v>0</v>
      </c>
      <c r="F164">
        <f t="shared" si="52"/>
        <v>0</v>
      </c>
      <c r="G164">
        <f t="shared" si="53"/>
        <v>1.1000000000000001E-3</v>
      </c>
      <c r="H164">
        <f t="shared" si="54"/>
        <v>4.4000000000000003E-3</v>
      </c>
      <c r="I164">
        <f t="shared" si="55"/>
        <v>9.8999999999999991E-3</v>
      </c>
      <c r="J164">
        <f t="shared" si="56"/>
        <v>9.8999999999999991E-3</v>
      </c>
      <c r="K164">
        <f t="shared" si="57"/>
        <v>9.8999999999999991E-3</v>
      </c>
      <c r="L164">
        <f t="shared" si="58"/>
        <v>3.3E-3</v>
      </c>
      <c r="M164">
        <f t="shared" si="59"/>
        <v>2.2000000000000001E-3</v>
      </c>
      <c r="N164">
        <f t="shared" si="60"/>
        <v>3.3E-3</v>
      </c>
      <c r="O164">
        <f t="shared" si="61"/>
        <v>2.2000000000000001E-3</v>
      </c>
      <c r="P164">
        <f t="shared" si="62"/>
        <v>3.3E-3</v>
      </c>
      <c r="Q164">
        <f t="shared" si="63"/>
        <v>7.7000000000000011E-3</v>
      </c>
      <c r="R164">
        <f t="shared" si="64"/>
        <v>7.7000000000000011E-3</v>
      </c>
      <c r="S164">
        <f t="shared" si="65"/>
        <v>1.21E-2</v>
      </c>
      <c r="T164">
        <f t="shared" si="66"/>
        <v>4.4000000000000003E-3</v>
      </c>
      <c r="U164">
        <f t="shared" si="67"/>
        <v>1.1000000000000001E-3</v>
      </c>
      <c r="V164">
        <f t="shared" si="68"/>
        <v>1.1000000000000001E-3</v>
      </c>
      <c r="W164">
        <f t="shared" si="69"/>
        <v>1.1000000000000001E-3</v>
      </c>
      <c r="X164">
        <f t="shared" si="70"/>
        <v>0</v>
      </c>
      <c r="Y164">
        <f t="shared" si="71"/>
        <v>0</v>
      </c>
    </row>
    <row r="165" spans="1:25">
      <c r="A165" s="88" t="s">
        <v>1378</v>
      </c>
      <c r="B165">
        <f t="shared" si="48"/>
        <v>4.4000000000000003E-3</v>
      </c>
      <c r="C165">
        <f t="shared" si="49"/>
        <v>4.4000000000000003E-3</v>
      </c>
      <c r="D165">
        <f t="shared" si="50"/>
        <v>5.5000000000000005E-3</v>
      </c>
      <c r="E165">
        <f t="shared" si="51"/>
        <v>5.5000000000000005E-3</v>
      </c>
      <c r="F165">
        <f t="shared" si="52"/>
        <v>4.4000000000000003E-3</v>
      </c>
      <c r="G165">
        <f t="shared" si="53"/>
        <v>4.4000000000000003E-3</v>
      </c>
      <c r="H165">
        <f t="shared" si="54"/>
        <v>4.4000000000000003E-3</v>
      </c>
      <c r="I165">
        <f t="shared" si="55"/>
        <v>1.1000000000000001E-2</v>
      </c>
      <c r="J165">
        <f t="shared" si="56"/>
        <v>1.21E-2</v>
      </c>
      <c r="K165">
        <f t="shared" si="57"/>
        <v>1.1000000000000001E-2</v>
      </c>
      <c r="L165">
        <f t="shared" si="58"/>
        <v>1.1000000000000001E-2</v>
      </c>
      <c r="M165">
        <f t="shared" si="59"/>
        <v>1.9799999999999998E-2</v>
      </c>
      <c r="N165">
        <f t="shared" si="60"/>
        <v>8.8000000000000005E-3</v>
      </c>
      <c r="O165">
        <f t="shared" si="61"/>
        <v>9.8999999999999991E-3</v>
      </c>
      <c r="P165">
        <f t="shared" si="62"/>
        <v>8.8000000000000005E-3</v>
      </c>
      <c r="Q165">
        <f t="shared" si="63"/>
        <v>7.7000000000000011E-3</v>
      </c>
      <c r="R165">
        <f t="shared" si="64"/>
        <v>8.8000000000000005E-3</v>
      </c>
      <c r="S165">
        <f t="shared" si="65"/>
        <v>7.7000000000000011E-3</v>
      </c>
      <c r="T165">
        <f t="shared" si="66"/>
        <v>9.8999999999999991E-3</v>
      </c>
      <c r="U165">
        <f t="shared" si="67"/>
        <v>6.6E-3</v>
      </c>
      <c r="V165">
        <f t="shared" si="68"/>
        <v>6.6E-3</v>
      </c>
      <c r="W165">
        <f t="shared" si="69"/>
        <v>6.6E-3</v>
      </c>
      <c r="X165">
        <f t="shared" si="70"/>
        <v>5.5000000000000005E-3</v>
      </c>
      <c r="Y165">
        <f t="shared" si="71"/>
        <v>4.4000000000000003E-3</v>
      </c>
    </row>
    <row r="166" spans="1:25">
      <c r="A166" s="88" t="s">
        <v>1379</v>
      </c>
      <c r="B166">
        <f t="shared" si="48"/>
        <v>0</v>
      </c>
      <c r="C166">
        <f t="shared" si="49"/>
        <v>0</v>
      </c>
      <c r="D166">
        <f t="shared" si="50"/>
        <v>0</v>
      </c>
      <c r="E166">
        <f t="shared" si="51"/>
        <v>0</v>
      </c>
      <c r="F166">
        <f t="shared" si="52"/>
        <v>0</v>
      </c>
      <c r="G166">
        <f t="shared" si="53"/>
        <v>1.1000000000000001E-3</v>
      </c>
      <c r="H166">
        <f t="shared" si="54"/>
        <v>2.2000000000000001E-3</v>
      </c>
      <c r="I166">
        <f t="shared" si="55"/>
        <v>2.2000000000000001E-3</v>
      </c>
      <c r="J166">
        <f t="shared" si="56"/>
        <v>3.3E-3</v>
      </c>
      <c r="K166">
        <f t="shared" si="57"/>
        <v>3.3E-3</v>
      </c>
      <c r="L166">
        <f t="shared" si="58"/>
        <v>3.3E-3</v>
      </c>
      <c r="M166">
        <f t="shared" si="59"/>
        <v>4.4000000000000003E-3</v>
      </c>
      <c r="N166">
        <f t="shared" si="60"/>
        <v>3.3E-3</v>
      </c>
      <c r="O166">
        <f t="shared" si="61"/>
        <v>2.2000000000000001E-3</v>
      </c>
      <c r="P166">
        <f t="shared" si="62"/>
        <v>2.2000000000000001E-3</v>
      </c>
      <c r="Q166">
        <f t="shared" si="63"/>
        <v>3.3E-3</v>
      </c>
      <c r="R166">
        <f t="shared" si="64"/>
        <v>2.2000000000000001E-3</v>
      </c>
      <c r="S166">
        <f t="shared" si="65"/>
        <v>5.5000000000000005E-3</v>
      </c>
      <c r="T166">
        <f t="shared" si="66"/>
        <v>2.2000000000000001E-3</v>
      </c>
      <c r="U166">
        <f t="shared" si="67"/>
        <v>4.4000000000000003E-3</v>
      </c>
      <c r="V166">
        <f t="shared" si="68"/>
        <v>2.2000000000000001E-3</v>
      </c>
      <c r="W166">
        <f t="shared" si="69"/>
        <v>1.1000000000000001E-3</v>
      </c>
      <c r="X166">
        <f t="shared" si="70"/>
        <v>0</v>
      </c>
      <c r="Y166">
        <f t="shared" si="71"/>
        <v>0</v>
      </c>
    </row>
    <row r="167" spans="1:25">
      <c r="A167" s="88" t="s">
        <v>1380</v>
      </c>
      <c r="B167">
        <f t="shared" si="48"/>
        <v>0</v>
      </c>
      <c r="C167">
        <f t="shared" si="49"/>
        <v>0</v>
      </c>
      <c r="D167">
        <f t="shared" si="50"/>
        <v>0</v>
      </c>
      <c r="E167">
        <f t="shared" si="51"/>
        <v>0</v>
      </c>
      <c r="F167">
        <f t="shared" si="52"/>
        <v>0</v>
      </c>
      <c r="G167">
        <f t="shared" si="53"/>
        <v>0</v>
      </c>
      <c r="H167">
        <f t="shared" si="54"/>
        <v>2.2000000000000001E-3</v>
      </c>
      <c r="I167">
        <f t="shared" si="55"/>
        <v>1.43E-2</v>
      </c>
      <c r="J167">
        <f t="shared" si="56"/>
        <v>1.5400000000000002E-2</v>
      </c>
      <c r="K167">
        <f t="shared" si="57"/>
        <v>4.4000000000000003E-3</v>
      </c>
      <c r="L167">
        <f t="shared" si="58"/>
        <v>5.5000000000000005E-3</v>
      </c>
      <c r="M167">
        <f t="shared" si="59"/>
        <v>2.2000000000000001E-3</v>
      </c>
      <c r="N167">
        <f t="shared" si="60"/>
        <v>2.2000000000000001E-3</v>
      </c>
      <c r="O167">
        <f t="shared" si="61"/>
        <v>2.2000000000000001E-3</v>
      </c>
      <c r="P167">
        <f t="shared" si="62"/>
        <v>6.6E-3</v>
      </c>
      <c r="Q167">
        <f t="shared" si="63"/>
        <v>8.8000000000000005E-3</v>
      </c>
      <c r="R167">
        <f t="shared" si="64"/>
        <v>8.8000000000000005E-3</v>
      </c>
      <c r="S167">
        <f t="shared" si="65"/>
        <v>2.2000000000000001E-3</v>
      </c>
      <c r="T167">
        <f t="shared" si="66"/>
        <v>3.3E-3</v>
      </c>
      <c r="U167">
        <f t="shared" si="67"/>
        <v>0</v>
      </c>
      <c r="V167">
        <f t="shared" si="68"/>
        <v>0</v>
      </c>
      <c r="W167">
        <f t="shared" si="69"/>
        <v>0</v>
      </c>
      <c r="X167">
        <f t="shared" si="70"/>
        <v>1.1000000000000001E-3</v>
      </c>
      <c r="Y167">
        <f t="shared" si="71"/>
        <v>1.1000000000000001E-3</v>
      </c>
    </row>
    <row r="168" spans="1:25">
      <c r="A168" s="88" t="s">
        <v>1381</v>
      </c>
      <c r="B168">
        <f t="shared" si="48"/>
        <v>0</v>
      </c>
      <c r="C168">
        <f t="shared" si="49"/>
        <v>0</v>
      </c>
      <c r="D168">
        <f t="shared" si="50"/>
        <v>0</v>
      </c>
      <c r="E168">
        <f t="shared" si="51"/>
        <v>0</v>
      </c>
      <c r="F168">
        <f t="shared" si="52"/>
        <v>0</v>
      </c>
      <c r="G168">
        <f t="shared" si="53"/>
        <v>0</v>
      </c>
      <c r="H168">
        <f t="shared" si="54"/>
        <v>0</v>
      </c>
      <c r="I168">
        <f t="shared" si="55"/>
        <v>3.3E-3</v>
      </c>
      <c r="J168">
        <f t="shared" si="56"/>
        <v>3.3E-3</v>
      </c>
      <c r="K168">
        <f t="shared" si="57"/>
        <v>3.3E-3</v>
      </c>
      <c r="L168">
        <f t="shared" si="58"/>
        <v>3.3E-3</v>
      </c>
      <c r="M168">
        <f t="shared" si="59"/>
        <v>3.3E-3</v>
      </c>
      <c r="N168">
        <f t="shared" si="60"/>
        <v>3.3E-3</v>
      </c>
      <c r="O168">
        <f t="shared" si="61"/>
        <v>3.3E-3</v>
      </c>
      <c r="P168">
        <f t="shared" si="62"/>
        <v>3.3E-3</v>
      </c>
      <c r="Q168">
        <f t="shared" si="63"/>
        <v>2.2000000000000001E-3</v>
      </c>
      <c r="R168">
        <f t="shared" si="64"/>
        <v>2.2000000000000001E-3</v>
      </c>
      <c r="S168">
        <f t="shared" si="65"/>
        <v>2.2000000000000001E-3</v>
      </c>
      <c r="T168">
        <f t="shared" si="66"/>
        <v>1.1000000000000001E-3</v>
      </c>
      <c r="U168">
        <f t="shared" si="67"/>
        <v>2.2000000000000001E-3</v>
      </c>
      <c r="V168">
        <f t="shared" si="68"/>
        <v>1.1000000000000001E-3</v>
      </c>
      <c r="W168">
        <f t="shared" si="69"/>
        <v>0</v>
      </c>
      <c r="X168">
        <f t="shared" si="70"/>
        <v>0</v>
      </c>
      <c r="Y168">
        <f t="shared" si="71"/>
        <v>0</v>
      </c>
    </row>
    <row r="169" spans="1:25">
      <c r="A169" s="88" t="s">
        <v>1382</v>
      </c>
      <c r="B169">
        <f t="shared" si="48"/>
        <v>6.6000000000000003E-2</v>
      </c>
      <c r="C169">
        <f t="shared" si="49"/>
        <v>6.8199999999999997E-2</v>
      </c>
      <c r="D169">
        <f t="shared" si="50"/>
        <v>6.93E-2</v>
      </c>
      <c r="E169">
        <f t="shared" si="51"/>
        <v>6.7099999999999993E-2</v>
      </c>
      <c r="F169">
        <f t="shared" si="52"/>
        <v>6.3799999999999996E-2</v>
      </c>
      <c r="G169">
        <f t="shared" si="53"/>
        <v>6.4899999999999999E-2</v>
      </c>
      <c r="H169">
        <f t="shared" si="54"/>
        <v>6.8199999999999997E-2</v>
      </c>
      <c r="I169">
        <f t="shared" si="55"/>
        <v>0.3201</v>
      </c>
      <c r="J169">
        <f t="shared" si="56"/>
        <v>0.40920000000000001</v>
      </c>
      <c r="K169">
        <f t="shared" si="57"/>
        <v>8.9100000000000013E-2</v>
      </c>
      <c r="L169">
        <f t="shared" si="58"/>
        <v>6.8199999999999997E-2</v>
      </c>
      <c r="M169">
        <f t="shared" si="59"/>
        <v>5.6100000000000004E-2</v>
      </c>
      <c r="N169">
        <f t="shared" si="60"/>
        <v>5.3899999999999997E-2</v>
      </c>
      <c r="O169">
        <f t="shared" si="61"/>
        <v>4.9500000000000002E-2</v>
      </c>
      <c r="P169">
        <f t="shared" si="62"/>
        <v>9.4600000000000004E-2</v>
      </c>
      <c r="Q169">
        <f t="shared" si="63"/>
        <v>7.4800000000000005E-2</v>
      </c>
      <c r="R169">
        <f t="shared" si="64"/>
        <v>4.8399999999999999E-2</v>
      </c>
      <c r="S169">
        <f t="shared" si="65"/>
        <v>4.8399999999999999E-2</v>
      </c>
      <c r="T169">
        <f t="shared" si="66"/>
        <v>4.8399999999999999E-2</v>
      </c>
      <c r="U169">
        <f t="shared" si="67"/>
        <v>4.8399999999999999E-2</v>
      </c>
      <c r="V169">
        <f t="shared" si="68"/>
        <v>4.8399999999999999E-2</v>
      </c>
      <c r="W169">
        <f t="shared" si="69"/>
        <v>4.7300000000000002E-2</v>
      </c>
      <c r="X169">
        <f t="shared" si="70"/>
        <v>4.8399999999999999E-2</v>
      </c>
      <c r="Y169">
        <f t="shared" si="71"/>
        <v>0.2387</v>
      </c>
    </row>
    <row r="170" spans="1:25">
      <c r="A170" s="88" t="s">
        <v>1383</v>
      </c>
      <c r="B170">
        <f t="shared" si="48"/>
        <v>0.1749</v>
      </c>
      <c r="C170">
        <f t="shared" si="49"/>
        <v>6.2699999999999992E-2</v>
      </c>
      <c r="D170">
        <f t="shared" si="50"/>
        <v>3.3000000000000002E-2</v>
      </c>
      <c r="E170">
        <f t="shared" si="51"/>
        <v>3.3000000000000002E-2</v>
      </c>
      <c r="F170">
        <f t="shared" si="52"/>
        <v>1.8700000000000001E-2</v>
      </c>
      <c r="G170">
        <f t="shared" si="53"/>
        <v>1.32E-2</v>
      </c>
      <c r="H170">
        <f t="shared" si="54"/>
        <v>0.1067</v>
      </c>
      <c r="I170">
        <f t="shared" si="55"/>
        <v>0.24970000000000001</v>
      </c>
      <c r="J170">
        <f t="shared" si="56"/>
        <v>0.24859999999999999</v>
      </c>
      <c r="K170">
        <f t="shared" si="57"/>
        <v>0.1474</v>
      </c>
      <c r="L170">
        <f t="shared" si="58"/>
        <v>4.6199999999999998E-2</v>
      </c>
      <c r="M170">
        <f t="shared" si="59"/>
        <v>3.0800000000000004E-2</v>
      </c>
      <c r="N170">
        <f t="shared" si="60"/>
        <v>5.1699999999999996E-2</v>
      </c>
      <c r="O170">
        <f t="shared" si="61"/>
        <v>6.1600000000000009E-2</v>
      </c>
      <c r="P170">
        <f t="shared" si="62"/>
        <v>4.8399999999999999E-2</v>
      </c>
      <c r="Q170">
        <f t="shared" si="63"/>
        <v>3.9599999999999996E-2</v>
      </c>
      <c r="R170">
        <f t="shared" si="64"/>
        <v>2.2000000000000002E-2</v>
      </c>
      <c r="S170">
        <f t="shared" si="65"/>
        <v>2.0900000000000002E-2</v>
      </c>
      <c r="T170">
        <f t="shared" si="66"/>
        <v>1.1000000000000001E-2</v>
      </c>
      <c r="U170">
        <f t="shared" si="67"/>
        <v>9.8999999999999991E-3</v>
      </c>
      <c r="V170">
        <f t="shared" si="68"/>
        <v>6.6E-3</v>
      </c>
      <c r="W170">
        <f t="shared" si="69"/>
        <v>7.3700000000000002E-2</v>
      </c>
      <c r="X170">
        <f t="shared" si="70"/>
        <v>0.23760000000000001</v>
      </c>
      <c r="Y170">
        <f t="shared" si="71"/>
        <v>0.23540000000000003</v>
      </c>
    </row>
    <row r="171" spans="1:25">
      <c r="A171" s="88" t="s">
        <v>1384</v>
      </c>
      <c r="B171">
        <f t="shared" si="48"/>
        <v>0</v>
      </c>
      <c r="C171">
        <f t="shared" si="49"/>
        <v>0</v>
      </c>
      <c r="D171">
        <f t="shared" si="50"/>
        <v>0</v>
      </c>
      <c r="E171">
        <f t="shared" si="51"/>
        <v>0</v>
      </c>
      <c r="F171">
        <f t="shared" si="52"/>
        <v>0</v>
      </c>
      <c r="G171">
        <f t="shared" si="53"/>
        <v>1.1000000000000001E-3</v>
      </c>
      <c r="H171">
        <f t="shared" si="54"/>
        <v>2.2000000000000001E-3</v>
      </c>
      <c r="I171">
        <f t="shared" si="55"/>
        <v>3.3E-3</v>
      </c>
      <c r="J171">
        <f t="shared" si="56"/>
        <v>1.1000000000000001E-3</v>
      </c>
      <c r="K171">
        <f t="shared" si="57"/>
        <v>2.2000000000000001E-3</v>
      </c>
      <c r="L171">
        <f t="shared" si="58"/>
        <v>1.1000000000000001E-3</v>
      </c>
      <c r="M171">
        <f t="shared" si="59"/>
        <v>1.1000000000000001E-3</v>
      </c>
      <c r="N171">
        <f t="shared" si="60"/>
        <v>1.1000000000000001E-3</v>
      </c>
      <c r="O171">
        <f t="shared" si="61"/>
        <v>2.2000000000000001E-3</v>
      </c>
      <c r="P171">
        <f t="shared" si="62"/>
        <v>1.1000000000000001E-3</v>
      </c>
      <c r="Q171">
        <f t="shared" si="63"/>
        <v>1.1000000000000001E-3</v>
      </c>
      <c r="R171">
        <f t="shared" si="64"/>
        <v>2.2000000000000001E-3</v>
      </c>
      <c r="S171">
        <f t="shared" si="65"/>
        <v>2.2000000000000001E-3</v>
      </c>
      <c r="T171">
        <f t="shared" si="66"/>
        <v>2.2000000000000001E-3</v>
      </c>
      <c r="U171">
        <f t="shared" si="67"/>
        <v>1.1000000000000001E-3</v>
      </c>
      <c r="V171">
        <f t="shared" si="68"/>
        <v>0</v>
      </c>
      <c r="W171">
        <f t="shared" si="69"/>
        <v>0</v>
      </c>
      <c r="X171">
        <f t="shared" si="70"/>
        <v>0</v>
      </c>
      <c r="Y171">
        <f t="shared" si="71"/>
        <v>0</v>
      </c>
    </row>
    <row r="172" spans="1:25">
      <c r="A172" s="88" t="s">
        <v>1386</v>
      </c>
      <c r="B172">
        <f t="shared" si="48"/>
        <v>0</v>
      </c>
      <c r="C172">
        <f t="shared" si="49"/>
        <v>0</v>
      </c>
      <c r="D172">
        <f t="shared" si="50"/>
        <v>1.1000000000000001E-3</v>
      </c>
      <c r="E172">
        <f t="shared" si="51"/>
        <v>1.1000000000000001E-3</v>
      </c>
      <c r="F172">
        <f t="shared" si="52"/>
        <v>0</v>
      </c>
      <c r="G172">
        <f t="shared" si="53"/>
        <v>0</v>
      </c>
      <c r="H172">
        <f t="shared" si="54"/>
        <v>0</v>
      </c>
      <c r="I172">
        <f t="shared" si="55"/>
        <v>1.6500000000000001E-2</v>
      </c>
      <c r="J172">
        <f t="shared" si="56"/>
        <v>5.5E-2</v>
      </c>
      <c r="K172">
        <f t="shared" si="57"/>
        <v>6.6000000000000003E-2</v>
      </c>
      <c r="L172">
        <f t="shared" si="58"/>
        <v>4.1800000000000004E-2</v>
      </c>
      <c r="M172">
        <f t="shared" si="59"/>
        <v>2.0900000000000002E-2</v>
      </c>
      <c r="N172">
        <f t="shared" si="60"/>
        <v>2.0900000000000002E-2</v>
      </c>
      <c r="O172">
        <f t="shared" si="61"/>
        <v>1.5400000000000002E-2</v>
      </c>
      <c r="P172">
        <f t="shared" si="62"/>
        <v>8.8000000000000005E-3</v>
      </c>
      <c r="Q172">
        <f t="shared" si="63"/>
        <v>1.32E-2</v>
      </c>
      <c r="R172">
        <f t="shared" si="64"/>
        <v>5.5000000000000005E-3</v>
      </c>
      <c r="S172">
        <f t="shared" si="65"/>
        <v>2.2000000000000001E-3</v>
      </c>
      <c r="T172">
        <f t="shared" si="66"/>
        <v>2.2000000000000001E-3</v>
      </c>
      <c r="U172">
        <f t="shared" si="67"/>
        <v>2.2000000000000001E-3</v>
      </c>
      <c r="V172">
        <f t="shared" si="68"/>
        <v>2.2000000000000001E-3</v>
      </c>
      <c r="W172">
        <f t="shared" si="69"/>
        <v>1.1000000000000001E-3</v>
      </c>
      <c r="X172">
        <f t="shared" si="70"/>
        <v>0</v>
      </c>
      <c r="Y172">
        <f t="shared" si="71"/>
        <v>0</v>
      </c>
    </row>
    <row r="173" spans="1:25">
      <c r="A173" s="88" t="s">
        <v>1387</v>
      </c>
      <c r="B173">
        <f t="shared" si="48"/>
        <v>3.3E-3</v>
      </c>
      <c r="C173">
        <f t="shared" si="49"/>
        <v>3.3E-3</v>
      </c>
      <c r="D173">
        <f t="shared" si="50"/>
        <v>3.3E-3</v>
      </c>
      <c r="E173">
        <f t="shared" si="51"/>
        <v>3.3E-3</v>
      </c>
      <c r="F173">
        <f t="shared" si="52"/>
        <v>3.3E-3</v>
      </c>
      <c r="G173">
        <f t="shared" si="53"/>
        <v>3.3E-3</v>
      </c>
      <c r="H173">
        <f t="shared" si="54"/>
        <v>3.3E-3</v>
      </c>
      <c r="I173">
        <f t="shared" si="55"/>
        <v>7.7000000000000011E-3</v>
      </c>
      <c r="J173">
        <f t="shared" si="56"/>
        <v>5.5000000000000005E-3</v>
      </c>
      <c r="K173">
        <f t="shared" si="57"/>
        <v>4.4000000000000003E-3</v>
      </c>
      <c r="L173">
        <f t="shared" si="58"/>
        <v>4.4000000000000003E-3</v>
      </c>
      <c r="M173">
        <f t="shared" si="59"/>
        <v>8.8000000000000005E-3</v>
      </c>
      <c r="N173">
        <f t="shared" si="60"/>
        <v>8.8000000000000005E-3</v>
      </c>
      <c r="O173">
        <f t="shared" si="61"/>
        <v>4.4000000000000003E-3</v>
      </c>
      <c r="P173">
        <f t="shared" si="62"/>
        <v>4.4000000000000003E-3</v>
      </c>
      <c r="Q173">
        <f t="shared" si="63"/>
        <v>4.4000000000000003E-3</v>
      </c>
      <c r="R173">
        <f t="shared" si="64"/>
        <v>4.4000000000000003E-3</v>
      </c>
      <c r="S173">
        <f t="shared" si="65"/>
        <v>4.4000000000000003E-3</v>
      </c>
      <c r="T173">
        <f t="shared" si="66"/>
        <v>4.4000000000000003E-3</v>
      </c>
      <c r="U173">
        <f t="shared" si="67"/>
        <v>3.3E-3</v>
      </c>
      <c r="V173">
        <f t="shared" si="68"/>
        <v>3.3E-3</v>
      </c>
      <c r="W173">
        <f t="shared" si="69"/>
        <v>3.3E-3</v>
      </c>
      <c r="X173">
        <f t="shared" si="70"/>
        <v>3.3E-3</v>
      </c>
      <c r="Y173">
        <f t="shared" si="71"/>
        <v>3.3E-3</v>
      </c>
    </row>
    <row r="174" spans="1:25">
      <c r="A174" s="88" t="s">
        <v>1388</v>
      </c>
      <c r="B174">
        <f t="shared" si="48"/>
        <v>0.51260000000000006</v>
      </c>
      <c r="C174">
        <f t="shared" si="49"/>
        <v>0.70510000000000006</v>
      </c>
      <c r="D174">
        <f t="shared" si="50"/>
        <v>0.26619999999999999</v>
      </c>
      <c r="E174">
        <f t="shared" si="51"/>
        <v>6.6E-3</v>
      </c>
      <c r="F174">
        <f t="shared" si="52"/>
        <v>0</v>
      </c>
      <c r="G174">
        <f t="shared" si="53"/>
        <v>0</v>
      </c>
      <c r="H174">
        <f t="shared" si="54"/>
        <v>0</v>
      </c>
      <c r="I174">
        <f t="shared" si="55"/>
        <v>5.5E-2</v>
      </c>
      <c r="J174">
        <f t="shared" si="56"/>
        <v>2.75E-2</v>
      </c>
      <c r="K174">
        <f t="shared" si="57"/>
        <v>2.53E-2</v>
      </c>
      <c r="L174">
        <f t="shared" si="58"/>
        <v>2.64E-2</v>
      </c>
      <c r="M174">
        <f t="shared" si="59"/>
        <v>8.8000000000000005E-3</v>
      </c>
      <c r="N174">
        <f t="shared" si="60"/>
        <v>7.1500000000000008E-2</v>
      </c>
      <c r="O174">
        <f t="shared" si="61"/>
        <v>4.9500000000000002E-2</v>
      </c>
      <c r="P174">
        <f t="shared" si="62"/>
        <v>2.53E-2</v>
      </c>
      <c r="Q174">
        <f t="shared" si="63"/>
        <v>3.3000000000000002E-2</v>
      </c>
      <c r="R174">
        <f t="shared" si="64"/>
        <v>1.8700000000000001E-2</v>
      </c>
      <c r="S174">
        <f t="shared" si="65"/>
        <v>1.43E-2</v>
      </c>
      <c r="T174">
        <f t="shared" si="66"/>
        <v>1.6500000000000001E-2</v>
      </c>
      <c r="U174">
        <f t="shared" si="67"/>
        <v>1.43E-2</v>
      </c>
      <c r="V174">
        <f t="shared" si="68"/>
        <v>3.3000000000000002E-2</v>
      </c>
      <c r="W174">
        <f t="shared" si="69"/>
        <v>1.21E-2</v>
      </c>
      <c r="X174">
        <f t="shared" si="70"/>
        <v>2.2000000000000002E-2</v>
      </c>
      <c r="Y174">
        <f t="shared" si="71"/>
        <v>6.7099999999999993E-2</v>
      </c>
    </row>
    <row r="175" spans="1:25">
      <c r="A175" s="88" t="s">
        <v>1393</v>
      </c>
      <c r="B175">
        <f t="shared" si="48"/>
        <v>0</v>
      </c>
      <c r="C175">
        <f t="shared" si="49"/>
        <v>0</v>
      </c>
      <c r="D175">
        <f t="shared" si="50"/>
        <v>1.1000000000000001E-3</v>
      </c>
      <c r="E175">
        <f t="shared" si="51"/>
        <v>0</v>
      </c>
      <c r="F175">
        <f t="shared" si="52"/>
        <v>0</v>
      </c>
      <c r="G175">
        <f t="shared" si="53"/>
        <v>0</v>
      </c>
      <c r="H175">
        <f t="shared" si="54"/>
        <v>0</v>
      </c>
      <c r="I175">
        <f t="shared" si="55"/>
        <v>2.2000000000000001E-3</v>
      </c>
      <c r="J175">
        <f t="shared" si="56"/>
        <v>3.9599999999999996E-2</v>
      </c>
      <c r="K175">
        <f t="shared" si="57"/>
        <v>3.0800000000000004E-2</v>
      </c>
      <c r="L175">
        <f t="shared" si="58"/>
        <v>3.5200000000000002E-2</v>
      </c>
      <c r="M175">
        <f t="shared" si="59"/>
        <v>1.32E-2</v>
      </c>
      <c r="N175">
        <f t="shared" si="60"/>
        <v>9.8999999999999991E-3</v>
      </c>
      <c r="O175">
        <f t="shared" si="61"/>
        <v>2.0900000000000002E-2</v>
      </c>
      <c r="P175">
        <f t="shared" si="62"/>
        <v>7.9199999999999993E-2</v>
      </c>
      <c r="Q175">
        <f t="shared" si="63"/>
        <v>3.6299999999999999E-2</v>
      </c>
      <c r="R175">
        <f t="shared" si="64"/>
        <v>0</v>
      </c>
      <c r="S175">
        <f t="shared" si="65"/>
        <v>1.1000000000000001E-3</v>
      </c>
      <c r="T175">
        <f t="shared" si="66"/>
        <v>1.1000000000000001E-3</v>
      </c>
      <c r="U175">
        <f t="shared" si="67"/>
        <v>0</v>
      </c>
      <c r="V175">
        <f t="shared" si="68"/>
        <v>0</v>
      </c>
      <c r="W175">
        <f t="shared" si="69"/>
        <v>0</v>
      </c>
      <c r="X175">
        <f t="shared" si="70"/>
        <v>0</v>
      </c>
      <c r="Y175">
        <f t="shared" si="71"/>
        <v>0</v>
      </c>
    </row>
    <row r="344" ht="12.75" customHeight="1"/>
    <row r="345" ht="12.75" customHeight="1"/>
    <row r="346" ht="12.75" customHeight="1"/>
    <row r="951" spans="1:25">
      <c r="A951" s="81"/>
      <c r="B951" s="78"/>
      <c r="C951" s="78"/>
      <c r="D951" s="78"/>
      <c r="E951" s="78"/>
      <c r="F951" s="78"/>
      <c r="G951" s="82"/>
      <c r="H951" s="82"/>
      <c r="I951" s="82"/>
      <c r="J951" s="82"/>
      <c r="K951" s="82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</row>
    <row r="952" spans="1:25">
      <c r="A952" s="81"/>
      <c r="B952" s="78"/>
      <c r="C952" s="78"/>
      <c r="D952" s="78"/>
      <c r="E952" s="78"/>
      <c r="F952" s="78"/>
      <c r="G952" s="82"/>
      <c r="H952" s="82"/>
      <c r="I952" s="82"/>
      <c r="J952" s="82"/>
      <c r="K952" s="82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</row>
    <row r="953" spans="1:25">
      <c r="A953" s="81"/>
      <c r="B953" s="78"/>
      <c r="C953" s="78"/>
      <c r="D953" s="78"/>
      <c r="E953" s="78"/>
      <c r="F953" s="78"/>
      <c r="G953" s="82"/>
      <c r="H953" s="82"/>
      <c r="I953" s="82"/>
      <c r="J953" s="82"/>
      <c r="K953" s="82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</row>
    <row r="954" spans="1:25">
      <c r="A954" s="81"/>
      <c r="B954" s="78"/>
      <c r="C954" s="78"/>
      <c r="D954" s="78"/>
      <c r="E954" s="78"/>
      <c r="F954" s="78"/>
      <c r="G954" s="82"/>
      <c r="H954" s="82"/>
      <c r="I954" s="82"/>
      <c r="J954" s="82"/>
      <c r="K954" s="82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</row>
    <row r="955" spans="1:25">
      <c r="A955" s="81"/>
      <c r="B955" s="78"/>
      <c r="C955" s="78"/>
      <c r="D955" s="78"/>
      <c r="E955" s="78"/>
      <c r="F955" s="78"/>
      <c r="G955" s="82"/>
      <c r="H955" s="82"/>
      <c r="I955" s="82"/>
      <c r="J955" s="82"/>
      <c r="K955" s="82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</row>
    <row r="956" spans="1:25">
      <c r="A956" s="81"/>
      <c r="B956" s="78"/>
      <c r="C956" s="78"/>
      <c r="D956" s="78"/>
      <c r="E956" s="78"/>
      <c r="F956" s="78"/>
      <c r="G956" s="82"/>
      <c r="H956" s="82"/>
      <c r="I956" s="82"/>
      <c r="J956" s="82"/>
      <c r="K956" s="82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</row>
    <row r="957" spans="1:25">
      <c r="A957" s="81"/>
      <c r="B957" s="78"/>
      <c r="C957" s="78"/>
      <c r="D957" s="78"/>
      <c r="E957" s="78"/>
      <c r="F957" s="78"/>
      <c r="G957" s="82"/>
      <c r="H957" s="82"/>
      <c r="I957" s="82"/>
      <c r="J957" s="82"/>
      <c r="K957" s="82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</row>
    <row r="958" spans="1:25">
      <c r="A958" s="81"/>
      <c r="B958" s="78"/>
      <c r="C958" s="78"/>
      <c r="D958" s="78"/>
      <c r="E958" s="78"/>
      <c r="F958" s="78"/>
      <c r="G958" s="82"/>
      <c r="H958" s="82"/>
      <c r="I958" s="82"/>
      <c r="J958" s="82"/>
      <c r="K958" s="82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</row>
    <row r="959" spans="1:25">
      <c r="A959" s="81"/>
      <c r="B959" s="78"/>
      <c r="C959" s="78"/>
      <c r="D959" s="78"/>
      <c r="E959" s="78"/>
      <c r="F959" s="78"/>
      <c r="G959" s="82"/>
      <c r="H959" s="82"/>
      <c r="I959" s="82"/>
      <c r="J959" s="82"/>
      <c r="K959" s="82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</row>
    <row r="960" spans="1:25">
      <c r="A960" s="81"/>
      <c r="B960" s="78"/>
      <c r="C960" s="78"/>
      <c r="D960" s="78"/>
      <c r="E960" s="78"/>
      <c r="F960" s="78"/>
      <c r="G960" s="82"/>
      <c r="H960" s="82"/>
      <c r="I960" s="82"/>
      <c r="J960" s="82"/>
      <c r="K960" s="82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</row>
    <row r="961" spans="1:25">
      <c r="A961" s="81"/>
      <c r="B961" s="78"/>
      <c r="C961" s="78"/>
      <c r="D961" s="78"/>
      <c r="E961" s="78"/>
      <c r="F961" s="78"/>
      <c r="G961" s="82"/>
      <c r="H961" s="82"/>
      <c r="I961" s="82"/>
      <c r="J961" s="82"/>
      <c r="K961" s="82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</row>
    <row r="962" spans="1:25">
      <c r="A962" s="81"/>
      <c r="B962" s="78"/>
      <c r="C962" s="78"/>
      <c r="D962" s="78"/>
      <c r="E962" s="78"/>
      <c r="F962" s="78"/>
      <c r="G962" s="82"/>
      <c r="H962" s="82"/>
      <c r="I962" s="82"/>
      <c r="J962" s="82"/>
      <c r="K962" s="82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</row>
    <row r="963" spans="1:25">
      <c r="A963" s="81"/>
      <c r="B963" s="78"/>
      <c r="C963" s="78"/>
      <c r="D963" s="78"/>
      <c r="E963" s="78"/>
      <c r="F963" s="78"/>
      <c r="G963" s="82"/>
      <c r="H963" s="82"/>
      <c r="I963" s="82"/>
      <c r="J963" s="82"/>
      <c r="K963" s="82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</row>
    <row r="964" spans="1:25">
      <c r="A964" s="81"/>
      <c r="B964" s="78"/>
      <c r="C964" s="78"/>
      <c r="D964" s="78"/>
      <c r="E964" s="78"/>
      <c r="F964" s="78"/>
      <c r="G964" s="82"/>
      <c r="H964" s="82"/>
      <c r="I964" s="82"/>
      <c r="J964" s="82"/>
      <c r="K964" s="82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</row>
    <row r="965" spans="1:25">
      <c r="A965" s="81"/>
      <c r="B965" s="78"/>
      <c r="C965" s="78"/>
      <c r="D965" s="78"/>
      <c r="E965" s="78"/>
      <c r="F965" s="78"/>
      <c r="G965" s="82"/>
      <c r="H965" s="82"/>
      <c r="I965" s="82"/>
      <c r="J965" s="82"/>
      <c r="K965" s="82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</row>
    <row r="966" spans="1:25">
      <c r="A966" s="81"/>
      <c r="B966" s="78"/>
      <c r="C966" s="78"/>
      <c r="D966" s="78"/>
      <c r="E966" s="78"/>
      <c r="F966" s="78"/>
      <c r="G966" s="82"/>
      <c r="H966" s="82"/>
      <c r="I966" s="82"/>
      <c r="J966" s="82"/>
      <c r="K966" s="82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</row>
    <row r="967" spans="1:25">
      <c r="A967" s="81"/>
      <c r="B967" s="78"/>
      <c r="C967" s="78"/>
      <c r="D967" s="78"/>
      <c r="E967" s="78"/>
      <c r="F967" s="78"/>
      <c r="G967" s="82"/>
      <c r="H967" s="82"/>
      <c r="I967" s="82"/>
      <c r="J967" s="82"/>
      <c r="K967" s="82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</row>
    <row r="968" spans="1:25">
      <c r="A968" s="81"/>
      <c r="B968" s="78"/>
      <c r="C968" s="78"/>
      <c r="D968" s="78"/>
      <c r="E968" s="78"/>
      <c r="F968" s="78"/>
      <c r="G968" s="82"/>
      <c r="H968" s="82"/>
      <c r="I968" s="82"/>
      <c r="J968" s="82"/>
      <c r="K968" s="82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</row>
    <row r="969" spans="1:25">
      <c r="A969" s="81"/>
      <c r="B969" s="78"/>
      <c r="C969" s="78"/>
      <c r="D969" s="78"/>
      <c r="E969" s="78"/>
      <c r="F969" s="78"/>
      <c r="G969" s="82"/>
      <c r="H969" s="82"/>
      <c r="I969" s="82"/>
      <c r="J969" s="82"/>
      <c r="K969" s="82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</row>
    <row r="970" spans="1:25">
      <c r="A970" s="81"/>
      <c r="B970" s="78"/>
      <c r="C970" s="78"/>
      <c r="D970" s="78"/>
      <c r="E970" s="78"/>
      <c r="F970" s="78"/>
      <c r="G970" s="82"/>
      <c r="H970" s="82"/>
      <c r="I970" s="82"/>
      <c r="J970" s="82"/>
      <c r="K970" s="82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</row>
    <row r="971" spans="1:25">
      <c r="A971" s="81"/>
      <c r="B971" s="78"/>
      <c r="C971" s="78"/>
      <c r="D971" s="78"/>
      <c r="E971" s="78"/>
      <c r="F971" s="78"/>
      <c r="G971" s="82"/>
      <c r="H971" s="82"/>
      <c r="I971" s="82"/>
      <c r="J971" s="82"/>
      <c r="K971" s="82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</row>
    <row r="972" spans="1:25">
      <c r="A972" s="81"/>
      <c r="B972" s="78"/>
      <c r="C972" s="78"/>
      <c r="D972" s="78"/>
      <c r="E972" s="78"/>
      <c r="F972" s="78"/>
      <c r="G972" s="82"/>
      <c r="H972" s="82"/>
      <c r="I972" s="82"/>
      <c r="J972" s="82"/>
      <c r="K972" s="82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</row>
    <row r="973" spans="1:25">
      <c r="A973" s="81"/>
      <c r="B973" s="78"/>
      <c r="C973" s="78"/>
      <c r="D973" s="78"/>
      <c r="E973" s="78"/>
      <c r="F973" s="78"/>
      <c r="G973" s="82"/>
      <c r="H973" s="82"/>
      <c r="I973" s="82"/>
      <c r="J973" s="82"/>
      <c r="K973" s="82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</row>
    <row r="974" spans="1:25">
      <c r="A974" s="81"/>
      <c r="B974" s="78"/>
      <c r="C974" s="78"/>
      <c r="D974" s="78"/>
      <c r="E974" s="78"/>
      <c r="F974" s="78"/>
      <c r="G974" s="82"/>
      <c r="H974" s="82"/>
      <c r="I974" s="82"/>
      <c r="J974" s="82"/>
      <c r="K974" s="82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</row>
    <row r="975" spans="1:25">
      <c r="A975" s="81"/>
      <c r="B975" s="78"/>
      <c r="C975" s="78"/>
      <c r="D975" s="78"/>
      <c r="E975" s="78"/>
      <c r="F975" s="78"/>
      <c r="G975" s="82"/>
      <c r="H975" s="82"/>
      <c r="I975" s="82"/>
      <c r="J975" s="82"/>
      <c r="K975" s="82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</row>
    <row r="976" spans="1:25">
      <c r="A976" s="81"/>
      <c r="B976" s="78"/>
      <c r="C976" s="78"/>
      <c r="D976" s="78"/>
      <c r="E976" s="78"/>
      <c r="F976" s="78"/>
      <c r="G976" s="82"/>
      <c r="H976" s="82"/>
      <c r="I976" s="82"/>
      <c r="J976" s="82"/>
      <c r="K976" s="82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</row>
    <row r="977" spans="1:25">
      <c r="A977" s="81"/>
      <c r="B977" s="78"/>
      <c r="C977" s="78"/>
      <c r="D977" s="78"/>
      <c r="E977" s="78"/>
      <c r="F977" s="78"/>
      <c r="G977" s="82"/>
      <c r="H977" s="82"/>
      <c r="I977" s="82"/>
      <c r="J977" s="82"/>
      <c r="K977" s="82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</row>
    <row r="978" spans="1:25">
      <c r="A978" s="81"/>
      <c r="B978" s="78"/>
      <c r="C978" s="78"/>
      <c r="D978" s="78"/>
      <c r="E978" s="78"/>
      <c r="F978" s="78"/>
      <c r="G978" s="82"/>
      <c r="H978" s="82"/>
      <c r="I978" s="82"/>
      <c r="J978" s="82"/>
      <c r="K978" s="82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</row>
    <row r="979" spans="1:25">
      <c r="A979" s="81"/>
      <c r="B979" s="78"/>
      <c r="C979" s="78"/>
      <c r="D979" s="78"/>
      <c r="E979" s="78"/>
      <c r="F979" s="78"/>
      <c r="G979" s="82"/>
      <c r="H979" s="82"/>
      <c r="I979" s="82"/>
      <c r="J979" s="82"/>
      <c r="K979" s="82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</row>
    <row r="980" spans="1:25">
      <c r="A980" s="81"/>
      <c r="B980" s="78"/>
      <c r="C980" s="78"/>
      <c r="D980" s="78"/>
      <c r="E980" s="78"/>
      <c r="F980" s="78"/>
      <c r="G980" s="82"/>
      <c r="H980" s="82"/>
      <c r="I980" s="82"/>
      <c r="J980" s="82"/>
      <c r="K980" s="82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</row>
    <row r="981" spans="1:25">
      <c r="A981" s="81"/>
      <c r="B981" s="78"/>
      <c r="C981" s="78"/>
      <c r="D981" s="78"/>
      <c r="E981" s="78"/>
      <c r="F981" s="78"/>
      <c r="G981" s="82"/>
      <c r="H981" s="82"/>
      <c r="I981" s="82"/>
      <c r="J981" s="82"/>
      <c r="K981" s="82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</row>
    <row r="982" spans="1:25">
      <c r="A982" s="81"/>
      <c r="B982" s="78"/>
      <c r="C982" s="78"/>
      <c r="D982" s="78"/>
      <c r="E982" s="78"/>
      <c r="F982" s="78"/>
      <c r="G982" s="82"/>
      <c r="H982" s="82"/>
      <c r="I982" s="82"/>
      <c r="J982" s="82"/>
      <c r="K982" s="82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</row>
    <row r="983" spans="1:25">
      <c r="A983" s="81"/>
      <c r="B983" s="78"/>
      <c r="C983" s="78"/>
      <c r="D983" s="78"/>
      <c r="E983" s="78"/>
      <c r="F983" s="78"/>
      <c r="G983" s="82"/>
      <c r="H983" s="82"/>
      <c r="I983" s="82"/>
      <c r="J983" s="82"/>
      <c r="K983" s="82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</row>
    <row r="984" spans="1:25">
      <c r="A984" s="81"/>
      <c r="B984" s="78"/>
      <c r="C984" s="78"/>
      <c r="D984" s="78"/>
      <c r="E984" s="78"/>
      <c r="F984" s="78"/>
      <c r="G984" s="82"/>
      <c r="H984" s="82"/>
      <c r="I984" s="82"/>
      <c r="J984" s="82"/>
      <c r="K984" s="82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</row>
    <row r="985" spans="1:25">
      <c r="A985" s="81"/>
      <c r="B985" s="78"/>
      <c r="C985" s="78"/>
      <c r="D985" s="78"/>
      <c r="E985" s="78"/>
      <c r="F985" s="78"/>
      <c r="G985" s="82"/>
      <c r="H985" s="82"/>
      <c r="I985" s="82"/>
      <c r="J985" s="82"/>
      <c r="K985" s="82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</row>
    <row r="986" spans="1:25">
      <c r="A986" s="81"/>
      <c r="B986" s="78"/>
      <c r="C986" s="78"/>
      <c r="D986" s="78"/>
      <c r="E986" s="78"/>
      <c r="F986" s="78"/>
      <c r="G986" s="82"/>
      <c r="H986" s="82"/>
      <c r="I986" s="82"/>
      <c r="J986" s="82"/>
      <c r="K986" s="82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</row>
    <row r="987" spans="1:25">
      <c r="A987" s="81"/>
      <c r="B987" s="78"/>
      <c r="C987" s="78"/>
      <c r="D987" s="78"/>
      <c r="E987" s="78"/>
      <c r="F987" s="78"/>
      <c r="G987" s="82"/>
      <c r="H987" s="82"/>
      <c r="I987" s="82"/>
      <c r="J987" s="82"/>
      <c r="K987" s="82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</row>
    <row r="988" spans="1:25">
      <c r="A988" s="81"/>
      <c r="B988" s="78"/>
      <c r="C988" s="78"/>
      <c r="D988" s="78"/>
      <c r="E988" s="78"/>
      <c r="F988" s="78"/>
      <c r="G988" s="82"/>
      <c r="H988" s="82"/>
      <c r="I988" s="82"/>
      <c r="J988" s="82"/>
      <c r="K988" s="82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</row>
    <row r="989" spans="1:25">
      <c r="A989" s="81"/>
      <c r="B989" s="78"/>
      <c r="C989" s="78"/>
      <c r="D989" s="78"/>
      <c r="E989" s="78"/>
      <c r="F989" s="78"/>
      <c r="G989" s="82"/>
      <c r="H989" s="82"/>
      <c r="I989" s="82"/>
      <c r="J989" s="82"/>
      <c r="K989" s="82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</row>
    <row r="990" spans="1:25">
      <c r="A990" s="81"/>
      <c r="B990" s="78"/>
      <c r="C990" s="78"/>
      <c r="D990" s="78"/>
      <c r="E990" s="78"/>
      <c r="F990" s="78"/>
      <c r="G990" s="82"/>
      <c r="H990" s="82"/>
      <c r="I990" s="82"/>
      <c r="J990" s="82"/>
      <c r="K990" s="82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</row>
    <row r="991" spans="1:25">
      <c r="A991" s="81"/>
      <c r="B991" s="78"/>
      <c r="C991" s="78"/>
      <c r="D991" s="78"/>
      <c r="E991" s="78"/>
      <c r="F991" s="78"/>
      <c r="G991" s="82"/>
      <c r="H991" s="82"/>
      <c r="I991" s="82"/>
      <c r="J991" s="82"/>
      <c r="K991" s="82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</row>
    <row r="992" spans="1:25">
      <c r="A992" s="81"/>
      <c r="B992" s="78"/>
      <c r="C992" s="78"/>
      <c r="D992" s="78"/>
      <c r="E992" s="78"/>
      <c r="F992" s="78"/>
      <c r="G992" s="82"/>
      <c r="H992" s="82"/>
      <c r="I992" s="82"/>
      <c r="J992" s="82"/>
      <c r="K992" s="82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</row>
    <row r="993" spans="1:25">
      <c r="A993" s="81"/>
      <c r="B993" s="78"/>
      <c r="C993" s="78"/>
      <c r="D993" s="78"/>
      <c r="E993" s="78"/>
      <c r="F993" s="78"/>
      <c r="G993" s="82"/>
      <c r="H993" s="82"/>
      <c r="I993" s="82"/>
      <c r="J993" s="82"/>
      <c r="K993" s="82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</row>
    <row r="994" spans="1:25">
      <c r="A994" s="81"/>
      <c r="B994" s="78"/>
      <c r="C994" s="78"/>
      <c r="D994" s="78"/>
      <c r="E994" s="78"/>
      <c r="F994" s="78"/>
      <c r="G994" s="82"/>
      <c r="H994" s="82"/>
      <c r="I994" s="82"/>
      <c r="J994" s="82"/>
      <c r="K994" s="82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</row>
    <row r="995" spans="1:25">
      <c r="A995" s="81"/>
      <c r="B995" s="78"/>
      <c r="C995" s="78"/>
      <c r="D995" s="78"/>
      <c r="E995" s="78"/>
      <c r="F995" s="78"/>
      <c r="G995" s="82"/>
      <c r="H995" s="82"/>
      <c r="I995" s="82"/>
      <c r="J995" s="82"/>
      <c r="K995" s="82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</row>
    <row r="996" spans="1:25">
      <c r="A996" s="81"/>
      <c r="B996" s="78"/>
      <c r="C996" s="78"/>
      <c r="D996" s="78"/>
      <c r="E996" s="78"/>
      <c r="F996" s="78"/>
      <c r="G996" s="82"/>
      <c r="H996" s="82"/>
      <c r="I996" s="82"/>
      <c r="J996" s="82"/>
      <c r="K996" s="82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</row>
    <row r="997" spans="1:25">
      <c r="A997" s="81"/>
      <c r="B997" s="78"/>
      <c r="C997" s="78"/>
      <c r="D997" s="78"/>
      <c r="E997" s="78"/>
      <c r="F997" s="78"/>
      <c r="G997" s="82"/>
      <c r="H997" s="82"/>
      <c r="I997" s="82"/>
      <c r="J997" s="82"/>
      <c r="K997" s="82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</row>
    <row r="998" spans="1:25">
      <c r="A998" s="81"/>
      <c r="B998" s="78"/>
      <c r="C998" s="78"/>
      <c r="D998" s="78"/>
      <c r="E998" s="78"/>
      <c r="F998" s="78"/>
      <c r="G998" s="82"/>
      <c r="H998" s="82"/>
      <c r="I998" s="82"/>
      <c r="J998" s="82"/>
      <c r="K998" s="82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</row>
    <row r="999" spans="1:25">
      <c r="A999" s="81"/>
      <c r="B999" s="78"/>
      <c r="C999" s="78"/>
      <c r="D999" s="78"/>
      <c r="E999" s="78"/>
      <c r="F999" s="78"/>
      <c r="G999" s="82"/>
      <c r="H999" s="82"/>
      <c r="I999" s="82"/>
      <c r="J999" s="82"/>
      <c r="K999" s="82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</row>
    <row r="1000" spans="1:25">
      <c r="A1000" s="81"/>
      <c r="B1000" s="78"/>
      <c r="C1000" s="78"/>
      <c r="D1000" s="78"/>
      <c r="E1000" s="78"/>
      <c r="F1000" s="78"/>
      <c r="G1000" s="82"/>
      <c r="H1000" s="82"/>
      <c r="I1000" s="82"/>
      <c r="J1000" s="82"/>
      <c r="K1000" s="82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</row>
    <row r="1001" spans="1:25">
      <c r="A1001" s="81"/>
      <c r="B1001" s="78"/>
      <c r="C1001" s="78"/>
      <c r="D1001" s="78"/>
      <c r="E1001" s="78"/>
      <c r="F1001" s="78"/>
      <c r="G1001" s="82"/>
      <c r="H1001" s="82"/>
      <c r="I1001" s="82"/>
      <c r="J1001" s="82"/>
      <c r="K1001" s="82"/>
      <c r="L1001" s="78"/>
      <c r="M1001" s="78"/>
      <c r="N1001" s="78"/>
      <c r="O1001" s="78"/>
      <c r="P1001" s="78"/>
      <c r="Q1001" s="78"/>
      <c r="R1001" s="78"/>
      <c r="S1001" s="78"/>
      <c r="T1001" s="78"/>
      <c r="U1001" s="78"/>
      <c r="V1001" s="78"/>
      <c r="W1001" s="78"/>
      <c r="X1001" s="78"/>
      <c r="Y1001" s="78"/>
    </row>
    <row r="1002" spans="1:25">
      <c r="A1002" s="81"/>
      <c r="B1002" s="78"/>
      <c r="C1002" s="78"/>
      <c r="D1002" s="78"/>
      <c r="E1002" s="78"/>
      <c r="F1002" s="78"/>
      <c r="G1002" s="82"/>
      <c r="H1002" s="82"/>
      <c r="I1002" s="82"/>
      <c r="J1002" s="82"/>
      <c r="K1002" s="82"/>
      <c r="L1002" s="78"/>
      <c r="M1002" s="78"/>
      <c r="N1002" s="78"/>
      <c r="O1002" s="78"/>
      <c r="P1002" s="78"/>
      <c r="Q1002" s="78"/>
      <c r="R1002" s="78"/>
      <c r="S1002" s="78"/>
      <c r="T1002" s="78"/>
      <c r="U1002" s="78"/>
      <c r="V1002" s="78"/>
      <c r="W1002" s="78"/>
      <c r="X1002" s="78"/>
      <c r="Y1002" s="78"/>
    </row>
    <row r="1003" spans="1:25">
      <c r="A1003" s="81"/>
      <c r="B1003" s="78"/>
      <c r="C1003" s="78"/>
      <c r="D1003" s="78"/>
      <c r="E1003" s="78"/>
      <c r="F1003" s="78"/>
      <c r="G1003" s="82"/>
      <c r="H1003" s="82"/>
      <c r="I1003" s="82"/>
      <c r="J1003" s="82"/>
      <c r="K1003" s="82"/>
      <c r="L1003" s="78"/>
      <c r="M1003" s="78"/>
      <c r="N1003" s="78"/>
      <c r="O1003" s="78"/>
      <c r="P1003" s="78"/>
      <c r="Q1003" s="78"/>
      <c r="R1003" s="78"/>
      <c r="S1003" s="78"/>
      <c r="T1003" s="78"/>
      <c r="U1003" s="78"/>
      <c r="V1003" s="78"/>
      <c r="W1003" s="78"/>
      <c r="X1003" s="78"/>
      <c r="Y1003" s="78"/>
    </row>
    <row r="1004" spans="1:25">
      <c r="A1004" s="81"/>
      <c r="B1004" s="78"/>
      <c r="C1004" s="78"/>
      <c r="D1004" s="78"/>
      <c r="E1004" s="78"/>
      <c r="F1004" s="78"/>
      <c r="G1004" s="82"/>
      <c r="H1004" s="82"/>
      <c r="I1004" s="82"/>
      <c r="J1004" s="82"/>
      <c r="K1004" s="82"/>
      <c r="L1004" s="78"/>
      <c r="M1004" s="78"/>
      <c r="N1004" s="78"/>
      <c r="O1004" s="78"/>
      <c r="P1004" s="78"/>
      <c r="Q1004" s="78"/>
      <c r="R1004" s="78"/>
      <c r="S1004" s="78"/>
      <c r="T1004" s="78"/>
      <c r="U1004" s="78"/>
      <c r="V1004" s="78"/>
      <c r="W1004" s="78"/>
      <c r="X1004" s="78"/>
      <c r="Y1004" s="78"/>
    </row>
    <row r="1005" spans="1:25">
      <c r="A1005" s="81"/>
      <c r="B1005" s="78"/>
      <c r="C1005" s="78"/>
      <c r="D1005" s="78"/>
      <c r="E1005" s="78"/>
      <c r="F1005" s="78"/>
      <c r="G1005" s="82"/>
      <c r="H1005" s="82"/>
      <c r="I1005" s="82"/>
      <c r="J1005" s="82"/>
      <c r="K1005" s="82"/>
      <c r="L1005" s="78"/>
      <c r="M1005" s="78"/>
      <c r="N1005" s="78"/>
      <c r="O1005" s="78"/>
      <c r="P1005" s="78"/>
      <c r="Q1005" s="78"/>
      <c r="R1005" s="78"/>
      <c r="S1005" s="78"/>
      <c r="T1005" s="78"/>
      <c r="U1005" s="78"/>
      <c r="V1005" s="78"/>
      <c r="W1005" s="78"/>
      <c r="X1005" s="78"/>
      <c r="Y1005" s="78"/>
    </row>
    <row r="1006" spans="1:25">
      <c r="A1006" s="81"/>
      <c r="B1006" s="78"/>
      <c r="C1006" s="78"/>
      <c r="D1006" s="78"/>
      <c r="E1006" s="78"/>
      <c r="F1006" s="78"/>
      <c r="G1006" s="82"/>
      <c r="H1006" s="82"/>
      <c r="I1006" s="82"/>
      <c r="J1006" s="82"/>
      <c r="K1006" s="82"/>
      <c r="L1006" s="78"/>
      <c r="M1006" s="78"/>
      <c r="N1006" s="78"/>
      <c r="O1006" s="78"/>
      <c r="P1006" s="78"/>
      <c r="Q1006" s="78"/>
      <c r="R1006" s="78"/>
      <c r="S1006" s="78"/>
      <c r="T1006" s="78"/>
      <c r="U1006" s="78"/>
      <c r="V1006" s="78"/>
      <c r="W1006" s="78"/>
      <c r="X1006" s="78"/>
      <c r="Y1006" s="78"/>
    </row>
    <row r="1007" spans="1:25">
      <c r="A1007" s="81"/>
      <c r="B1007" s="78"/>
      <c r="C1007" s="78"/>
      <c r="D1007" s="78"/>
      <c r="E1007" s="78"/>
      <c r="F1007" s="78"/>
      <c r="G1007" s="82"/>
      <c r="H1007" s="82"/>
      <c r="I1007" s="82"/>
      <c r="J1007" s="82"/>
      <c r="K1007" s="82"/>
      <c r="L1007" s="78"/>
      <c r="M1007" s="78"/>
      <c r="N1007" s="78"/>
      <c r="O1007" s="78"/>
      <c r="P1007" s="78"/>
      <c r="Q1007" s="78"/>
      <c r="R1007" s="78"/>
      <c r="S1007" s="78"/>
      <c r="T1007" s="78"/>
      <c r="U1007" s="78"/>
      <c r="V1007" s="78"/>
      <c r="W1007" s="78"/>
      <c r="X1007" s="78"/>
      <c r="Y1007" s="78"/>
    </row>
    <row r="1008" spans="1:25">
      <c r="A1008" s="81"/>
      <c r="B1008" s="78"/>
      <c r="C1008" s="78"/>
      <c r="D1008" s="78"/>
      <c r="E1008" s="78"/>
      <c r="F1008" s="78"/>
      <c r="G1008" s="82"/>
      <c r="H1008" s="82"/>
      <c r="I1008" s="82"/>
      <c r="J1008" s="82"/>
      <c r="K1008" s="82"/>
      <c r="L1008" s="78"/>
      <c r="M1008" s="78"/>
      <c r="N1008" s="78"/>
      <c r="O1008" s="78"/>
      <c r="P1008" s="78"/>
      <c r="Q1008" s="78"/>
      <c r="R1008" s="78"/>
      <c r="S1008" s="78"/>
      <c r="T1008" s="78"/>
      <c r="U1008" s="78"/>
      <c r="V1008" s="78"/>
      <c r="W1008" s="78"/>
      <c r="X1008" s="78"/>
      <c r="Y1008" s="78"/>
    </row>
    <row r="1009" spans="1:25">
      <c r="A1009" s="81"/>
      <c r="B1009" s="78"/>
      <c r="C1009" s="78"/>
      <c r="D1009" s="78"/>
      <c r="E1009" s="78"/>
      <c r="F1009" s="78"/>
      <c r="G1009" s="82"/>
      <c r="H1009" s="82"/>
      <c r="I1009" s="82"/>
      <c r="J1009" s="82"/>
      <c r="K1009" s="82"/>
      <c r="L1009" s="78"/>
      <c r="M1009" s="78"/>
      <c r="N1009" s="78"/>
      <c r="O1009" s="78"/>
      <c r="P1009" s="78"/>
      <c r="Q1009" s="78"/>
      <c r="R1009" s="78"/>
      <c r="S1009" s="78"/>
      <c r="T1009" s="78"/>
      <c r="U1009" s="78"/>
      <c r="V1009" s="78"/>
      <c r="W1009" s="78"/>
      <c r="X1009" s="78"/>
      <c r="Y1009" s="78"/>
    </row>
    <row r="1010" spans="1:25">
      <c r="A1010" s="81"/>
      <c r="B1010" s="78"/>
      <c r="C1010" s="78"/>
      <c r="D1010" s="78"/>
      <c r="E1010" s="78"/>
      <c r="F1010" s="78"/>
      <c r="G1010" s="82"/>
      <c r="H1010" s="82"/>
      <c r="I1010" s="82"/>
      <c r="J1010" s="82"/>
      <c r="K1010" s="82"/>
      <c r="L1010" s="78"/>
      <c r="M1010" s="78"/>
      <c r="N1010" s="78"/>
      <c r="O1010" s="78"/>
      <c r="P1010" s="78"/>
      <c r="Q1010" s="78"/>
      <c r="R1010" s="78"/>
      <c r="S1010" s="78"/>
      <c r="T1010" s="78"/>
      <c r="U1010" s="78"/>
      <c r="V1010" s="78"/>
      <c r="W1010" s="78"/>
      <c r="X1010" s="78"/>
      <c r="Y1010" s="78"/>
    </row>
    <row r="1011" spans="1:25">
      <c r="A1011" s="81"/>
      <c r="B1011" s="78"/>
      <c r="C1011" s="78"/>
      <c r="D1011" s="78"/>
      <c r="E1011" s="78"/>
      <c r="F1011" s="78"/>
      <c r="G1011" s="82"/>
      <c r="H1011" s="82"/>
      <c r="I1011" s="82"/>
      <c r="J1011" s="82"/>
      <c r="K1011" s="82"/>
      <c r="L1011" s="78"/>
      <c r="M1011" s="78"/>
      <c r="N1011" s="78"/>
      <c r="O1011" s="78"/>
      <c r="P1011" s="78"/>
      <c r="Q1011" s="78"/>
      <c r="R1011" s="78"/>
      <c r="S1011" s="78"/>
      <c r="T1011" s="78"/>
      <c r="U1011" s="78"/>
      <c r="V1011" s="78"/>
      <c r="W1011" s="78"/>
      <c r="X1011" s="78"/>
      <c r="Y1011" s="78"/>
    </row>
    <row r="1012" spans="1:25">
      <c r="A1012" s="81"/>
      <c r="B1012" s="78"/>
      <c r="C1012" s="78"/>
      <c r="D1012" s="78"/>
      <c r="E1012" s="78"/>
      <c r="F1012" s="78"/>
      <c r="G1012" s="82"/>
      <c r="H1012" s="82"/>
      <c r="I1012" s="82"/>
      <c r="J1012" s="82"/>
      <c r="K1012" s="82"/>
      <c r="L1012" s="78"/>
      <c r="M1012" s="78"/>
      <c r="N1012" s="78"/>
      <c r="O1012" s="78"/>
      <c r="P1012" s="78"/>
      <c r="Q1012" s="78"/>
      <c r="R1012" s="78"/>
      <c r="S1012" s="78"/>
      <c r="T1012" s="78"/>
      <c r="U1012" s="78"/>
      <c r="V1012" s="78"/>
      <c r="W1012" s="78"/>
      <c r="X1012" s="78"/>
      <c r="Y1012" s="78"/>
    </row>
    <row r="1013" spans="1:25">
      <c r="A1013" s="81"/>
      <c r="B1013" s="78"/>
      <c r="C1013" s="78"/>
      <c r="D1013" s="78"/>
      <c r="E1013" s="78"/>
      <c r="F1013" s="78"/>
      <c r="G1013" s="82"/>
      <c r="H1013" s="82"/>
      <c r="I1013" s="82"/>
      <c r="J1013" s="82"/>
      <c r="K1013" s="82"/>
      <c r="L1013" s="78"/>
      <c r="M1013" s="78"/>
      <c r="N1013" s="78"/>
      <c r="O1013" s="78"/>
      <c r="P1013" s="78"/>
      <c r="Q1013" s="78"/>
      <c r="R1013" s="78"/>
      <c r="S1013" s="78"/>
      <c r="T1013" s="78"/>
      <c r="U1013" s="78"/>
      <c r="V1013" s="78"/>
      <c r="W1013" s="78"/>
      <c r="X1013" s="78"/>
      <c r="Y1013" s="78"/>
    </row>
    <row r="1014" spans="1:25">
      <c r="A1014" s="81"/>
      <c r="B1014" s="78"/>
      <c r="C1014" s="78"/>
      <c r="D1014" s="78"/>
      <c r="E1014" s="78"/>
      <c r="F1014" s="78"/>
      <c r="G1014" s="82"/>
      <c r="H1014" s="82"/>
      <c r="I1014" s="82"/>
      <c r="J1014" s="82"/>
      <c r="K1014" s="82"/>
      <c r="L1014" s="78"/>
      <c r="M1014" s="78"/>
      <c r="N1014" s="78"/>
      <c r="O1014" s="78"/>
      <c r="P1014" s="78"/>
      <c r="Q1014" s="78"/>
      <c r="R1014" s="78"/>
      <c r="S1014" s="78"/>
      <c r="T1014" s="78"/>
      <c r="U1014" s="78"/>
      <c r="V1014" s="78"/>
      <c r="W1014" s="78"/>
      <c r="X1014" s="78"/>
      <c r="Y1014" s="78"/>
    </row>
    <row r="1015" spans="1:25">
      <c r="A1015" s="81"/>
      <c r="B1015" s="78"/>
      <c r="C1015" s="78"/>
      <c r="D1015" s="78"/>
      <c r="E1015" s="78"/>
      <c r="F1015" s="78"/>
      <c r="G1015" s="82"/>
      <c r="H1015" s="82"/>
      <c r="I1015" s="82"/>
      <c r="J1015" s="82"/>
      <c r="K1015" s="82"/>
      <c r="L1015" s="78"/>
      <c r="M1015" s="78"/>
      <c r="N1015" s="78"/>
      <c r="O1015" s="78"/>
      <c r="P1015" s="78"/>
      <c r="Q1015" s="78"/>
      <c r="R1015" s="78"/>
      <c r="S1015" s="78"/>
      <c r="T1015" s="78"/>
      <c r="U1015" s="78"/>
      <c r="V1015" s="78"/>
      <c r="W1015" s="78"/>
      <c r="X1015" s="78"/>
      <c r="Y1015" s="78"/>
    </row>
    <row r="1016" spans="1:25">
      <c r="A1016" s="81"/>
      <c r="B1016" s="78"/>
      <c r="C1016" s="78"/>
      <c r="D1016" s="78"/>
      <c r="E1016" s="78"/>
      <c r="F1016" s="78"/>
      <c r="G1016" s="82"/>
      <c r="H1016" s="82"/>
      <c r="I1016" s="82"/>
      <c r="J1016" s="82"/>
      <c r="K1016" s="82"/>
      <c r="L1016" s="78"/>
      <c r="M1016" s="78"/>
      <c r="N1016" s="78"/>
      <c r="O1016" s="78"/>
      <c r="P1016" s="78"/>
      <c r="Q1016" s="78"/>
      <c r="R1016" s="78"/>
      <c r="S1016" s="78"/>
      <c r="T1016" s="78"/>
      <c r="U1016" s="78"/>
      <c r="V1016" s="78"/>
      <c r="W1016" s="78"/>
      <c r="X1016" s="78"/>
      <c r="Y1016" s="78"/>
    </row>
    <row r="1017" spans="1:25">
      <c r="A1017" s="81"/>
      <c r="B1017" s="78"/>
      <c r="C1017" s="78"/>
      <c r="D1017" s="78"/>
      <c r="E1017" s="78"/>
      <c r="F1017" s="78"/>
      <c r="G1017" s="82"/>
      <c r="H1017" s="82"/>
      <c r="I1017" s="82"/>
      <c r="J1017" s="82"/>
      <c r="K1017" s="82"/>
      <c r="L1017" s="78"/>
      <c r="M1017" s="78"/>
      <c r="N1017" s="78"/>
      <c r="O1017" s="78"/>
      <c r="P1017" s="78"/>
      <c r="Q1017" s="78"/>
      <c r="R1017" s="78"/>
      <c r="S1017" s="78"/>
      <c r="T1017" s="78"/>
      <c r="U1017" s="78"/>
      <c r="V1017" s="78"/>
      <c r="W1017" s="78"/>
      <c r="X1017" s="78"/>
      <c r="Y1017" s="78"/>
    </row>
    <row r="1018" spans="1:25">
      <c r="A1018" s="81"/>
      <c r="B1018" s="78"/>
      <c r="C1018" s="78"/>
      <c r="D1018" s="78"/>
      <c r="E1018" s="78"/>
      <c r="F1018" s="78"/>
      <c r="G1018" s="82"/>
      <c r="H1018" s="82"/>
      <c r="I1018" s="82"/>
      <c r="J1018" s="82"/>
      <c r="K1018" s="82"/>
      <c r="L1018" s="78"/>
      <c r="M1018" s="78"/>
      <c r="N1018" s="78"/>
      <c r="O1018" s="78"/>
      <c r="P1018" s="78"/>
      <c r="Q1018" s="78"/>
      <c r="R1018" s="78"/>
      <c r="S1018" s="78"/>
      <c r="T1018" s="78"/>
      <c r="U1018" s="78"/>
      <c r="V1018" s="78"/>
      <c r="W1018" s="78"/>
      <c r="X1018" s="78"/>
      <c r="Y1018" s="78"/>
    </row>
    <row r="1019" spans="1:25">
      <c r="A1019" s="81"/>
      <c r="B1019" s="78"/>
      <c r="C1019" s="78"/>
      <c r="D1019" s="78"/>
      <c r="E1019" s="78"/>
      <c r="F1019" s="78"/>
      <c r="G1019" s="82"/>
      <c r="H1019" s="82"/>
      <c r="I1019" s="82"/>
      <c r="J1019" s="82"/>
      <c r="K1019" s="82"/>
      <c r="L1019" s="78"/>
      <c r="M1019" s="78"/>
      <c r="N1019" s="78"/>
      <c r="O1019" s="78"/>
      <c r="P1019" s="78"/>
      <c r="Q1019" s="78"/>
      <c r="R1019" s="78"/>
      <c r="S1019" s="78"/>
      <c r="T1019" s="78"/>
      <c r="U1019" s="78"/>
      <c r="V1019" s="78"/>
      <c r="W1019" s="78"/>
      <c r="X1019" s="78"/>
      <c r="Y1019" s="78"/>
    </row>
    <row r="1020" spans="1:25">
      <c r="A1020" s="81"/>
      <c r="B1020" s="78"/>
      <c r="C1020" s="78"/>
      <c r="D1020" s="78"/>
      <c r="E1020" s="78"/>
      <c r="F1020" s="78"/>
      <c r="G1020" s="82"/>
      <c r="H1020" s="82"/>
      <c r="I1020" s="82"/>
      <c r="J1020" s="82"/>
      <c r="K1020" s="82"/>
      <c r="L1020" s="78"/>
      <c r="M1020" s="78"/>
      <c r="N1020" s="78"/>
      <c r="O1020" s="78"/>
      <c r="P1020" s="78"/>
      <c r="Q1020" s="78"/>
      <c r="R1020" s="78"/>
      <c r="S1020" s="78"/>
      <c r="T1020" s="78"/>
      <c r="U1020" s="78"/>
      <c r="V1020" s="78"/>
      <c r="W1020" s="78"/>
      <c r="X1020" s="78"/>
      <c r="Y1020" s="78"/>
    </row>
    <row r="1021" spans="1:25">
      <c r="A1021" s="81"/>
      <c r="B1021" s="78"/>
      <c r="C1021" s="78"/>
      <c r="D1021" s="78"/>
      <c r="E1021" s="78"/>
      <c r="F1021" s="78"/>
      <c r="G1021" s="82"/>
      <c r="H1021" s="82"/>
      <c r="I1021" s="82"/>
      <c r="J1021" s="82"/>
      <c r="K1021" s="82"/>
      <c r="L1021" s="78"/>
      <c r="M1021" s="78"/>
      <c r="N1021" s="78"/>
      <c r="O1021" s="78"/>
      <c r="P1021" s="78"/>
      <c r="Q1021" s="78"/>
      <c r="R1021" s="78"/>
      <c r="S1021" s="78"/>
      <c r="T1021" s="78"/>
      <c r="U1021" s="78"/>
      <c r="V1021" s="78"/>
      <c r="W1021" s="78"/>
      <c r="X1021" s="78"/>
      <c r="Y1021" s="78"/>
    </row>
    <row r="1022" spans="1:25">
      <c r="A1022" s="81"/>
      <c r="B1022" s="78"/>
      <c r="C1022" s="78"/>
      <c r="D1022" s="78"/>
      <c r="E1022" s="78"/>
      <c r="F1022" s="78"/>
      <c r="G1022" s="82"/>
      <c r="H1022" s="82"/>
      <c r="I1022" s="82"/>
      <c r="J1022" s="82"/>
      <c r="K1022" s="82"/>
      <c r="L1022" s="78"/>
      <c r="M1022" s="78"/>
      <c r="N1022" s="78"/>
      <c r="O1022" s="78"/>
      <c r="P1022" s="78"/>
      <c r="Q1022" s="78"/>
      <c r="R1022" s="78"/>
      <c r="S1022" s="78"/>
      <c r="T1022" s="78"/>
      <c r="U1022" s="78"/>
      <c r="V1022" s="78"/>
      <c r="W1022" s="78"/>
      <c r="X1022" s="78"/>
      <c r="Y1022" s="78"/>
    </row>
    <row r="1023" spans="1:25">
      <c r="A1023" s="81"/>
      <c r="B1023" s="78"/>
      <c r="C1023" s="78"/>
      <c r="D1023" s="78"/>
      <c r="E1023" s="78"/>
      <c r="F1023" s="78"/>
      <c r="G1023" s="82"/>
      <c r="H1023" s="82"/>
      <c r="I1023" s="82"/>
      <c r="J1023" s="82"/>
      <c r="K1023" s="82"/>
      <c r="L1023" s="78"/>
      <c r="M1023" s="78"/>
      <c r="N1023" s="78"/>
      <c r="O1023" s="78"/>
      <c r="P1023" s="78"/>
      <c r="Q1023" s="78"/>
      <c r="R1023" s="78"/>
      <c r="S1023" s="78"/>
      <c r="T1023" s="78"/>
      <c r="U1023" s="78"/>
      <c r="V1023" s="78"/>
      <c r="W1023" s="78"/>
      <c r="X1023" s="78"/>
      <c r="Y1023" s="78"/>
    </row>
    <row r="1024" spans="1:25">
      <c r="A1024" s="81"/>
      <c r="B1024" s="78"/>
      <c r="C1024" s="78"/>
      <c r="D1024" s="78"/>
      <c r="E1024" s="78"/>
      <c r="F1024" s="78"/>
      <c r="G1024" s="82"/>
      <c r="H1024" s="82"/>
      <c r="I1024" s="82"/>
      <c r="J1024" s="82"/>
      <c r="K1024" s="82"/>
      <c r="L1024" s="78"/>
      <c r="M1024" s="78"/>
      <c r="N1024" s="78"/>
      <c r="O1024" s="78"/>
      <c r="P1024" s="78"/>
      <c r="Q1024" s="78"/>
      <c r="R1024" s="78"/>
      <c r="S1024" s="78"/>
      <c r="T1024" s="78"/>
      <c r="U1024" s="78"/>
      <c r="V1024" s="78"/>
      <c r="W1024" s="78"/>
      <c r="X1024" s="78"/>
      <c r="Y1024" s="78"/>
    </row>
    <row r="1025" spans="1:25">
      <c r="A1025" s="81"/>
      <c r="B1025" s="78"/>
      <c r="C1025" s="78"/>
      <c r="D1025" s="78"/>
      <c r="E1025" s="78"/>
      <c r="F1025" s="78"/>
      <c r="G1025" s="82"/>
      <c r="H1025" s="82"/>
      <c r="I1025" s="82"/>
      <c r="J1025" s="82"/>
      <c r="K1025" s="82"/>
      <c r="L1025" s="78"/>
      <c r="M1025" s="78"/>
      <c r="N1025" s="78"/>
      <c r="O1025" s="78"/>
      <c r="P1025" s="78"/>
      <c r="Q1025" s="78"/>
      <c r="R1025" s="78"/>
      <c r="S1025" s="78"/>
      <c r="T1025" s="78"/>
      <c r="U1025" s="78"/>
      <c r="V1025" s="78"/>
      <c r="W1025" s="78"/>
      <c r="X1025" s="78"/>
      <c r="Y1025" s="78"/>
    </row>
    <row r="1026" spans="1:25">
      <c r="A1026" s="81"/>
      <c r="B1026" s="78"/>
      <c r="C1026" s="78"/>
      <c r="D1026" s="78"/>
      <c r="E1026" s="78"/>
      <c r="F1026" s="78"/>
      <c r="G1026" s="82"/>
      <c r="H1026" s="82"/>
      <c r="I1026" s="82"/>
      <c r="J1026" s="82"/>
      <c r="K1026" s="82"/>
      <c r="L1026" s="78"/>
      <c r="M1026" s="78"/>
      <c r="N1026" s="78"/>
      <c r="O1026" s="78"/>
      <c r="P1026" s="78"/>
      <c r="Q1026" s="78"/>
      <c r="R1026" s="78"/>
      <c r="S1026" s="78"/>
      <c r="T1026" s="78"/>
      <c r="U1026" s="78"/>
      <c r="V1026" s="78"/>
      <c r="W1026" s="78"/>
      <c r="X1026" s="78"/>
      <c r="Y1026" s="78"/>
    </row>
    <row r="1027" spans="1:25">
      <c r="A1027" s="81"/>
      <c r="B1027" s="78"/>
      <c r="C1027" s="78"/>
      <c r="D1027" s="78"/>
      <c r="E1027" s="78"/>
      <c r="F1027" s="78"/>
      <c r="G1027" s="82"/>
      <c r="H1027" s="82"/>
      <c r="I1027" s="82"/>
      <c r="J1027" s="82"/>
      <c r="K1027" s="82"/>
      <c r="L1027" s="78"/>
      <c r="M1027" s="78"/>
      <c r="N1027" s="78"/>
      <c r="O1027" s="78"/>
      <c r="P1027" s="78"/>
      <c r="Q1027" s="78"/>
      <c r="R1027" s="78"/>
      <c r="S1027" s="78"/>
      <c r="T1027" s="78"/>
      <c r="U1027" s="78"/>
      <c r="V1027" s="78"/>
      <c r="W1027" s="78"/>
      <c r="X1027" s="78"/>
      <c r="Y1027" s="78"/>
    </row>
    <row r="1028" spans="1:25">
      <c r="A1028" s="81"/>
      <c r="B1028" s="78"/>
      <c r="C1028" s="78"/>
      <c r="D1028" s="78"/>
      <c r="E1028" s="78"/>
      <c r="F1028" s="78"/>
      <c r="G1028" s="82"/>
      <c r="H1028" s="82"/>
      <c r="I1028" s="82"/>
      <c r="J1028" s="82"/>
      <c r="K1028" s="82"/>
      <c r="L1028" s="78"/>
      <c r="M1028" s="78"/>
      <c r="N1028" s="78"/>
      <c r="O1028" s="78"/>
      <c r="P1028" s="78"/>
      <c r="Q1028" s="78"/>
      <c r="R1028" s="78"/>
      <c r="S1028" s="78"/>
      <c r="T1028" s="78"/>
      <c r="U1028" s="78"/>
      <c r="V1028" s="78"/>
      <c r="W1028" s="78"/>
      <c r="X1028" s="78"/>
      <c r="Y1028" s="78"/>
    </row>
    <row r="1029" spans="1:25">
      <c r="A1029" s="81"/>
      <c r="B1029" s="78"/>
      <c r="C1029" s="78"/>
      <c r="D1029" s="78"/>
      <c r="E1029" s="78"/>
      <c r="F1029" s="78"/>
      <c r="G1029" s="82"/>
      <c r="H1029" s="82"/>
      <c r="I1029" s="82"/>
      <c r="J1029" s="82"/>
      <c r="K1029" s="82"/>
      <c r="L1029" s="78"/>
      <c r="M1029" s="78"/>
      <c r="N1029" s="78"/>
      <c r="O1029" s="78"/>
      <c r="P1029" s="78"/>
      <c r="Q1029" s="78"/>
      <c r="R1029" s="78"/>
      <c r="S1029" s="78"/>
      <c r="T1029" s="78"/>
      <c r="U1029" s="78"/>
      <c r="V1029" s="78"/>
      <c r="W1029" s="78"/>
      <c r="X1029" s="78"/>
      <c r="Y1029" s="78"/>
    </row>
    <row r="1030" spans="1:25">
      <c r="A1030" s="81"/>
      <c r="B1030" s="78"/>
      <c r="C1030" s="78"/>
      <c r="D1030" s="78"/>
      <c r="E1030" s="78"/>
      <c r="F1030" s="78"/>
      <c r="G1030" s="82"/>
      <c r="H1030" s="82"/>
      <c r="I1030" s="82"/>
      <c r="J1030" s="82"/>
      <c r="K1030" s="82"/>
      <c r="L1030" s="78"/>
      <c r="M1030" s="78"/>
      <c r="N1030" s="78"/>
      <c r="O1030" s="78"/>
      <c r="P1030" s="78"/>
      <c r="Q1030" s="78"/>
      <c r="R1030" s="78"/>
      <c r="S1030" s="78"/>
      <c r="T1030" s="78"/>
      <c r="U1030" s="78"/>
      <c r="V1030" s="78"/>
      <c r="W1030" s="78"/>
      <c r="X1030" s="78"/>
      <c r="Y1030" s="78"/>
    </row>
    <row r="1031" spans="1:25">
      <c r="A1031" s="81"/>
      <c r="B1031" s="78"/>
      <c r="C1031" s="78"/>
      <c r="D1031" s="78"/>
      <c r="E1031" s="78"/>
      <c r="F1031" s="78"/>
      <c r="G1031" s="82"/>
      <c r="H1031" s="82"/>
      <c r="I1031" s="82"/>
      <c r="J1031" s="82"/>
      <c r="K1031" s="82"/>
      <c r="L1031" s="78"/>
      <c r="M1031" s="78"/>
      <c r="N1031" s="78"/>
      <c r="O1031" s="78"/>
      <c r="P1031" s="78"/>
      <c r="Q1031" s="78"/>
      <c r="R1031" s="78"/>
      <c r="S1031" s="78"/>
      <c r="T1031" s="78"/>
      <c r="U1031" s="78"/>
      <c r="V1031" s="78"/>
      <c r="W1031" s="78"/>
      <c r="X1031" s="78"/>
      <c r="Y1031" s="78"/>
    </row>
    <row r="1032" spans="1:25">
      <c r="A1032" s="81"/>
      <c r="B1032" s="78"/>
      <c r="C1032" s="78"/>
      <c r="D1032" s="78"/>
      <c r="E1032" s="78"/>
      <c r="F1032" s="78"/>
      <c r="G1032" s="82"/>
      <c r="H1032" s="82"/>
      <c r="I1032" s="82"/>
      <c r="J1032" s="82"/>
      <c r="K1032" s="82"/>
      <c r="L1032" s="78"/>
      <c r="M1032" s="78"/>
      <c r="N1032" s="78"/>
      <c r="O1032" s="78"/>
      <c r="P1032" s="78"/>
      <c r="Q1032" s="78"/>
      <c r="R1032" s="78"/>
      <c r="S1032" s="78"/>
      <c r="T1032" s="78"/>
      <c r="U1032" s="78"/>
      <c r="V1032" s="78"/>
      <c r="W1032" s="78"/>
      <c r="X1032" s="78"/>
      <c r="Y1032" s="78"/>
    </row>
    <row r="1033" spans="1:25">
      <c r="A1033" s="81"/>
      <c r="B1033" s="78"/>
      <c r="C1033" s="78"/>
      <c r="D1033" s="78"/>
      <c r="E1033" s="78"/>
      <c r="F1033" s="78"/>
      <c r="G1033" s="82"/>
      <c r="H1033" s="82"/>
      <c r="I1033" s="82"/>
      <c r="J1033" s="82"/>
      <c r="K1033" s="82"/>
      <c r="L1033" s="78"/>
      <c r="M1033" s="78"/>
      <c r="N1033" s="78"/>
      <c r="O1033" s="78"/>
      <c r="P1033" s="78"/>
      <c r="Q1033" s="78"/>
      <c r="R1033" s="78"/>
      <c r="S1033" s="78"/>
      <c r="T1033" s="78"/>
      <c r="U1033" s="78"/>
      <c r="V1033" s="78"/>
      <c r="W1033" s="78"/>
      <c r="X1033" s="78"/>
      <c r="Y1033" s="78"/>
    </row>
    <row r="1034" spans="1:25">
      <c r="A1034" s="81"/>
      <c r="B1034" s="78"/>
      <c r="C1034" s="78"/>
      <c r="D1034" s="78"/>
      <c r="E1034" s="78"/>
      <c r="F1034" s="78"/>
      <c r="G1034" s="82"/>
      <c r="H1034" s="82"/>
      <c r="I1034" s="82"/>
      <c r="J1034" s="82"/>
      <c r="K1034" s="82"/>
      <c r="L1034" s="78"/>
      <c r="M1034" s="78"/>
      <c r="N1034" s="78"/>
      <c r="O1034" s="78"/>
      <c r="P1034" s="78"/>
      <c r="Q1034" s="78"/>
      <c r="R1034" s="78"/>
      <c r="S1034" s="78"/>
      <c r="T1034" s="78"/>
      <c r="U1034" s="78"/>
      <c r="V1034" s="78"/>
      <c r="W1034" s="78"/>
      <c r="X1034" s="78"/>
      <c r="Y1034" s="78"/>
    </row>
    <row r="1035" spans="1:25">
      <c r="A1035" s="81"/>
      <c r="B1035" s="78"/>
      <c r="C1035" s="78"/>
      <c r="D1035" s="78"/>
      <c r="E1035" s="78"/>
      <c r="F1035" s="78"/>
      <c r="G1035" s="82"/>
      <c r="H1035" s="82"/>
      <c r="I1035" s="82"/>
      <c r="J1035" s="82"/>
      <c r="K1035" s="82"/>
      <c r="L1035" s="78"/>
      <c r="M1035" s="78"/>
      <c r="N1035" s="78"/>
      <c r="O1035" s="78"/>
      <c r="P1035" s="78"/>
      <c r="Q1035" s="78"/>
      <c r="R1035" s="78"/>
      <c r="S1035" s="78"/>
      <c r="T1035" s="78"/>
      <c r="U1035" s="78"/>
      <c r="V1035" s="78"/>
      <c r="W1035" s="78"/>
      <c r="X1035" s="78"/>
      <c r="Y1035" s="78"/>
    </row>
    <row r="1036" spans="1:25">
      <c r="A1036" s="81"/>
      <c r="B1036" s="78"/>
      <c r="C1036" s="78"/>
      <c r="D1036" s="78"/>
      <c r="E1036" s="78"/>
      <c r="F1036" s="78"/>
      <c r="G1036" s="82"/>
      <c r="H1036" s="82"/>
      <c r="I1036" s="82"/>
      <c r="J1036" s="82"/>
      <c r="K1036" s="82"/>
      <c r="L1036" s="78"/>
      <c r="M1036" s="78"/>
      <c r="N1036" s="78"/>
      <c r="O1036" s="78"/>
      <c r="P1036" s="78"/>
      <c r="Q1036" s="78"/>
      <c r="R1036" s="78"/>
      <c r="S1036" s="78"/>
      <c r="T1036" s="78"/>
      <c r="U1036" s="78"/>
      <c r="V1036" s="78"/>
      <c r="W1036" s="78"/>
      <c r="X1036" s="78"/>
      <c r="Y1036" s="78"/>
    </row>
    <row r="1037" spans="1:25">
      <c r="A1037" s="81"/>
      <c r="B1037" s="78"/>
      <c r="C1037" s="78"/>
      <c r="D1037" s="78"/>
      <c r="E1037" s="78"/>
      <c r="F1037" s="78"/>
      <c r="G1037" s="82"/>
      <c r="H1037" s="82"/>
      <c r="I1037" s="82"/>
      <c r="J1037" s="82"/>
      <c r="K1037" s="82"/>
      <c r="L1037" s="78"/>
      <c r="M1037" s="78"/>
      <c r="N1037" s="78"/>
      <c r="O1037" s="78"/>
      <c r="P1037" s="78"/>
      <c r="Q1037" s="78"/>
      <c r="R1037" s="78"/>
      <c r="S1037" s="78"/>
      <c r="T1037" s="78"/>
      <c r="U1037" s="78"/>
      <c r="V1037" s="78"/>
      <c r="W1037" s="78"/>
      <c r="X1037" s="78"/>
      <c r="Y1037" s="78"/>
    </row>
    <row r="1038" spans="1:25">
      <c r="A1038" s="81"/>
      <c r="B1038" s="78"/>
      <c r="C1038" s="78"/>
      <c r="D1038" s="78"/>
      <c r="E1038" s="78"/>
      <c r="F1038" s="78"/>
      <c r="G1038" s="82"/>
      <c r="H1038" s="82"/>
      <c r="I1038" s="82"/>
      <c r="J1038" s="82"/>
      <c r="K1038" s="82"/>
      <c r="L1038" s="78"/>
      <c r="M1038" s="78"/>
      <c r="N1038" s="78"/>
      <c r="O1038" s="78"/>
      <c r="P1038" s="78"/>
      <c r="Q1038" s="78"/>
      <c r="R1038" s="78"/>
      <c r="S1038" s="78"/>
      <c r="T1038" s="78"/>
      <c r="U1038" s="78"/>
      <c r="V1038" s="78"/>
      <c r="W1038" s="78"/>
      <c r="X1038" s="78"/>
      <c r="Y1038" s="78"/>
    </row>
    <row r="1039" spans="1:25">
      <c r="A1039" s="81"/>
      <c r="B1039" s="78"/>
      <c r="C1039" s="78"/>
      <c r="D1039" s="78"/>
      <c r="E1039" s="78"/>
      <c r="F1039" s="78"/>
      <c r="G1039" s="82"/>
      <c r="H1039" s="82"/>
      <c r="I1039" s="82"/>
      <c r="J1039" s="82"/>
      <c r="K1039" s="82"/>
      <c r="L1039" s="78"/>
      <c r="M1039" s="78"/>
      <c r="N1039" s="78"/>
      <c r="O1039" s="78"/>
      <c r="P1039" s="78"/>
      <c r="Q1039" s="78"/>
      <c r="R1039" s="78"/>
      <c r="S1039" s="78"/>
      <c r="T1039" s="78"/>
      <c r="U1039" s="78"/>
      <c r="V1039" s="78"/>
      <c r="W1039" s="78"/>
      <c r="X1039" s="78"/>
      <c r="Y1039" s="78"/>
    </row>
    <row r="1040" spans="1:25">
      <c r="A1040" s="81"/>
      <c r="B1040" s="78"/>
      <c r="C1040" s="78"/>
      <c r="D1040" s="78"/>
      <c r="E1040" s="78"/>
      <c r="F1040" s="78"/>
      <c r="G1040" s="82"/>
      <c r="H1040" s="82"/>
      <c r="I1040" s="82"/>
      <c r="J1040" s="82"/>
      <c r="K1040" s="82"/>
      <c r="L1040" s="78"/>
      <c r="M1040" s="78"/>
      <c r="N1040" s="78"/>
      <c r="O1040" s="78"/>
      <c r="P1040" s="78"/>
      <c r="Q1040" s="78"/>
      <c r="R1040" s="78"/>
      <c r="S1040" s="78"/>
      <c r="T1040" s="78"/>
      <c r="U1040" s="78"/>
      <c r="V1040" s="78"/>
      <c r="W1040" s="78"/>
      <c r="X1040" s="78"/>
      <c r="Y1040" s="78"/>
    </row>
    <row r="1041" spans="1:25">
      <c r="A1041" s="81"/>
      <c r="B1041" s="78"/>
      <c r="C1041" s="78"/>
      <c r="D1041" s="78"/>
      <c r="E1041" s="78"/>
      <c r="F1041" s="78"/>
      <c r="G1041" s="82"/>
      <c r="H1041" s="82"/>
      <c r="I1041" s="82"/>
      <c r="J1041" s="82"/>
      <c r="K1041" s="82"/>
      <c r="L1041" s="78"/>
      <c r="M1041" s="78"/>
      <c r="N1041" s="78"/>
      <c r="O1041" s="78"/>
      <c r="P1041" s="78"/>
      <c r="Q1041" s="78"/>
      <c r="R1041" s="78"/>
      <c r="S1041" s="78"/>
      <c r="T1041" s="78"/>
      <c r="U1041" s="78"/>
      <c r="V1041" s="78"/>
      <c r="W1041" s="78"/>
      <c r="X1041" s="78"/>
      <c r="Y1041" s="78"/>
    </row>
    <row r="1042" spans="1:25">
      <c r="A1042" s="81"/>
      <c r="B1042" s="78"/>
      <c r="C1042" s="78"/>
      <c r="D1042" s="78"/>
      <c r="E1042" s="78"/>
      <c r="F1042" s="78"/>
      <c r="G1042" s="82"/>
      <c r="H1042" s="82"/>
      <c r="I1042" s="82"/>
      <c r="J1042" s="82"/>
      <c r="K1042" s="82"/>
      <c r="L1042" s="78"/>
      <c r="M1042" s="78"/>
      <c r="N1042" s="78"/>
      <c r="O1042" s="78"/>
      <c r="P1042" s="78"/>
      <c r="Q1042" s="78"/>
      <c r="R1042" s="78"/>
      <c r="S1042" s="78"/>
      <c r="T1042" s="78"/>
      <c r="U1042" s="78"/>
      <c r="V1042" s="78"/>
      <c r="W1042" s="78"/>
      <c r="X1042" s="78"/>
      <c r="Y1042" s="78"/>
    </row>
    <row r="1043" spans="1:25">
      <c r="A1043" s="81"/>
      <c r="B1043" s="78"/>
      <c r="C1043" s="78"/>
      <c r="D1043" s="78"/>
      <c r="E1043" s="78"/>
      <c r="F1043" s="78"/>
      <c r="G1043" s="82"/>
      <c r="H1043" s="82"/>
      <c r="I1043" s="82"/>
      <c r="J1043" s="82"/>
      <c r="K1043" s="82"/>
      <c r="L1043" s="78"/>
      <c r="M1043" s="78"/>
      <c r="N1043" s="78"/>
      <c r="O1043" s="78"/>
      <c r="P1043" s="78"/>
      <c r="Q1043" s="78"/>
      <c r="R1043" s="78"/>
      <c r="S1043" s="78"/>
      <c r="T1043" s="78"/>
      <c r="U1043" s="78"/>
      <c r="V1043" s="78"/>
      <c r="W1043" s="78"/>
      <c r="X1043" s="78"/>
      <c r="Y1043" s="78"/>
    </row>
    <row r="1044" spans="1:25">
      <c r="A1044" s="81"/>
      <c r="B1044" s="78"/>
      <c r="C1044" s="78"/>
      <c r="D1044" s="78"/>
      <c r="E1044" s="78"/>
      <c r="F1044" s="78"/>
      <c r="G1044" s="82"/>
      <c r="H1044" s="82"/>
      <c r="I1044" s="82"/>
      <c r="J1044" s="82"/>
      <c r="K1044" s="82"/>
      <c r="L1044" s="78"/>
      <c r="M1044" s="78"/>
      <c r="N1044" s="78"/>
      <c r="O1044" s="78"/>
      <c r="P1044" s="78"/>
      <c r="Q1044" s="78"/>
      <c r="R1044" s="78"/>
      <c r="S1044" s="78"/>
      <c r="T1044" s="78"/>
      <c r="U1044" s="78"/>
      <c r="V1044" s="78"/>
      <c r="W1044" s="78"/>
      <c r="X1044" s="78"/>
      <c r="Y1044" s="78"/>
    </row>
    <row r="1045" spans="1:25">
      <c r="A1045" s="81"/>
      <c r="B1045" s="78"/>
      <c r="C1045" s="78"/>
      <c r="D1045" s="78"/>
      <c r="E1045" s="78"/>
      <c r="F1045" s="78"/>
      <c r="G1045" s="82"/>
      <c r="H1045" s="82"/>
      <c r="I1045" s="82"/>
      <c r="J1045" s="82"/>
      <c r="K1045" s="82"/>
      <c r="L1045" s="78"/>
      <c r="M1045" s="78"/>
      <c r="N1045" s="78"/>
      <c r="O1045" s="78"/>
      <c r="P1045" s="78"/>
      <c r="Q1045" s="78"/>
      <c r="R1045" s="78"/>
      <c r="S1045" s="78"/>
      <c r="T1045" s="78"/>
      <c r="U1045" s="78"/>
      <c r="V1045" s="78"/>
      <c r="W1045" s="78"/>
      <c r="X1045" s="78"/>
      <c r="Y1045" s="78"/>
    </row>
    <row r="1046" spans="1:25">
      <c r="A1046" s="81"/>
      <c r="B1046" s="78"/>
      <c r="C1046" s="78"/>
      <c r="D1046" s="78"/>
      <c r="E1046" s="78"/>
      <c r="F1046" s="78"/>
      <c r="G1046" s="82"/>
      <c r="H1046" s="82"/>
      <c r="I1046" s="82"/>
      <c r="J1046" s="82"/>
      <c r="K1046" s="82"/>
      <c r="L1046" s="78"/>
      <c r="M1046" s="78"/>
      <c r="N1046" s="78"/>
      <c r="O1046" s="78"/>
      <c r="P1046" s="78"/>
      <c r="Q1046" s="78"/>
      <c r="R1046" s="78"/>
      <c r="S1046" s="78"/>
      <c r="T1046" s="78"/>
      <c r="U1046" s="78"/>
      <c r="V1046" s="78"/>
      <c r="W1046" s="78"/>
      <c r="X1046" s="78"/>
      <c r="Y1046" s="78"/>
    </row>
    <row r="1047" spans="1:25">
      <c r="A1047" s="81"/>
      <c r="B1047" s="78"/>
      <c r="C1047" s="78"/>
      <c r="D1047" s="78"/>
      <c r="E1047" s="78"/>
      <c r="F1047" s="78"/>
      <c r="G1047" s="82"/>
      <c r="H1047" s="82"/>
      <c r="I1047" s="82"/>
      <c r="J1047" s="82"/>
      <c r="K1047" s="82"/>
      <c r="L1047" s="78"/>
      <c r="M1047" s="78"/>
      <c r="N1047" s="78"/>
      <c r="O1047" s="78"/>
      <c r="P1047" s="78"/>
      <c r="Q1047" s="78"/>
      <c r="R1047" s="78"/>
      <c r="S1047" s="78"/>
      <c r="T1047" s="78"/>
      <c r="U1047" s="78"/>
      <c r="V1047" s="78"/>
      <c r="W1047" s="78"/>
      <c r="X1047" s="78"/>
      <c r="Y1047" s="78"/>
    </row>
    <row r="1048" spans="1:25">
      <c r="A1048" s="81"/>
      <c r="B1048" s="78"/>
      <c r="C1048" s="78"/>
      <c r="D1048" s="78"/>
      <c r="E1048" s="78"/>
      <c r="F1048" s="78"/>
      <c r="G1048" s="82"/>
      <c r="H1048" s="82"/>
      <c r="I1048" s="82"/>
      <c r="J1048" s="82"/>
      <c r="K1048" s="82"/>
      <c r="L1048" s="78"/>
      <c r="M1048" s="78"/>
      <c r="N1048" s="78"/>
      <c r="O1048" s="78"/>
      <c r="P1048" s="78"/>
      <c r="Q1048" s="78"/>
      <c r="R1048" s="78"/>
      <c r="S1048" s="78"/>
      <c r="T1048" s="78"/>
      <c r="U1048" s="78"/>
      <c r="V1048" s="78"/>
      <c r="W1048" s="78"/>
      <c r="X1048" s="78"/>
      <c r="Y1048" s="78"/>
    </row>
    <row r="1049" spans="1:25">
      <c r="A1049" s="81"/>
      <c r="B1049" s="78"/>
      <c r="C1049" s="78"/>
      <c r="D1049" s="78"/>
      <c r="E1049" s="78"/>
      <c r="F1049" s="78"/>
      <c r="G1049" s="82"/>
      <c r="H1049" s="82"/>
      <c r="I1049" s="82"/>
      <c r="J1049" s="82"/>
      <c r="K1049" s="82"/>
      <c r="L1049" s="78"/>
      <c r="M1049" s="78"/>
      <c r="N1049" s="78"/>
      <c r="O1049" s="78"/>
      <c r="P1049" s="78"/>
      <c r="Q1049" s="78"/>
      <c r="R1049" s="78"/>
      <c r="S1049" s="78"/>
      <c r="T1049" s="78"/>
      <c r="U1049" s="78"/>
      <c r="V1049" s="78"/>
      <c r="W1049" s="78"/>
      <c r="X1049" s="78"/>
      <c r="Y1049" s="78"/>
    </row>
    <row r="1050" spans="1:25">
      <c r="A1050" s="81"/>
      <c r="B1050" s="78"/>
      <c r="C1050" s="78"/>
      <c r="D1050" s="78"/>
      <c r="E1050" s="78"/>
      <c r="F1050" s="78"/>
      <c r="G1050" s="82"/>
      <c r="H1050" s="82"/>
      <c r="I1050" s="82"/>
      <c r="J1050" s="82"/>
      <c r="K1050" s="82"/>
      <c r="L1050" s="78"/>
      <c r="M1050" s="78"/>
      <c r="N1050" s="78"/>
      <c r="O1050" s="78"/>
      <c r="P1050" s="78"/>
      <c r="Q1050" s="78"/>
      <c r="R1050" s="78"/>
      <c r="S1050" s="78"/>
      <c r="T1050" s="78"/>
      <c r="U1050" s="78"/>
      <c r="V1050" s="78"/>
      <c r="W1050" s="78"/>
      <c r="X1050" s="78"/>
      <c r="Y1050" s="78"/>
    </row>
    <row r="1051" spans="1:25">
      <c r="A1051" s="81"/>
      <c r="B1051" s="78"/>
      <c r="C1051" s="78"/>
      <c r="D1051" s="78"/>
      <c r="E1051" s="78"/>
      <c r="F1051" s="78"/>
      <c r="G1051" s="82"/>
      <c r="H1051" s="82"/>
      <c r="I1051" s="82"/>
      <c r="J1051" s="82"/>
      <c r="K1051" s="82"/>
      <c r="L1051" s="78"/>
      <c r="M1051" s="78"/>
      <c r="N1051" s="78"/>
      <c r="O1051" s="78"/>
      <c r="P1051" s="78"/>
      <c r="Q1051" s="78"/>
      <c r="R1051" s="78"/>
      <c r="S1051" s="78"/>
      <c r="T1051" s="78"/>
      <c r="U1051" s="78"/>
      <c r="V1051" s="78"/>
      <c r="W1051" s="78"/>
      <c r="X1051" s="78"/>
      <c r="Y1051" s="78"/>
    </row>
    <row r="1052" spans="1:25">
      <c r="A1052" s="81"/>
      <c r="B1052" s="78"/>
      <c r="C1052" s="78"/>
      <c r="D1052" s="78"/>
      <c r="E1052" s="78"/>
      <c r="F1052" s="78"/>
      <c r="G1052" s="82"/>
      <c r="H1052" s="82"/>
      <c r="I1052" s="82"/>
      <c r="J1052" s="82"/>
      <c r="K1052" s="82"/>
      <c r="L1052" s="78"/>
      <c r="M1052" s="78"/>
      <c r="N1052" s="78"/>
      <c r="O1052" s="78"/>
      <c r="P1052" s="78"/>
      <c r="Q1052" s="78"/>
      <c r="R1052" s="78"/>
      <c r="S1052" s="78"/>
      <c r="T1052" s="78"/>
      <c r="U1052" s="78"/>
      <c r="V1052" s="78"/>
      <c r="W1052" s="78"/>
      <c r="X1052" s="78"/>
      <c r="Y1052" s="78"/>
    </row>
    <row r="1053" spans="1:25">
      <c r="A1053" s="81"/>
      <c r="B1053" s="78"/>
      <c r="C1053" s="78"/>
      <c r="D1053" s="78"/>
      <c r="E1053" s="78"/>
      <c r="F1053" s="78"/>
      <c r="G1053" s="82"/>
      <c r="H1053" s="82"/>
      <c r="I1053" s="82"/>
      <c r="J1053" s="82"/>
      <c r="K1053" s="82"/>
      <c r="L1053" s="78"/>
      <c r="M1053" s="78"/>
      <c r="N1053" s="78"/>
      <c r="O1053" s="78"/>
      <c r="P1053" s="78"/>
      <c r="Q1053" s="78"/>
      <c r="R1053" s="78"/>
      <c r="S1053" s="78"/>
      <c r="T1053" s="78"/>
      <c r="U1053" s="78"/>
      <c r="V1053" s="78"/>
      <c r="W1053" s="78"/>
      <c r="X1053" s="78"/>
      <c r="Y1053" s="78"/>
    </row>
    <row r="1054" spans="1:25">
      <c r="A1054" s="81"/>
      <c r="B1054" s="78"/>
      <c r="C1054" s="78"/>
      <c r="D1054" s="78"/>
      <c r="E1054" s="78"/>
      <c r="F1054" s="78"/>
      <c r="G1054" s="82"/>
      <c r="H1054" s="82"/>
      <c r="I1054" s="82"/>
      <c r="J1054" s="82"/>
      <c r="K1054" s="82"/>
      <c r="L1054" s="78"/>
      <c r="M1054" s="78"/>
      <c r="N1054" s="78"/>
      <c r="O1054" s="78"/>
      <c r="P1054" s="78"/>
      <c r="Q1054" s="78"/>
      <c r="R1054" s="78"/>
      <c r="S1054" s="78"/>
      <c r="T1054" s="78"/>
      <c r="U1054" s="78"/>
      <c r="V1054" s="78"/>
      <c r="W1054" s="78"/>
      <c r="X1054" s="78"/>
      <c r="Y1054" s="78"/>
    </row>
    <row r="1055" spans="1:25">
      <c r="A1055" s="81"/>
      <c r="B1055" s="78"/>
      <c r="C1055" s="78"/>
      <c r="D1055" s="78"/>
      <c r="E1055" s="78"/>
      <c r="F1055" s="78"/>
      <c r="G1055" s="82"/>
      <c r="H1055" s="82"/>
      <c r="I1055" s="82"/>
      <c r="J1055" s="82"/>
      <c r="K1055" s="82"/>
      <c r="L1055" s="78"/>
      <c r="M1055" s="78"/>
      <c r="N1055" s="78"/>
      <c r="O1055" s="78"/>
      <c r="P1055" s="78"/>
      <c r="Q1055" s="78"/>
      <c r="R1055" s="78"/>
      <c r="S1055" s="78"/>
      <c r="T1055" s="78"/>
      <c r="U1055" s="78"/>
      <c r="V1055" s="78"/>
      <c r="W1055" s="78"/>
      <c r="X1055" s="78"/>
      <c r="Y1055" s="78"/>
    </row>
    <row r="1056" spans="1:25">
      <c r="A1056" s="81"/>
      <c r="B1056" s="78"/>
      <c r="C1056" s="78"/>
      <c r="D1056" s="78"/>
      <c r="E1056" s="78"/>
      <c r="F1056" s="78"/>
      <c r="G1056" s="82"/>
      <c r="H1056" s="82"/>
      <c r="I1056" s="82"/>
      <c r="J1056" s="82"/>
      <c r="K1056" s="82"/>
      <c r="L1056" s="78"/>
      <c r="M1056" s="78"/>
      <c r="N1056" s="78"/>
      <c r="O1056" s="78"/>
      <c r="P1056" s="78"/>
      <c r="Q1056" s="78"/>
      <c r="R1056" s="78"/>
      <c r="S1056" s="78"/>
      <c r="T1056" s="78"/>
      <c r="U1056" s="78"/>
      <c r="V1056" s="78"/>
      <c r="W1056" s="78"/>
      <c r="X1056" s="78"/>
      <c r="Y1056" s="78"/>
    </row>
    <row r="1057" spans="1:25">
      <c r="A1057" s="81"/>
      <c r="B1057" s="78"/>
      <c r="C1057" s="78"/>
      <c r="D1057" s="78"/>
      <c r="E1057" s="78"/>
      <c r="F1057" s="78"/>
      <c r="G1057" s="82"/>
      <c r="H1057" s="82"/>
      <c r="I1057" s="82"/>
      <c r="J1057" s="82"/>
      <c r="K1057" s="82"/>
      <c r="L1057" s="78"/>
      <c r="M1057" s="78"/>
      <c r="N1057" s="78"/>
      <c r="O1057" s="78"/>
      <c r="P1057" s="78"/>
      <c r="Q1057" s="78"/>
      <c r="R1057" s="78"/>
      <c r="S1057" s="78"/>
      <c r="T1057" s="78"/>
      <c r="U1057" s="78"/>
      <c r="V1057" s="78"/>
      <c r="W1057" s="78"/>
      <c r="X1057" s="78"/>
      <c r="Y1057" s="78"/>
    </row>
    <row r="1058" spans="1:25">
      <c r="A1058" s="81"/>
      <c r="B1058" s="78"/>
      <c r="C1058" s="78"/>
      <c r="D1058" s="78"/>
      <c r="E1058" s="78"/>
      <c r="F1058" s="78"/>
      <c r="G1058" s="82"/>
      <c r="H1058" s="82"/>
      <c r="I1058" s="82"/>
      <c r="J1058" s="82"/>
      <c r="K1058" s="82"/>
      <c r="L1058" s="78"/>
      <c r="M1058" s="78"/>
      <c r="N1058" s="78"/>
      <c r="O1058" s="78"/>
      <c r="P1058" s="78"/>
      <c r="Q1058" s="78"/>
      <c r="R1058" s="78"/>
      <c r="S1058" s="78"/>
      <c r="T1058" s="78"/>
      <c r="U1058" s="78"/>
      <c r="V1058" s="78"/>
      <c r="W1058" s="78"/>
      <c r="X1058" s="78"/>
      <c r="Y1058" s="78"/>
    </row>
    <row r="1059" spans="1:25">
      <c r="A1059" s="81"/>
      <c r="B1059" s="78"/>
      <c r="C1059" s="78"/>
      <c r="D1059" s="78"/>
      <c r="E1059" s="78"/>
      <c r="F1059" s="78"/>
      <c r="G1059" s="82"/>
      <c r="H1059" s="82"/>
      <c r="I1059" s="82"/>
      <c r="J1059" s="82"/>
      <c r="K1059" s="82"/>
      <c r="L1059" s="78"/>
      <c r="M1059" s="78"/>
      <c r="N1059" s="78"/>
      <c r="O1059" s="78"/>
      <c r="P1059" s="78"/>
      <c r="Q1059" s="78"/>
      <c r="R1059" s="78"/>
      <c r="S1059" s="78"/>
      <c r="T1059" s="78"/>
      <c r="U1059" s="78"/>
      <c r="V1059" s="78"/>
      <c r="W1059" s="78"/>
      <c r="X1059" s="78"/>
      <c r="Y1059" s="78"/>
    </row>
    <row r="1060" spans="1:25">
      <c r="A1060" s="81"/>
      <c r="B1060" s="78"/>
      <c r="C1060" s="78"/>
      <c r="D1060" s="78"/>
      <c r="E1060" s="78"/>
      <c r="F1060" s="78"/>
      <c r="G1060" s="82"/>
      <c r="H1060" s="82"/>
      <c r="I1060" s="82"/>
      <c r="J1060" s="82"/>
      <c r="K1060" s="82"/>
      <c r="L1060" s="78"/>
      <c r="M1060" s="78"/>
      <c r="N1060" s="78"/>
      <c r="O1060" s="78"/>
      <c r="P1060" s="78"/>
      <c r="Q1060" s="78"/>
      <c r="R1060" s="78"/>
      <c r="S1060" s="78"/>
      <c r="T1060" s="78"/>
      <c r="U1060" s="78"/>
      <c r="V1060" s="78"/>
      <c r="W1060" s="78"/>
      <c r="X1060" s="78"/>
      <c r="Y1060" s="78"/>
    </row>
    <row r="1061" spans="1:25">
      <c r="A1061" s="81"/>
      <c r="B1061" s="78"/>
      <c r="C1061" s="78"/>
      <c r="D1061" s="78"/>
      <c r="E1061" s="78"/>
      <c r="F1061" s="78"/>
      <c r="G1061" s="82"/>
      <c r="H1061" s="82"/>
      <c r="I1061" s="82"/>
      <c r="J1061" s="82"/>
      <c r="K1061" s="82"/>
      <c r="L1061" s="78"/>
      <c r="M1061" s="78"/>
      <c r="N1061" s="78"/>
      <c r="O1061" s="78"/>
      <c r="P1061" s="78"/>
      <c r="Q1061" s="78"/>
      <c r="R1061" s="78"/>
      <c r="S1061" s="78"/>
      <c r="T1061" s="78"/>
      <c r="U1061" s="78"/>
      <c r="V1061" s="78"/>
      <c r="W1061" s="78"/>
      <c r="X1061" s="78"/>
      <c r="Y1061" s="78"/>
    </row>
    <row r="1062" spans="1:25">
      <c r="A1062" s="81"/>
      <c r="B1062" s="78"/>
      <c r="C1062" s="78"/>
      <c r="D1062" s="78"/>
      <c r="E1062" s="78"/>
      <c r="F1062" s="78"/>
      <c r="G1062" s="82"/>
      <c r="H1062" s="82"/>
      <c r="I1062" s="82"/>
      <c r="J1062" s="82"/>
      <c r="K1062" s="82"/>
      <c r="L1062" s="78"/>
      <c r="M1062" s="78"/>
      <c r="N1062" s="78"/>
      <c r="O1062" s="78"/>
      <c r="P1062" s="78"/>
      <c r="Q1062" s="78"/>
      <c r="R1062" s="78"/>
      <c r="S1062" s="78"/>
      <c r="T1062" s="78"/>
      <c r="U1062" s="78"/>
      <c r="V1062" s="78"/>
      <c r="W1062" s="78"/>
      <c r="X1062" s="78"/>
      <c r="Y1062" s="78"/>
    </row>
    <row r="1063" spans="1:25">
      <c r="A1063" s="81"/>
      <c r="B1063" s="78"/>
      <c r="C1063" s="78"/>
      <c r="D1063" s="78"/>
      <c r="E1063" s="78"/>
      <c r="F1063" s="78"/>
      <c r="G1063" s="82"/>
      <c r="H1063" s="82"/>
      <c r="I1063" s="82"/>
      <c r="J1063" s="82"/>
      <c r="K1063" s="82"/>
      <c r="L1063" s="78"/>
      <c r="M1063" s="78"/>
      <c r="N1063" s="78"/>
      <c r="O1063" s="78"/>
      <c r="P1063" s="78"/>
      <c r="Q1063" s="78"/>
      <c r="R1063" s="78"/>
      <c r="S1063" s="78"/>
      <c r="T1063" s="78"/>
      <c r="U1063" s="78"/>
      <c r="V1063" s="78"/>
      <c r="W1063" s="78"/>
      <c r="X1063" s="78"/>
      <c r="Y1063" s="78"/>
    </row>
    <row r="1064" spans="1:25">
      <c r="A1064" s="81"/>
      <c r="B1064" s="78"/>
      <c r="C1064" s="78"/>
      <c r="D1064" s="78"/>
      <c r="E1064" s="78"/>
      <c r="F1064" s="78"/>
      <c r="G1064" s="82"/>
      <c r="H1064" s="82"/>
      <c r="I1064" s="82"/>
      <c r="J1064" s="82"/>
      <c r="K1064" s="82"/>
      <c r="L1064" s="78"/>
      <c r="M1064" s="78"/>
      <c r="N1064" s="78"/>
      <c r="O1064" s="78"/>
      <c r="P1064" s="78"/>
      <c r="Q1064" s="78"/>
      <c r="R1064" s="78"/>
      <c r="S1064" s="78"/>
      <c r="T1064" s="78"/>
      <c r="U1064" s="78"/>
      <c r="V1064" s="78"/>
      <c r="W1064" s="78"/>
      <c r="X1064" s="78"/>
      <c r="Y1064" s="78"/>
    </row>
    <row r="1065" spans="1:25">
      <c r="A1065" s="81"/>
      <c r="B1065" s="78"/>
      <c r="C1065" s="78"/>
      <c r="D1065" s="78"/>
      <c r="E1065" s="78"/>
      <c r="F1065" s="78"/>
      <c r="G1065" s="82"/>
      <c r="H1065" s="82"/>
      <c r="I1065" s="82"/>
      <c r="J1065" s="82"/>
      <c r="K1065" s="82"/>
      <c r="L1065" s="78"/>
      <c r="M1065" s="78"/>
      <c r="N1065" s="78"/>
      <c r="O1065" s="78"/>
      <c r="P1065" s="78"/>
      <c r="Q1065" s="78"/>
      <c r="R1065" s="78"/>
      <c r="S1065" s="78"/>
      <c r="T1065" s="78"/>
      <c r="U1065" s="78"/>
      <c r="V1065" s="78"/>
      <c r="W1065" s="78"/>
      <c r="X1065" s="78"/>
      <c r="Y1065" s="78"/>
    </row>
    <row r="1066" spans="1:25">
      <c r="A1066" s="81"/>
      <c r="B1066" s="78"/>
      <c r="C1066" s="78"/>
      <c r="D1066" s="78"/>
      <c r="E1066" s="78"/>
      <c r="F1066" s="78"/>
      <c r="G1066" s="82"/>
      <c r="H1066" s="82"/>
      <c r="I1066" s="82"/>
      <c r="J1066" s="82"/>
      <c r="K1066" s="82"/>
      <c r="L1066" s="78"/>
      <c r="M1066" s="78"/>
      <c r="N1066" s="78"/>
      <c r="O1066" s="78"/>
      <c r="P1066" s="78"/>
      <c r="Q1066" s="78"/>
      <c r="R1066" s="78"/>
      <c r="S1066" s="78"/>
      <c r="T1066" s="78"/>
      <c r="U1066" s="78"/>
      <c r="V1066" s="78"/>
      <c r="W1066" s="78"/>
      <c r="X1066" s="78"/>
      <c r="Y1066" s="78"/>
    </row>
    <row r="1067" spans="1:25">
      <c r="A1067" s="81"/>
      <c r="B1067" s="78"/>
      <c r="C1067" s="78"/>
      <c r="D1067" s="78"/>
      <c r="E1067" s="78"/>
      <c r="F1067" s="78"/>
      <c r="G1067" s="82"/>
      <c r="H1067" s="82"/>
      <c r="I1067" s="82"/>
      <c r="J1067" s="82"/>
      <c r="K1067" s="82"/>
      <c r="L1067" s="78"/>
      <c r="M1067" s="78"/>
      <c r="N1067" s="78"/>
      <c r="O1067" s="78"/>
      <c r="P1067" s="78"/>
      <c r="Q1067" s="78"/>
      <c r="R1067" s="78"/>
      <c r="S1067" s="78"/>
      <c r="T1067" s="78"/>
      <c r="U1067" s="78"/>
      <c r="V1067" s="78"/>
      <c r="W1067" s="78"/>
      <c r="X1067" s="78"/>
      <c r="Y1067" s="78"/>
    </row>
    <row r="1068" spans="1:25">
      <c r="A1068" s="81"/>
      <c r="B1068" s="78"/>
      <c r="C1068" s="78"/>
      <c r="D1068" s="78"/>
      <c r="E1068" s="78"/>
      <c r="F1068" s="78"/>
      <c r="G1068" s="82"/>
      <c r="H1068" s="82"/>
      <c r="I1068" s="82"/>
      <c r="J1068" s="82"/>
      <c r="K1068" s="82"/>
      <c r="L1068" s="78"/>
      <c r="M1068" s="78"/>
      <c r="N1068" s="78"/>
      <c r="O1068" s="78"/>
      <c r="P1068" s="78"/>
      <c r="Q1068" s="78"/>
      <c r="R1068" s="78"/>
      <c r="S1068" s="78"/>
      <c r="T1068" s="78"/>
      <c r="U1068" s="78"/>
      <c r="V1068" s="78"/>
      <c r="W1068" s="78"/>
      <c r="X1068" s="78"/>
      <c r="Y1068" s="78"/>
    </row>
    <row r="1069" spans="1:25">
      <c r="A1069" s="81"/>
      <c r="B1069" s="78"/>
      <c r="C1069" s="78"/>
      <c r="D1069" s="78"/>
      <c r="E1069" s="78"/>
      <c r="F1069" s="78"/>
      <c r="G1069" s="82"/>
      <c r="H1069" s="82"/>
      <c r="I1069" s="82"/>
      <c r="J1069" s="82"/>
      <c r="K1069" s="82"/>
      <c r="L1069" s="78"/>
      <c r="M1069" s="78"/>
      <c r="N1069" s="78"/>
      <c r="O1069" s="78"/>
      <c r="P1069" s="78"/>
      <c r="Q1069" s="78"/>
      <c r="R1069" s="78"/>
      <c r="S1069" s="78"/>
      <c r="T1069" s="78"/>
      <c r="U1069" s="78"/>
      <c r="V1069" s="78"/>
      <c r="W1069" s="78"/>
      <c r="X1069" s="78"/>
      <c r="Y1069" s="78"/>
    </row>
    <row r="1070" spans="1:25">
      <c r="A1070" s="81"/>
      <c r="B1070" s="78"/>
      <c r="C1070" s="78"/>
      <c r="D1070" s="78"/>
      <c r="E1070" s="78"/>
      <c r="F1070" s="78"/>
      <c r="G1070" s="82"/>
      <c r="H1070" s="82"/>
      <c r="I1070" s="82"/>
      <c r="J1070" s="82"/>
      <c r="K1070" s="82"/>
      <c r="L1070" s="78"/>
      <c r="M1070" s="78"/>
      <c r="N1070" s="78"/>
      <c r="O1070" s="78"/>
      <c r="P1070" s="78"/>
      <c r="Q1070" s="78"/>
      <c r="R1070" s="78"/>
      <c r="S1070" s="78"/>
      <c r="T1070" s="78"/>
      <c r="U1070" s="78"/>
      <c r="V1070" s="78"/>
      <c r="W1070" s="78"/>
      <c r="X1070" s="78"/>
      <c r="Y1070" s="78"/>
    </row>
    <row r="1071" spans="1:25">
      <c r="A1071" s="81"/>
      <c r="B1071" s="78"/>
      <c r="C1071" s="78"/>
      <c r="D1071" s="78"/>
      <c r="E1071" s="78"/>
      <c r="F1071" s="78"/>
      <c r="G1071" s="82"/>
      <c r="H1071" s="82"/>
      <c r="I1071" s="82"/>
      <c r="J1071" s="82"/>
      <c r="K1071" s="82"/>
      <c r="L1071" s="78"/>
      <c r="M1071" s="78"/>
      <c r="N1071" s="78"/>
      <c r="O1071" s="78"/>
      <c r="P1071" s="78"/>
      <c r="Q1071" s="78"/>
      <c r="R1071" s="78"/>
      <c r="S1071" s="78"/>
      <c r="T1071" s="78"/>
      <c r="U1071" s="78"/>
      <c r="V1071" s="78"/>
      <c r="W1071" s="78"/>
      <c r="X1071" s="78"/>
      <c r="Y1071" s="78"/>
    </row>
    <row r="1072" spans="1:25">
      <c r="A1072" s="81"/>
      <c r="B1072" s="78"/>
      <c r="C1072" s="78"/>
      <c r="D1072" s="78"/>
      <c r="E1072" s="78"/>
      <c r="F1072" s="78"/>
      <c r="G1072" s="82"/>
      <c r="H1072" s="82"/>
      <c r="I1072" s="82"/>
      <c r="J1072" s="82"/>
      <c r="K1072" s="82"/>
      <c r="L1072" s="78"/>
      <c r="M1072" s="78"/>
      <c r="N1072" s="78"/>
      <c r="O1072" s="78"/>
      <c r="P1072" s="78"/>
      <c r="Q1072" s="78"/>
      <c r="R1072" s="78"/>
      <c r="S1072" s="78"/>
      <c r="T1072" s="78"/>
      <c r="U1072" s="78"/>
      <c r="V1072" s="78"/>
      <c r="W1072" s="78"/>
      <c r="X1072" s="78"/>
      <c r="Y1072" s="78"/>
    </row>
    <row r="1073" spans="1:25">
      <c r="A1073" s="81"/>
      <c r="B1073" s="78"/>
      <c r="C1073" s="78"/>
      <c r="D1073" s="78"/>
      <c r="E1073" s="78"/>
      <c r="F1073" s="78"/>
      <c r="G1073" s="82"/>
      <c r="H1073" s="82"/>
      <c r="I1073" s="82"/>
      <c r="J1073" s="82"/>
      <c r="K1073" s="82"/>
      <c r="L1073" s="78"/>
      <c r="M1073" s="78"/>
      <c r="N1073" s="78"/>
      <c r="O1073" s="78"/>
      <c r="P1073" s="78"/>
      <c r="Q1073" s="78"/>
      <c r="R1073" s="78"/>
      <c r="S1073" s="78"/>
      <c r="T1073" s="78"/>
      <c r="U1073" s="78"/>
      <c r="V1073" s="78"/>
      <c r="W1073" s="78"/>
      <c r="X1073" s="78"/>
      <c r="Y1073" s="78"/>
    </row>
    <row r="1074" spans="1:25">
      <c r="A1074" s="81"/>
      <c r="B1074" s="78"/>
      <c r="C1074" s="78"/>
      <c r="D1074" s="78"/>
      <c r="E1074" s="78"/>
      <c r="F1074" s="78"/>
      <c r="G1074" s="82"/>
      <c r="H1074" s="82"/>
      <c r="I1074" s="82"/>
      <c r="J1074" s="82"/>
      <c r="K1074" s="82"/>
      <c r="L1074" s="78"/>
      <c r="M1074" s="78"/>
      <c r="N1074" s="78"/>
      <c r="O1074" s="78"/>
      <c r="P1074" s="78"/>
      <c r="Q1074" s="78"/>
      <c r="R1074" s="78"/>
      <c r="S1074" s="78"/>
      <c r="T1074" s="78"/>
      <c r="U1074" s="78"/>
      <c r="V1074" s="78"/>
      <c r="W1074" s="78"/>
      <c r="X1074" s="78"/>
      <c r="Y1074" s="78"/>
    </row>
    <row r="1075" spans="1:25">
      <c r="A1075" s="81"/>
      <c r="B1075" s="78"/>
      <c r="C1075" s="78"/>
      <c r="D1075" s="78"/>
      <c r="E1075" s="78"/>
      <c r="F1075" s="78"/>
      <c r="G1075" s="82"/>
      <c r="H1075" s="82"/>
      <c r="I1075" s="82"/>
      <c r="J1075" s="82"/>
      <c r="K1075" s="82"/>
      <c r="L1075" s="78"/>
      <c r="M1075" s="78"/>
      <c r="N1075" s="78"/>
      <c r="O1075" s="78"/>
      <c r="P1075" s="78"/>
      <c r="Q1075" s="78"/>
      <c r="R1075" s="78"/>
      <c r="S1075" s="78"/>
      <c r="T1075" s="78"/>
      <c r="U1075" s="78"/>
      <c r="V1075" s="78"/>
      <c r="W1075" s="78"/>
      <c r="X1075" s="78"/>
      <c r="Y1075" s="78"/>
    </row>
    <row r="1076" spans="1:25">
      <c r="A1076" s="81"/>
      <c r="B1076" s="78"/>
      <c r="C1076" s="78"/>
      <c r="D1076" s="78"/>
      <c r="E1076" s="78"/>
      <c r="F1076" s="78"/>
      <c r="G1076" s="82"/>
      <c r="H1076" s="82"/>
      <c r="I1076" s="82"/>
      <c r="J1076" s="82"/>
      <c r="K1076" s="82"/>
      <c r="L1076" s="78"/>
      <c r="M1076" s="78"/>
      <c r="N1076" s="78"/>
      <c r="O1076" s="78"/>
      <c r="P1076" s="78"/>
      <c r="Q1076" s="78"/>
      <c r="R1076" s="78"/>
      <c r="S1076" s="78"/>
      <c r="T1076" s="78"/>
      <c r="U1076" s="78"/>
      <c r="V1076" s="78"/>
      <c r="W1076" s="78"/>
      <c r="X1076" s="78"/>
      <c r="Y1076" s="78"/>
    </row>
    <row r="1077" spans="1:25">
      <c r="A1077" s="81"/>
      <c r="B1077" s="78"/>
      <c r="C1077" s="78"/>
      <c r="D1077" s="78"/>
      <c r="E1077" s="78"/>
      <c r="F1077" s="78"/>
      <c r="G1077" s="82"/>
      <c r="H1077" s="82"/>
      <c r="I1077" s="82"/>
      <c r="J1077" s="82"/>
      <c r="K1077" s="82"/>
      <c r="L1077" s="78"/>
      <c r="M1077" s="78"/>
      <c r="N1077" s="78"/>
      <c r="O1077" s="78"/>
      <c r="P1077" s="78"/>
      <c r="Q1077" s="78"/>
      <c r="R1077" s="78"/>
      <c r="S1077" s="78"/>
      <c r="T1077" s="78"/>
      <c r="U1077" s="78"/>
      <c r="V1077" s="78"/>
      <c r="W1077" s="78"/>
      <c r="X1077" s="78"/>
      <c r="Y1077" s="78"/>
    </row>
    <row r="1078" spans="1:25">
      <c r="A1078" s="81"/>
      <c r="B1078" s="78"/>
      <c r="C1078" s="78"/>
      <c r="D1078" s="78"/>
      <c r="E1078" s="78"/>
      <c r="F1078" s="78"/>
      <c r="G1078" s="82"/>
      <c r="H1078" s="82"/>
      <c r="I1078" s="82"/>
      <c r="J1078" s="82"/>
      <c r="K1078" s="82"/>
      <c r="L1078" s="78"/>
      <c r="M1078" s="78"/>
      <c r="N1078" s="78"/>
      <c r="O1078" s="78"/>
      <c r="P1078" s="78"/>
      <c r="Q1078" s="78"/>
      <c r="R1078" s="78"/>
      <c r="S1078" s="78"/>
      <c r="T1078" s="78"/>
      <c r="U1078" s="78"/>
      <c r="V1078" s="78"/>
      <c r="W1078" s="78"/>
      <c r="X1078" s="78"/>
      <c r="Y1078" s="78"/>
    </row>
    <row r="1079" spans="1:25">
      <c r="A1079" s="81"/>
      <c r="B1079" s="78"/>
      <c r="C1079" s="78"/>
      <c r="D1079" s="78"/>
      <c r="E1079" s="78"/>
      <c r="F1079" s="78"/>
      <c r="G1079" s="82"/>
      <c r="H1079" s="82"/>
      <c r="I1079" s="82"/>
      <c r="J1079" s="82"/>
      <c r="K1079" s="82"/>
      <c r="L1079" s="78"/>
      <c r="M1079" s="78"/>
      <c r="N1079" s="78"/>
      <c r="O1079" s="78"/>
      <c r="P1079" s="78"/>
      <c r="Q1079" s="78"/>
      <c r="R1079" s="78"/>
      <c r="S1079" s="78"/>
      <c r="T1079" s="78"/>
      <c r="U1079" s="78"/>
      <c r="V1079" s="78"/>
      <c r="W1079" s="78"/>
      <c r="X1079" s="78"/>
      <c r="Y1079" s="78"/>
    </row>
    <row r="1080" spans="1:25">
      <c r="A1080" s="81"/>
      <c r="B1080" s="78"/>
      <c r="C1080" s="78"/>
      <c r="D1080" s="78"/>
      <c r="E1080" s="78"/>
      <c r="F1080" s="78"/>
      <c r="G1080" s="82"/>
      <c r="H1080" s="82"/>
      <c r="I1080" s="82"/>
      <c r="J1080" s="82"/>
      <c r="K1080" s="82"/>
      <c r="L1080" s="78"/>
      <c r="M1080" s="78"/>
      <c r="N1080" s="78"/>
      <c r="O1080" s="78"/>
      <c r="P1080" s="78"/>
      <c r="Q1080" s="78"/>
      <c r="R1080" s="78"/>
      <c r="S1080" s="78"/>
      <c r="T1080" s="78"/>
      <c r="U1080" s="78"/>
      <c r="V1080" s="78"/>
      <c r="W1080" s="78"/>
      <c r="X1080" s="78"/>
      <c r="Y1080" s="78"/>
    </row>
    <row r="1081" spans="1:25">
      <c r="A1081" s="81"/>
      <c r="B1081" s="78"/>
      <c r="C1081" s="78"/>
      <c r="D1081" s="78"/>
      <c r="E1081" s="78"/>
      <c r="F1081" s="78"/>
      <c r="G1081" s="82"/>
      <c r="H1081" s="82"/>
      <c r="I1081" s="82"/>
      <c r="J1081" s="82"/>
      <c r="K1081" s="82"/>
      <c r="L1081" s="78"/>
      <c r="M1081" s="78"/>
      <c r="N1081" s="78"/>
      <c r="O1081" s="78"/>
      <c r="P1081" s="78"/>
      <c r="Q1081" s="78"/>
      <c r="R1081" s="78"/>
      <c r="S1081" s="78"/>
      <c r="T1081" s="78"/>
      <c r="U1081" s="78"/>
      <c r="V1081" s="78"/>
      <c r="W1081" s="78"/>
      <c r="X1081" s="78"/>
      <c r="Y1081" s="78"/>
    </row>
    <row r="1082" spans="1:25">
      <c r="A1082" s="81"/>
      <c r="B1082" s="78"/>
      <c r="C1082" s="78"/>
      <c r="D1082" s="78"/>
      <c r="E1082" s="78"/>
      <c r="F1082" s="78"/>
      <c r="G1082" s="82"/>
      <c r="H1082" s="82"/>
      <c r="I1082" s="82"/>
      <c r="J1082" s="82"/>
      <c r="K1082" s="82"/>
      <c r="L1082" s="78"/>
      <c r="M1082" s="78"/>
      <c r="N1082" s="78"/>
      <c r="O1082" s="78"/>
      <c r="P1082" s="78"/>
      <c r="Q1082" s="78"/>
      <c r="R1082" s="78"/>
      <c r="S1082" s="78"/>
      <c r="T1082" s="78"/>
      <c r="U1082" s="78"/>
      <c r="V1082" s="78"/>
      <c r="W1082" s="78"/>
      <c r="X1082" s="78"/>
      <c r="Y1082" s="78"/>
    </row>
    <row r="1083" spans="1:25">
      <c r="A1083" s="81"/>
      <c r="B1083" s="78"/>
      <c r="C1083" s="78"/>
      <c r="D1083" s="78"/>
      <c r="E1083" s="78"/>
      <c r="F1083" s="78"/>
      <c r="G1083" s="82"/>
      <c r="H1083" s="82"/>
      <c r="I1083" s="82"/>
      <c r="J1083" s="82"/>
      <c r="K1083" s="82"/>
      <c r="L1083" s="78"/>
      <c r="M1083" s="78"/>
      <c r="N1083" s="78"/>
      <c r="O1083" s="78"/>
      <c r="P1083" s="78"/>
      <c r="Q1083" s="78"/>
      <c r="R1083" s="78"/>
      <c r="S1083" s="78"/>
      <c r="T1083" s="78"/>
      <c r="U1083" s="78"/>
      <c r="V1083" s="78"/>
      <c r="W1083" s="78"/>
      <c r="X1083" s="78"/>
      <c r="Y1083" s="78"/>
    </row>
    <row r="1084" spans="1:25">
      <c r="A1084" s="81"/>
      <c r="B1084" s="78"/>
      <c r="C1084" s="78"/>
      <c r="D1084" s="78"/>
      <c r="E1084" s="78"/>
      <c r="F1084" s="78"/>
      <c r="G1084" s="82"/>
      <c r="H1084" s="82"/>
      <c r="I1084" s="82"/>
      <c r="J1084" s="82"/>
      <c r="K1084" s="82"/>
      <c r="L1084" s="78"/>
      <c r="M1084" s="78"/>
      <c r="N1084" s="78"/>
      <c r="O1084" s="78"/>
      <c r="P1084" s="78"/>
      <c r="Q1084" s="78"/>
      <c r="R1084" s="78"/>
      <c r="S1084" s="78"/>
      <c r="T1084" s="78"/>
      <c r="U1084" s="78"/>
      <c r="V1084" s="78"/>
      <c r="W1084" s="78"/>
      <c r="X1084" s="78"/>
      <c r="Y1084" s="78"/>
    </row>
    <row r="1085" spans="1:25">
      <c r="A1085" s="81"/>
      <c r="B1085" s="78"/>
      <c r="C1085" s="78"/>
      <c r="D1085" s="78"/>
      <c r="E1085" s="78"/>
      <c r="F1085" s="78"/>
      <c r="G1085" s="82"/>
      <c r="H1085" s="82"/>
      <c r="I1085" s="82"/>
      <c r="J1085" s="82"/>
      <c r="K1085" s="82"/>
      <c r="L1085" s="78"/>
      <c r="M1085" s="78"/>
      <c r="N1085" s="78"/>
      <c r="O1085" s="78"/>
      <c r="P1085" s="78"/>
      <c r="Q1085" s="78"/>
      <c r="R1085" s="78"/>
      <c r="S1085" s="78"/>
      <c r="T1085" s="78"/>
      <c r="U1085" s="78"/>
      <c r="V1085" s="78"/>
      <c r="W1085" s="78"/>
      <c r="X1085" s="78"/>
      <c r="Y1085" s="78"/>
    </row>
    <row r="1086" spans="1:25">
      <c r="A1086" s="81"/>
      <c r="B1086" s="78"/>
      <c r="C1086" s="78"/>
      <c r="D1086" s="78"/>
      <c r="E1086" s="78"/>
      <c r="F1086" s="78"/>
      <c r="G1086" s="82"/>
      <c r="H1086" s="82"/>
      <c r="I1086" s="82"/>
      <c r="J1086" s="82"/>
      <c r="K1086" s="82"/>
      <c r="L1086" s="78"/>
      <c r="M1086" s="78"/>
      <c r="N1086" s="78"/>
      <c r="O1086" s="78"/>
      <c r="P1086" s="78"/>
      <c r="Q1086" s="78"/>
      <c r="R1086" s="78"/>
      <c r="S1086" s="78"/>
      <c r="T1086" s="78"/>
      <c r="U1086" s="78"/>
      <c r="V1086" s="78"/>
      <c r="W1086" s="78"/>
      <c r="X1086" s="78"/>
      <c r="Y1086" s="78"/>
    </row>
    <row r="1087" spans="1:25">
      <c r="A1087" s="81"/>
      <c r="B1087" s="78"/>
      <c r="C1087" s="78"/>
      <c r="D1087" s="78"/>
      <c r="E1087" s="78"/>
      <c r="F1087" s="78"/>
      <c r="G1087" s="82"/>
      <c r="H1087" s="82"/>
      <c r="I1087" s="82"/>
      <c r="J1087" s="82"/>
      <c r="K1087" s="82"/>
      <c r="L1087" s="78"/>
      <c r="M1087" s="78"/>
      <c r="N1087" s="78"/>
      <c r="O1087" s="78"/>
      <c r="P1087" s="78"/>
      <c r="Q1087" s="78"/>
      <c r="R1087" s="78"/>
      <c r="S1087" s="78"/>
      <c r="T1087" s="78"/>
      <c r="U1087" s="78"/>
      <c r="V1087" s="78"/>
      <c r="W1087" s="78"/>
      <c r="X1087" s="78"/>
      <c r="Y1087" s="78"/>
    </row>
    <row r="1088" spans="1:25">
      <c r="A1088" s="81"/>
      <c r="B1088" s="78"/>
      <c r="C1088" s="78"/>
      <c r="D1088" s="78"/>
      <c r="E1088" s="78"/>
      <c r="F1088" s="78"/>
      <c r="G1088" s="82"/>
      <c r="H1088" s="82"/>
      <c r="I1088" s="82"/>
      <c r="J1088" s="82"/>
      <c r="K1088" s="82"/>
      <c r="L1088" s="78"/>
      <c r="M1088" s="78"/>
      <c r="N1088" s="78"/>
      <c r="O1088" s="78"/>
      <c r="P1088" s="78"/>
      <c r="Q1088" s="78"/>
      <c r="R1088" s="78"/>
      <c r="S1088" s="78"/>
      <c r="T1088" s="78"/>
      <c r="U1088" s="78"/>
      <c r="V1088" s="78"/>
      <c r="W1088" s="78"/>
      <c r="X1088" s="78"/>
      <c r="Y1088" s="78"/>
    </row>
    <row r="1089" spans="1:25">
      <c r="A1089" s="81"/>
      <c r="B1089" s="78"/>
      <c r="C1089" s="78"/>
      <c r="D1089" s="78"/>
      <c r="E1089" s="78"/>
      <c r="F1089" s="78"/>
      <c r="G1089" s="82"/>
      <c r="H1089" s="82"/>
      <c r="I1089" s="82"/>
      <c r="J1089" s="82"/>
      <c r="K1089" s="82"/>
      <c r="L1089" s="78"/>
      <c r="M1089" s="78"/>
      <c r="N1089" s="78"/>
      <c r="O1089" s="78"/>
      <c r="P1089" s="78"/>
      <c r="Q1089" s="78"/>
      <c r="R1089" s="78"/>
      <c r="S1089" s="78"/>
      <c r="T1089" s="78"/>
      <c r="U1089" s="78"/>
      <c r="V1089" s="78"/>
      <c r="W1089" s="78"/>
      <c r="X1089" s="78"/>
      <c r="Y1089" s="78"/>
    </row>
    <row r="1090" spans="1:25">
      <c r="A1090" s="81"/>
      <c r="B1090" s="78"/>
      <c r="C1090" s="78"/>
      <c r="D1090" s="78"/>
      <c r="E1090" s="78"/>
      <c r="F1090" s="78"/>
      <c r="G1090" s="82"/>
      <c r="H1090" s="82"/>
      <c r="I1090" s="82"/>
      <c r="J1090" s="82"/>
      <c r="K1090" s="82"/>
      <c r="L1090" s="78"/>
      <c r="M1090" s="78"/>
      <c r="N1090" s="78"/>
      <c r="O1090" s="78"/>
      <c r="P1090" s="78"/>
      <c r="Q1090" s="78"/>
      <c r="R1090" s="78"/>
      <c r="S1090" s="78"/>
      <c r="T1090" s="78"/>
      <c r="U1090" s="78"/>
      <c r="V1090" s="78"/>
      <c r="W1090" s="78"/>
      <c r="X1090" s="78"/>
      <c r="Y1090" s="78"/>
    </row>
    <row r="1091" spans="1:25">
      <c r="A1091" s="81"/>
      <c r="B1091" s="78"/>
      <c r="C1091" s="78"/>
      <c r="D1091" s="78"/>
      <c r="E1091" s="78"/>
      <c r="F1091" s="78"/>
      <c r="G1091" s="82"/>
      <c r="H1091" s="82"/>
      <c r="I1091" s="82"/>
      <c r="J1091" s="82"/>
      <c r="K1091" s="82"/>
      <c r="L1091" s="78"/>
      <c r="M1091" s="78"/>
      <c r="N1091" s="78"/>
      <c r="O1091" s="78"/>
      <c r="P1091" s="78"/>
      <c r="Q1091" s="78"/>
      <c r="R1091" s="78"/>
      <c r="S1091" s="78"/>
      <c r="T1091" s="78"/>
      <c r="U1091" s="78"/>
      <c r="V1091" s="78"/>
      <c r="W1091" s="78"/>
      <c r="X1091" s="78"/>
      <c r="Y1091" s="78"/>
    </row>
    <row r="1092" spans="1:25">
      <c r="A1092" s="81"/>
      <c r="B1092" s="78"/>
      <c r="C1092" s="78"/>
      <c r="D1092" s="78"/>
      <c r="E1092" s="78"/>
      <c r="F1092" s="78"/>
      <c r="G1092" s="82"/>
      <c r="H1092" s="82"/>
      <c r="I1092" s="82"/>
      <c r="J1092" s="82"/>
      <c r="K1092" s="82"/>
      <c r="L1092" s="78"/>
      <c r="M1092" s="78"/>
      <c r="N1092" s="78"/>
      <c r="O1092" s="78"/>
      <c r="P1092" s="78"/>
      <c r="Q1092" s="78"/>
      <c r="R1092" s="78"/>
      <c r="S1092" s="78"/>
      <c r="T1092" s="78"/>
      <c r="U1092" s="78"/>
      <c r="V1092" s="78"/>
      <c r="W1092" s="78"/>
      <c r="X1092" s="78"/>
      <c r="Y1092" s="78"/>
    </row>
    <row r="1093" spans="1:25">
      <c r="A1093" s="81"/>
      <c r="B1093" s="78"/>
      <c r="C1093" s="78"/>
      <c r="D1093" s="78"/>
      <c r="E1093" s="78"/>
      <c r="F1093" s="78"/>
      <c r="G1093" s="82"/>
      <c r="H1093" s="82"/>
      <c r="I1093" s="82"/>
      <c r="J1093" s="82"/>
      <c r="K1093" s="82"/>
      <c r="L1093" s="78"/>
      <c r="M1093" s="78"/>
      <c r="N1093" s="78"/>
      <c r="O1093" s="78"/>
      <c r="P1093" s="78"/>
      <c r="Q1093" s="78"/>
      <c r="R1093" s="78"/>
      <c r="S1093" s="78"/>
      <c r="T1093" s="78"/>
      <c r="U1093" s="78"/>
      <c r="V1093" s="78"/>
      <c r="W1093" s="78"/>
      <c r="X1093" s="78"/>
      <c r="Y1093" s="78"/>
    </row>
    <row r="1094" spans="1:25">
      <c r="A1094" s="81"/>
      <c r="B1094" s="78"/>
      <c r="C1094" s="78"/>
      <c r="D1094" s="78"/>
      <c r="E1094" s="78"/>
      <c r="F1094" s="78"/>
      <c r="G1094" s="82"/>
      <c r="H1094" s="82"/>
      <c r="I1094" s="82"/>
      <c r="J1094" s="82"/>
      <c r="K1094" s="82"/>
      <c r="L1094" s="78"/>
      <c r="M1094" s="78"/>
      <c r="N1094" s="78"/>
      <c r="O1094" s="78"/>
      <c r="P1094" s="78"/>
      <c r="Q1094" s="78"/>
      <c r="R1094" s="78"/>
      <c r="S1094" s="78"/>
      <c r="T1094" s="78"/>
      <c r="U1094" s="78"/>
      <c r="V1094" s="78"/>
      <c r="W1094" s="78"/>
      <c r="X1094" s="78"/>
      <c r="Y1094" s="78"/>
    </row>
    <row r="1095" spans="1:25">
      <c r="A1095" s="81"/>
      <c r="B1095" s="78"/>
      <c r="C1095" s="78"/>
      <c r="D1095" s="78"/>
      <c r="E1095" s="78"/>
      <c r="F1095" s="78"/>
      <c r="G1095" s="82"/>
      <c r="H1095" s="82"/>
      <c r="I1095" s="82"/>
      <c r="J1095" s="82"/>
      <c r="K1095" s="82"/>
      <c r="L1095" s="78"/>
      <c r="M1095" s="78"/>
      <c r="N1095" s="78"/>
      <c r="O1095" s="78"/>
      <c r="P1095" s="78"/>
      <c r="Q1095" s="78"/>
      <c r="R1095" s="78"/>
      <c r="S1095" s="78"/>
      <c r="T1095" s="78"/>
      <c r="U1095" s="78"/>
      <c r="V1095" s="78"/>
      <c r="W1095" s="78"/>
      <c r="X1095" s="78"/>
      <c r="Y1095" s="78"/>
    </row>
    <row r="1096" spans="1:25">
      <c r="A1096" s="81"/>
      <c r="B1096" s="78"/>
      <c r="C1096" s="78"/>
      <c r="D1096" s="78"/>
      <c r="E1096" s="78"/>
      <c r="F1096" s="78"/>
      <c r="G1096" s="82"/>
      <c r="H1096" s="82"/>
      <c r="I1096" s="82"/>
      <c r="J1096" s="82"/>
      <c r="K1096" s="82"/>
      <c r="L1096" s="78"/>
      <c r="M1096" s="78"/>
      <c r="N1096" s="78"/>
      <c r="O1096" s="78"/>
      <c r="P1096" s="78"/>
      <c r="Q1096" s="78"/>
      <c r="R1096" s="78"/>
      <c r="S1096" s="78"/>
      <c r="T1096" s="78"/>
      <c r="U1096" s="78"/>
      <c r="V1096" s="78"/>
      <c r="W1096" s="78"/>
      <c r="X1096" s="78"/>
      <c r="Y1096" s="78"/>
    </row>
    <row r="1097" spans="1:25">
      <c r="A1097" s="81"/>
      <c r="B1097" s="78"/>
      <c r="C1097" s="78"/>
      <c r="D1097" s="78"/>
      <c r="E1097" s="78"/>
      <c r="F1097" s="78"/>
      <c r="G1097" s="82"/>
      <c r="H1097" s="82"/>
      <c r="I1097" s="82"/>
      <c r="J1097" s="82"/>
      <c r="K1097" s="82"/>
      <c r="L1097" s="78"/>
      <c r="M1097" s="78"/>
      <c r="N1097" s="78"/>
      <c r="O1097" s="78"/>
      <c r="P1097" s="78"/>
      <c r="Q1097" s="78"/>
      <c r="R1097" s="78"/>
      <c r="S1097" s="78"/>
      <c r="T1097" s="78"/>
      <c r="U1097" s="78"/>
      <c r="V1097" s="78"/>
      <c r="W1097" s="78"/>
      <c r="X1097" s="78"/>
      <c r="Y1097" s="78"/>
    </row>
    <row r="1098" spans="1:25">
      <c r="A1098" s="81"/>
      <c r="B1098" s="78"/>
      <c r="C1098" s="78"/>
      <c r="D1098" s="78"/>
      <c r="E1098" s="78"/>
      <c r="F1098" s="78"/>
      <c r="G1098" s="82"/>
      <c r="H1098" s="82"/>
      <c r="I1098" s="82"/>
      <c r="J1098" s="82"/>
      <c r="K1098" s="82"/>
      <c r="L1098" s="78"/>
      <c r="M1098" s="78"/>
      <c r="N1098" s="78"/>
      <c r="O1098" s="78"/>
      <c r="P1098" s="78"/>
      <c r="Q1098" s="78"/>
      <c r="R1098" s="78"/>
      <c r="S1098" s="78"/>
      <c r="T1098" s="78"/>
      <c r="U1098" s="78"/>
      <c r="V1098" s="78"/>
      <c r="W1098" s="78"/>
      <c r="X1098" s="78"/>
      <c r="Y1098" s="78"/>
    </row>
    <row r="1099" spans="1:25">
      <c r="A1099" s="81"/>
      <c r="B1099" s="78"/>
      <c r="C1099" s="78"/>
      <c r="D1099" s="78"/>
      <c r="E1099" s="78"/>
      <c r="F1099" s="78"/>
      <c r="G1099" s="82"/>
      <c r="H1099" s="82"/>
      <c r="I1099" s="82"/>
      <c r="J1099" s="82"/>
      <c r="K1099" s="82"/>
      <c r="L1099" s="78"/>
      <c r="M1099" s="78"/>
      <c r="N1099" s="78"/>
      <c r="O1099" s="78"/>
      <c r="P1099" s="78"/>
      <c r="Q1099" s="78"/>
      <c r="R1099" s="78"/>
      <c r="S1099" s="78"/>
      <c r="T1099" s="78"/>
      <c r="U1099" s="78"/>
      <c r="V1099" s="78"/>
      <c r="W1099" s="78"/>
      <c r="X1099" s="78"/>
      <c r="Y1099" s="78"/>
    </row>
    <row r="1100" spans="1:25">
      <c r="A1100" s="81"/>
      <c r="B1100" s="78"/>
      <c r="C1100" s="78"/>
      <c r="D1100" s="78"/>
      <c r="E1100" s="78"/>
      <c r="F1100" s="78"/>
      <c r="G1100" s="82"/>
      <c r="H1100" s="82"/>
      <c r="I1100" s="82"/>
      <c r="J1100" s="82"/>
      <c r="K1100" s="82"/>
      <c r="L1100" s="78"/>
      <c r="M1100" s="78"/>
      <c r="N1100" s="78"/>
      <c r="O1100" s="78"/>
      <c r="P1100" s="78"/>
      <c r="Q1100" s="78"/>
      <c r="R1100" s="78"/>
      <c r="S1100" s="78"/>
      <c r="T1100" s="78"/>
      <c r="U1100" s="78"/>
      <c r="V1100" s="78"/>
      <c r="W1100" s="78"/>
      <c r="X1100" s="78"/>
      <c r="Y1100" s="78"/>
    </row>
    <row r="1101" spans="1:25">
      <c r="A1101" s="81"/>
      <c r="B1101" s="78"/>
      <c r="C1101" s="78"/>
      <c r="D1101" s="78"/>
      <c r="E1101" s="78"/>
      <c r="F1101" s="78"/>
      <c r="G1101" s="82"/>
      <c r="H1101" s="82"/>
      <c r="I1101" s="82"/>
      <c r="J1101" s="82"/>
      <c r="K1101" s="82"/>
      <c r="L1101" s="78"/>
      <c r="M1101" s="78"/>
      <c r="N1101" s="78"/>
      <c r="O1101" s="78"/>
      <c r="P1101" s="78"/>
      <c r="Q1101" s="78"/>
      <c r="R1101" s="78"/>
      <c r="S1101" s="78"/>
      <c r="T1101" s="78"/>
      <c r="U1101" s="78"/>
      <c r="V1101" s="78"/>
      <c r="W1101" s="78"/>
      <c r="X1101" s="78"/>
      <c r="Y1101" s="78"/>
    </row>
    <row r="1102" spans="1:25">
      <c r="A1102" s="81"/>
      <c r="B1102" s="78"/>
      <c r="C1102" s="78"/>
      <c r="D1102" s="78"/>
      <c r="E1102" s="78"/>
      <c r="F1102" s="78"/>
      <c r="G1102" s="82"/>
      <c r="H1102" s="82"/>
      <c r="I1102" s="82"/>
      <c r="J1102" s="82"/>
      <c r="K1102" s="82"/>
      <c r="L1102" s="78"/>
      <c r="M1102" s="78"/>
      <c r="N1102" s="78"/>
      <c r="O1102" s="78"/>
      <c r="P1102" s="78"/>
      <c r="Q1102" s="78"/>
      <c r="R1102" s="78"/>
      <c r="S1102" s="78"/>
      <c r="T1102" s="78"/>
      <c r="U1102" s="78"/>
      <c r="V1102" s="78"/>
      <c r="W1102" s="78"/>
      <c r="X1102" s="78"/>
      <c r="Y1102" s="78"/>
    </row>
    <row r="1103" spans="1:25">
      <c r="A1103" s="81"/>
      <c r="B1103" s="78"/>
      <c r="C1103" s="78"/>
      <c r="D1103" s="78"/>
      <c r="E1103" s="78"/>
      <c r="F1103" s="78"/>
      <c r="G1103" s="82"/>
      <c r="H1103" s="82"/>
      <c r="I1103" s="82"/>
      <c r="J1103" s="82"/>
      <c r="K1103" s="82"/>
      <c r="L1103" s="78"/>
      <c r="M1103" s="78"/>
      <c r="N1103" s="78"/>
      <c r="O1103" s="78"/>
      <c r="P1103" s="78"/>
      <c r="Q1103" s="78"/>
      <c r="R1103" s="78"/>
      <c r="S1103" s="78"/>
      <c r="T1103" s="78"/>
      <c r="U1103" s="78"/>
      <c r="V1103" s="78"/>
      <c r="W1103" s="78"/>
      <c r="X1103" s="78"/>
      <c r="Y1103" s="78"/>
    </row>
    <row r="1104" spans="1:25">
      <c r="A1104" s="81"/>
      <c r="B1104" s="78"/>
      <c r="C1104" s="78"/>
      <c r="D1104" s="78"/>
      <c r="E1104" s="78"/>
      <c r="F1104" s="78"/>
      <c r="G1104" s="82"/>
      <c r="H1104" s="82"/>
      <c r="I1104" s="82"/>
      <c r="J1104" s="82"/>
      <c r="K1104" s="82"/>
      <c r="L1104" s="78"/>
      <c r="M1104" s="78"/>
      <c r="N1104" s="78"/>
      <c r="O1104" s="78"/>
      <c r="P1104" s="78"/>
      <c r="Q1104" s="78"/>
      <c r="R1104" s="78"/>
      <c r="S1104" s="78"/>
      <c r="T1104" s="78"/>
      <c r="U1104" s="78"/>
      <c r="V1104" s="78"/>
      <c r="W1104" s="78"/>
      <c r="X1104" s="78"/>
      <c r="Y1104" s="78"/>
    </row>
    <row r="1105" spans="1:25">
      <c r="A1105" s="81"/>
      <c r="B1105" s="78"/>
      <c r="C1105" s="78"/>
      <c r="D1105" s="78"/>
      <c r="E1105" s="78"/>
      <c r="F1105" s="78"/>
      <c r="G1105" s="82"/>
      <c r="H1105" s="82"/>
      <c r="I1105" s="82"/>
      <c r="J1105" s="82"/>
      <c r="K1105" s="82"/>
      <c r="L1105" s="78"/>
      <c r="M1105" s="78"/>
      <c r="N1105" s="78"/>
      <c r="O1105" s="78"/>
      <c r="P1105" s="78"/>
      <c r="Q1105" s="78"/>
      <c r="R1105" s="78"/>
      <c r="S1105" s="78"/>
      <c r="T1105" s="78"/>
      <c r="U1105" s="78"/>
      <c r="V1105" s="78"/>
      <c r="W1105" s="78"/>
      <c r="X1105" s="78"/>
      <c r="Y1105" s="78"/>
    </row>
    <row r="1106" spans="1:25">
      <c r="A1106" s="81"/>
      <c r="B1106" s="78"/>
      <c r="C1106" s="78"/>
      <c r="D1106" s="78"/>
      <c r="E1106" s="78"/>
      <c r="F1106" s="78"/>
      <c r="G1106" s="82"/>
      <c r="H1106" s="82"/>
      <c r="I1106" s="82"/>
      <c r="J1106" s="82"/>
      <c r="K1106" s="82"/>
      <c r="L1106" s="78"/>
      <c r="M1106" s="78"/>
      <c r="N1106" s="78"/>
      <c r="O1106" s="78"/>
      <c r="P1106" s="78"/>
      <c r="Q1106" s="78"/>
      <c r="R1106" s="78"/>
      <c r="S1106" s="78"/>
      <c r="T1106" s="78"/>
      <c r="U1106" s="78"/>
      <c r="V1106" s="78"/>
      <c r="W1106" s="78"/>
      <c r="X1106" s="78"/>
      <c r="Y1106" s="78"/>
    </row>
    <row r="1107" spans="1:25">
      <c r="A1107" s="81"/>
      <c r="B1107" s="78"/>
      <c r="C1107" s="78"/>
      <c r="D1107" s="78"/>
      <c r="E1107" s="78"/>
      <c r="F1107" s="78"/>
      <c r="G1107" s="82"/>
      <c r="H1107" s="82"/>
      <c r="I1107" s="82"/>
      <c r="J1107" s="82"/>
      <c r="K1107" s="82"/>
      <c r="L1107" s="78"/>
      <c r="M1107" s="78"/>
      <c r="N1107" s="78"/>
      <c r="O1107" s="78"/>
      <c r="P1107" s="78"/>
      <c r="Q1107" s="78"/>
      <c r="R1107" s="78"/>
      <c r="S1107" s="78"/>
      <c r="T1107" s="78"/>
      <c r="U1107" s="78"/>
      <c r="V1107" s="78"/>
      <c r="W1107" s="78"/>
      <c r="X1107" s="78"/>
      <c r="Y1107" s="78"/>
    </row>
    <row r="1108" spans="1:25">
      <c r="A1108" s="81"/>
      <c r="B1108" s="78"/>
      <c r="C1108" s="78"/>
      <c r="D1108" s="78"/>
      <c r="E1108" s="78"/>
      <c r="F1108" s="78"/>
      <c r="G1108" s="82"/>
      <c r="H1108" s="82"/>
      <c r="I1108" s="82"/>
      <c r="J1108" s="82"/>
      <c r="K1108" s="82"/>
      <c r="L1108" s="78"/>
      <c r="M1108" s="78"/>
      <c r="N1108" s="78"/>
      <c r="O1108" s="78"/>
      <c r="P1108" s="78"/>
      <c r="Q1108" s="78"/>
      <c r="R1108" s="78"/>
      <c r="S1108" s="78"/>
      <c r="T1108" s="78"/>
      <c r="U1108" s="78"/>
      <c r="V1108" s="78"/>
      <c r="W1108" s="78"/>
      <c r="X1108" s="78"/>
      <c r="Y1108" s="78"/>
    </row>
    <row r="1109" spans="1:25">
      <c r="A1109" s="81"/>
      <c r="B1109" s="78"/>
      <c r="C1109" s="78"/>
      <c r="D1109" s="78"/>
      <c r="E1109" s="78"/>
      <c r="F1109" s="78"/>
      <c r="G1109" s="82"/>
      <c r="H1109" s="82"/>
      <c r="I1109" s="82"/>
      <c r="J1109" s="82"/>
      <c r="K1109" s="82"/>
      <c r="L1109" s="78"/>
      <c r="M1109" s="78"/>
      <c r="N1109" s="78"/>
      <c r="O1109" s="78"/>
      <c r="P1109" s="78"/>
      <c r="Q1109" s="78"/>
      <c r="R1109" s="78"/>
      <c r="S1109" s="78"/>
      <c r="T1109" s="78"/>
      <c r="U1109" s="78"/>
      <c r="V1109" s="78"/>
      <c r="W1109" s="78"/>
      <c r="X1109" s="78"/>
      <c r="Y1109" s="78"/>
    </row>
    <row r="1110" spans="1:25">
      <c r="A1110" s="81"/>
      <c r="B1110" s="78"/>
      <c r="C1110" s="78"/>
      <c r="D1110" s="78"/>
      <c r="E1110" s="78"/>
      <c r="F1110" s="78"/>
      <c r="G1110" s="82"/>
      <c r="H1110" s="82"/>
      <c r="I1110" s="82"/>
      <c r="J1110" s="82"/>
      <c r="K1110" s="82"/>
      <c r="L1110" s="78"/>
      <c r="M1110" s="78"/>
      <c r="N1110" s="78"/>
      <c r="O1110" s="78"/>
      <c r="P1110" s="78"/>
      <c r="Q1110" s="78"/>
      <c r="R1110" s="78"/>
      <c r="S1110" s="78"/>
      <c r="T1110" s="78"/>
      <c r="U1110" s="78"/>
      <c r="V1110" s="78"/>
      <c r="W1110" s="78"/>
      <c r="X1110" s="78"/>
      <c r="Y1110" s="78"/>
    </row>
    <row r="1111" spans="1:25">
      <c r="A1111" s="81"/>
      <c r="B1111" s="78"/>
      <c r="C1111" s="78"/>
      <c r="D1111" s="78"/>
      <c r="E1111" s="78"/>
      <c r="F1111" s="78"/>
      <c r="G1111" s="82"/>
      <c r="H1111" s="82"/>
      <c r="I1111" s="82"/>
      <c r="J1111" s="82"/>
      <c r="K1111" s="82"/>
      <c r="L1111" s="78"/>
      <c r="M1111" s="78"/>
      <c r="N1111" s="78"/>
      <c r="O1111" s="78"/>
      <c r="P1111" s="78"/>
      <c r="Q1111" s="78"/>
      <c r="R1111" s="78"/>
      <c r="S1111" s="78"/>
      <c r="T1111" s="78"/>
      <c r="U1111" s="78"/>
      <c r="V1111" s="78"/>
      <c r="W1111" s="78"/>
      <c r="X1111" s="78"/>
      <c r="Y1111" s="78"/>
    </row>
    <row r="1112" spans="1:25">
      <c r="A1112" s="81"/>
      <c r="B1112" s="78"/>
      <c r="C1112" s="78"/>
      <c r="D1112" s="78"/>
      <c r="E1112" s="78"/>
      <c r="F1112" s="78"/>
      <c r="G1112" s="82"/>
      <c r="H1112" s="82"/>
      <c r="I1112" s="82"/>
      <c r="J1112" s="82"/>
      <c r="K1112" s="82"/>
      <c r="L1112" s="78"/>
      <c r="M1112" s="78"/>
      <c r="N1112" s="78"/>
      <c r="O1112" s="78"/>
      <c r="P1112" s="78"/>
      <c r="Q1112" s="78"/>
      <c r="R1112" s="78"/>
      <c r="S1112" s="78"/>
      <c r="T1112" s="78"/>
      <c r="U1112" s="78"/>
      <c r="V1112" s="78"/>
      <c r="W1112" s="78"/>
      <c r="X1112" s="78"/>
      <c r="Y1112" s="78"/>
    </row>
    <row r="1113" spans="1:25">
      <c r="A1113" s="81"/>
      <c r="B1113" s="78"/>
      <c r="C1113" s="78"/>
      <c r="D1113" s="78"/>
      <c r="E1113" s="78"/>
      <c r="F1113" s="78"/>
      <c r="G1113" s="82"/>
      <c r="H1113" s="82"/>
      <c r="I1113" s="82"/>
      <c r="J1113" s="82"/>
      <c r="K1113" s="82"/>
      <c r="L1113" s="78"/>
      <c r="M1113" s="78"/>
      <c r="N1113" s="78"/>
      <c r="O1113" s="78"/>
      <c r="P1113" s="78"/>
      <c r="Q1113" s="78"/>
      <c r="R1113" s="78"/>
      <c r="S1113" s="78"/>
      <c r="T1113" s="78"/>
      <c r="U1113" s="78"/>
      <c r="V1113" s="78"/>
      <c r="W1113" s="78"/>
      <c r="X1113" s="78"/>
      <c r="Y1113" s="78"/>
    </row>
    <row r="1114" spans="1:25">
      <c r="A1114" s="81"/>
      <c r="B1114" s="78"/>
      <c r="C1114" s="78"/>
      <c r="D1114" s="78"/>
      <c r="E1114" s="78"/>
      <c r="F1114" s="78"/>
      <c r="G1114" s="82"/>
      <c r="H1114" s="82"/>
      <c r="I1114" s="82"/>
      <c r="J1114" s="82"/>
      <c r="K1114" s="82"/>
      <c r="L1114" s="78"/>
      <c r="M1114" s="78"/>
      <c r="N1114" s="78"/>
      <c r="O1114" s="78"/>
      <c r="P1114" s="78"/>
      <c r="Q1114" s="78"/>
      <c r="R1114" s="78"/>
      <c r="S1114" s="78"/>
      <c r="T1114" s="78"/>
      <c r="U1114" s="78"/>
      <c r="V1114" s="78"/>
      <c r="W1114" s="78"/>
      <c r="X1114" s="78"/>
      <c r="Y1114" s="78"/>
    </row>
    <row r="1115" spans="1:25">
      <c r="A1115" s="81"/>
      <c r="B1115" s="78"/>
      <c r="C1115" s="78"/>
      <c r="D1115" s="78"/>
      <c r="E1115" s="78"/>
      <c r="F1115" s="78"/>
      <c r="G1115" s="82"/>
      <c r="H1115" s="82"/>
      <c r="I1115" s="82"/>
      <c r="J1115" s="82"/>
      <c r="K1115" s="82"/>
      <c r="L1115" s="78"/>
      <c r="M1115" s="78"/>
      <c r="N1115" s="78"/>
      <c r="O1115" s="78"/>
      <c r="P1115" s="78"/>
      <c r="Q1115" s="78"/>
      <c r="R1115" s="78"/>
      <c r="S1115" s="78"/>
      <c r="T1115" s="78"/>
      <c r="U1115" s="78"/>
      <c r="V1115" s="78"/>
      <c r="W1115" s="78"/>
      <c r="X1115" s="78"/>
      <c r="Y1115" s="78"/>
    </row>
    <row r="1116" spans="1:25">
      <c r="A1116" s="81"/>
      <c r="B1116" s="78"/>
      <c r="C1116" s="78"/>
      <c r="D1116" s="78"/>
      <c r="E1116" s="78"/>
      <c r="F1116" s="78"/>
      <c r="G1116" s="82"/>
      <c r="H1116" s="82"/>
      <c r="I1116" s="82"/>
      <c r="J1116" s="82"/>
      <c r="K1116" s="82"/>
      <c r="L1116" s="78"/>
      <c r="M1116" s="78"/>
      <c r="N1116" s="78"/>
      <c r="O1116" s="78"/>
      <c r="P1116" s="78"/>
      <c r="Q1116" s="78"/>
      <c r="R1116" s="78"/>
      <c r="S1116" s="78"/>
      <c r="T1116" s="78"/>
      <c r="U1116" s="78"/>
      <c r="V1116" s="78"/>
      <c r="W1116" s="78"/>
      <c r="X1116" s="78"/>
      <c r="Y1116" s="78"/>
    </row>
    <row r="1117" spans="1:25">
      <c r="A1117" s="81"/>
      <c r="B1117" s="78"/>
      <c r="C1117" s="78"/>
      <c r="D1117" s="78"/>
      <c r="E1117" s="78"/>
      <c r="F1117" s="78"/>
      <c r="G1117" s="82"/>
      <c r="H1117" s="82"/>
      <c r="I1117" s="82"/>
      <c r="J1117" s="82"/>
      <c r="K1117" s="82"/>
      <c r="L1117" s="78"/>
      <c r="M1117" s="78"/>
      <c r="N1117" s="78"/>
      <c r="O1117" s="78"/>
      <c r="P1117" s="78"/>
      <c r="Q1117" s="78"/>
      <c r="R1117" s="78"/>
      <c r="S1117" s="78"/>
      <c r="T1117" s="78"/>
      <c r="U1117" s="78"/>
      <c r="V1117" s="78"/>
      <c r="W1117" s="78"/>
      <c r="X1117" s="78"/>
      <c r="Y1117" s="78"/>
    </row>
    <row r="1118" spans="1:25">
      <c r="A1118" s="81"/>
      <c r="B1118" s="78"/>
      <c r="C1118" s="78"/>
      <c r="D1118" s="78"/>
      <c r="E1118" s="78"/>
      <c r="F1118" s="78"/>
      <c r="G1118" s="82"/>
      <c r="H1118" s="82"/>
      <c r="I1118" s="82"/>
      <c r="J1118" s="82"/>
      <c r="K1118" s="82"/>
      <c r="L1118" s="78"/>
      <c r="M1118" s="78"/>
      <c r="N1118" s="78"/>
      <c r="O1118" s="78"/>
      <c r="P1118" s="78"/>
      <c r="Q1118" s="78"/>
      <c r="R1118" s="78"/>
      <c r="S1118" s="78"/>
      <c r="T1118" s="78"/>
      <c r="U1118" s="78"/>
      <c r="V1118" s="78"/>
      <c r="W1118" s="78"/>
      <c r="X1118" s="78"/>
      <c r="Y1118" s="78"/>
    </row>
    <row r="1119" spans="1:25">
      <c r="A1119" s="81"/>
      <c r="B1119" s="78"/>
      <c r="C1119" s="78"/>
      <c r="D1119" s="78"/>
      <c r="E1119" s="78"/>
      <c r="F1119" s="78"/>
      <c r="G1119" s="82"/>
      <c r="H1119" s="82"/>
      <c r="I1119" s="82"/>
      <c r="J1119" s="82"/>
      <c r="K1119" s="82"/>
      <c r="L1119" s="78"/>
      <c r="M1119" s="78"/>
      <c r="N1119" s="78"/>
      <c r="O1119" s="78"/>
      <c r="P1119" s="78"/>
      <c r="Q1119" s="78"/>
      <c r="R1119" s="78"/>
      <c r="S1119" s="78"/>
      <c r="T1119" s="78"/>
      <c r="U1119" s="78"/>
      <c r="V1119" s="78"/>
      <c r="W1119" s="78"/>
      <c r="X1119" s="78"/>
      <c r="Y1119" s="78"/>
    </row>
    <row r="1120" spans="1:25">
      <c r="A1120" s="81"/>
      <c r="B1120" s="78"/>
      <c r="C1120" s="78"/>
      <c r="D1120" s="78"/>
      <c r="E1120" s="78"/>
      <c r="F1120" s="78"/>
      <c r="G1120" s="82"/>
      <c r="H1120" s="82"/>
      <c r="I1120" s="82"/>
      <c r="J1120" s="82"/>
      <c r="K1120" s="82"/>
      <c r="L1120" s="78"/>
      <c r="M1120" s="78"/>
      <c r="N1120" s="78"/>
      <c r="O1120" s="78"/>
      <c r="P1120" s="78"/>
      <c r="Q1120" s="78"/>
      <c r="R1120" s="78"/>
      <c r="S1120" s="78"/>
      <c r="T1120" s="78"/>
      <c r="U1120" s="78"/>
      <c r="V1120" s="78"/>
      <c r="W1120" s="78"/>
      <c r="X1120" s="78"/>
      <c r="Y1120" s="78"/>
    </row>
    <row r="1121" spans="1:25">
      <c r="A1121" s="81"/>
      <c r="B1121" s="78"/>
      <c r="C1121" s="78"/>
      <c r="D1121" s="78"/>
      <c r="E1121" s="78"/>
      <c r="F1121" s="78"/>
      <c r="G1121" s="82"/>
      <c r="H1121" s="82"/>
      <c r="I1121" s="82"/>
      <c r="J1121" s="82"/>
      <c r="K1121" s="82"/>
      <c r="L1121" s="78"/>
      <c r="M1121" s="78"/>
      <c r="N1121" s="78"/>
      <c r="O1121" s="78"/>
      <c r="P1121" s="78"/>
      <c r="Q1121" s="78"/>
      <c r="R1121" s="78"/>
      <c r="S1121" s="78"/>
      <c r="T1121" s="78"/>
      <c r="U1121" s="78"/>
      <c r="V1121" s="78"/>
      <c r="W1121" s="78"/>
      <c r="X1121" s="78"/>
      <c r="Y1121" s="78"/>
    </row>
    <row r="1122" spans="1:25">
      <c r="A1122" s="81"/>
      <c r="B1122" s="78"/>
      <c r="C1122" s="78"/>
      <c r="D1122" s="78"/>
      <c r="E1122" s="78"/>
      <c r="F1122" s="78"/>
      <c r="G1122" s="82"/>
      <c r="H1122" s="82"/>
      <c r="I1122" s="82"/>
      <c r="J1122" s="82"/>
      <c r="K1122" s="82"/>
      <c r="L1122" s="78"/>
      <c r="M1122" s="78"/>
      <c r="N1122" s="78"/>
      <c r="O1122" s="78"/>
      <c r="P1122" s="78"/>
      <c r="Q1122" s="78"/>
      <c r="R1122" s="78"/>
      <c r="S1122" s="78"/>
      <c r="T1122" s="78"/>
      <c r="U1122" s="78"/>
      <c r="V1122" s="78"/>
      <c r="W1122" s="78"/>
      <c r="X1122" s="78"/>
      <c r="Y1122" s="78"/>
    </row>
    <row r="1123" spans="1:25">
      <c r="A1123" s="81"/>
      <c r="B1123" s="78"/>
      <c r="C1123" s="78"/>
      <c r="D1123" s="78"/>
      <c r="E1123" s="78"/>
      <c r="F1123" s="78"/>
      <c r="G1123" s="82"/>
      <c r="H1123" s="82"/>
      <c r="I1123" s="82"/>
      <c r="J1123" s="82"/>
      <c r="K1123" s="82"/>
      <c r="L1123" s="78"/>
      <c r="M1123" s="78"/>
      <c r="N1123" s="78"/>
      <c r="O1123" s="78"/>
      <c r="P1123" s="78"/>
      <c r="Q1123" s="78"/>
      <c r="R1123" s="78"/>
      <c r="S1123" s="78"/>
      <c r="T1123" s="78"/>
      <c r="U1123" s="78"/>
      <c r="V1123" s="78"/>
      <c r="W1123" s="78"/>
      <c r="X1123" s="78"/>
      <c r="Y1123" s="78"/>
    </row>
    <row r="1124" spans="1:25">
      <c r="A1124" s="81"/>
      <c r="B1124" s="78"/>
      <c r="C1124" s="78"/>
      <c r="D1124" s="78"/>
      <c r="E1124" s="78"/>
      <c r="F1124" s="78"/>
      <c r="G1124" s="82"/>
      <c r="H1124" s="82"/>
      <c r="I1124" s="82"/>
      <c r="J1124" s="82"/>
      <c r="K1124" s="82"/>
      <c r="L1124" s="78"/>
      <c r="M1124" s="78"/>
      <c r="N1124" s="78"/>
      <c r="O1124" s="78"/>
      <c r="P1124" s="78"/>
      <c r="Q1124" s="78"/>
      <c r="R1124" s="78"/>
      <c r="S1124" s="78"/>
      <c r="T1124" s="78"/>
      <c r="U1124" s="78"/>
      <c r="V1124" s="78"/>
      <c r="W1124" s="78"/>
      <c r="X1124" s="78"/>
      <c r="Y1124" s="78"/>
    </row>
    <row r="1125" spans="1:25">
      <c r="A1125" s="81"/>
      <c r="B1125" s="78"/>
      <c r="C1125" s="78"/>
      <c r="D1125" s="78"/>
      <c r="E1125" s="78"/>
      <c r="F1125" s="78"/>
      <c r="G1125" s="82"/>
      <c r="H1125" s="82"/>
      <c r="I1125" s="82"/>
      <c r="J1125" s="82"/>
      <c r="K1125" s="82"/>
      <c r="L1125" s="78"/>
      <c r="M1125" s="78"/>
      <c r="N1125" s="78"/>
      <c r="O1125" s="78"/>
      <c r="P1125" s="78"/>
      <c r="Q1125" s="78"/>
      <c r="R1125" s="78"/>
      <c r="S1125" s="78"/>
      <c r="T1125" s="78"/>
      <c r="U1125" s="78"/>
      <c r="V1125" s="78"/>
      <c r="W1125" s="78"/>
      <c r="X1125" s="78"/>
      <c r="Y1125" s="78"/>
    </row>
    <row r="1126" spans="1:25">
      <c r="A1126" s="81"/>
      <c r="B1126" s="78"/>
      <c r="C1126" s="78"/>
      <c r="D1126" s="78"/>
      <c r="E1126" s="78"/>
      <c r="F1126" s="78"/>
      <c r="G1126" s="82"/>
      <c r="H1126" s="82"/>
      <c r="I1126" s="82"/>
      <c r="J1126" s="82"/>
      <c r="K1126" s="82"/>
      <c r="L1126" s="78"/>
      <c r="M1126" s="78"/>
      <c r="N1126" s="78"/>
      <c r="O1126" s="78"/>
      <c r="P1126" s="78"/>
      <c r="Q1126" s="78"/>
      <c r="R1126" s="78"/>
      <c r="S1126" s="78"/>
      <c r="T1126" s="78"/>
      <c r="U1126" s="78"/>
      <c r="V1126" s="78"/>
      <c r="W1126" s="78"/>
      <c r="X1126" s="78"/>
      <c r="Y1126" s="78"/>
    </row>
    <row r="1127" spans="1:25">
      <c r="A1127" s="81"/>
      <c r="B1127" s="78"/>
      <c r="C1127" s="78"/>
      <c r="D1127" s="78"/>
      <c r="E1127" s="78"/>
      <c r="F1127" s="78"/>
      <c r="G1127" s="82"/>
      <c r="H1127" s="82"/>
      <c r="I1127" s="82"/>
      <c r="J1127" s="82"/>
      <c r="K1127" s="82"/>
      <c r="L1127" s="78"/>
      <c r="M1127" s="78"/>
      <c r="N1127" s="78"/>
      <c r="O1127" s="78"/>
      <c r="P1127" s="78"/>
      <c r="Q1127" s="78"/>
      <c r="R1127" s="78"/>
      <c r="S1127" s="78"/>
      <c r="T1127" s="78"/>
      <c r="U1127" s="78"/>
      <c r="V1127" s="78"/>
      <c r="W1127" s="78"/>
      <c r="X1127" s="78"/>
      <c r="Y1127" s="78"/>
    </row>
    <row r="1128" spans="1:25">
      <c r="A1128" s="81"/>
      <c r="B1128" s="78"/>
      <c r="C1128" s="78"/>
      <c r="D1128" s="78"/>
      <c r="E1128" s="78"/>
      <c r="F1128" s="78"/>
      <c r="G1128" s="82"/>
      <c r="H1128" s="82"/>
      <c r="I1128" s="82"/>
      <c r="J1128" s="82"/>
      <c r="K1128" s="82"/>
      <c r="L1128" s="78"/>
      <c r="M1128" s="78"/>
      <c r="N1128" s="78"/>
      <c r="O1128" s="78"/>
      <c r="P1128" s="78"/>
      <c r="Q1128" s="78"/>
      <c r="R1128" s="78"/>
      <c r="S1128" s="78"/>
      <c r="T1128" s="78"/>
      <c r="U1128" s="78"/>
      <c r="V1128" s="78"/>
      <c r="W1128" s="78"/>
      <c r="X1128" s="78"/>
      <c r="Y1128" s="78"/>
    </row>
    <row r="1129" spans="1:25">
      <c r="A1129" s="81"/>
      <c r="B1129" s="78"/>
      <c r="C1129" s="78"/>
      <c r="D1129" s="78"/>
      <c r="E1129" s="78"/>
      <c r="F1129" s="78"/>
      <c r="G1129" s="82"/>
      <c r="H1129" s="82"/>
      <c r="I1129" s="82"/>
      <c r="J1129" s="82"/>
      <c r="K1129" s="82"/>
      <c r="L1129" s="78"/>
      <c r="M1129" s="78"/>
      <c r="N1129" s="78"/>
      <c r="O1129" s="78"/>
      <c r="P1129" s="78"/>
      <c r="Q1129" s="78"/>
      <c r="R1129" s="78"/>
      <c r="S1129" s="78"/>
      <c r="T1129" s="78"/>
      <c r="U1129" s="78"/>
      <c r="V1129" s="78"/>
      <c r="W1129" s="78"/>
      <c r="X1129" s="78"/>
      <c r="Y1129" s="78"/>
    </row>
    <row r="1130" spans="1:25">
      <c r="A1130" s="81"/>
      <c r="B1130" s="78"/>
      <c r="C1130" s="78"/>
      <c r="D1130" s="78"/>
      <c r="E1130" s="78"/>
      <c r="F1130" s="78"/>
      <c r="G1130" s="82"/>
      <c r="H1130" s="82"/>
      <c r="I1130" s="82"/>
      <c r="J1130" s="82"/>
      <c r="K1130" s="82"/>
      <c r="L1130" s="78"/>
      <c r="M1130" s="78"/>
      <c r="N1130" s="78"/>
      <c r="O1130" s="78"/>
      <c r="P1130" s="78"/>
      <c r="Q1130" s="78"/>
      <c r="R1130" s="78"/>
      <c r="S1130" s="78"/>
      <c r="T1130" s="78"/>
      <c r="U1130" s="78"/>
      <c r="V1130" s="78"/>
      <c r="W1130" s="78"/>
      <c r="X1130" s="78"/>
      <c r="Y1130" s="78"/>
    </row>
    <row r="1131" spans="1:25">
      <c r="A1131" s="81"/>
      <c r="B1131" s="78"/>
      <c r="C1131" s="78"/>
      <c r="D1131" s="78"/>
      <c r="E1131" s="78"/>
      <c r="F1131" s="78"/>
      <c r="G1131" s="82"/>
      <c r="H1131" s="82"/>
      <c r="I1131" s="82"/>
      <c r="J1131" s="82"/>
      <c r="K1131" s="82"/>
      <c r="L1131" s="78"/>
      <c r="M1131" s="78"/>
      <c r="N1131" s="78"/>
      <c r="O1131" s="78"/>
      <c r="P1131" s="78"/>
      <c r="Q1131" s="78"/>
      <c r="R1131" s="78"/>
      <c r="S1131" s="78"/>
      <c r="T1131" s="78"/>
      <c r="U1131" s="78"/>
      <c r="V1131" s="78"/>
      <c r="W1131" s="78"/>
      <c r="X1131" s="78"/>
      <c r="Y1131" s="78"/>
    </row>
    <row r="1132" spans="1:25">
      <c r="A1132" s="81"/>
      <c r="B1132" s="78"/>
      <c r="C1132" s="78"/>
      <c r="D1132" s="78"/>
      <c r="E1132" s="78"/>
      <c r="F1132" s="78"/>
      <c r="G1132" s="82"/>
      <c r="H1132" s="82"/>
      <c r="I1132" s="82"/>
      <c r="J1132" s="82"/>
      <c r="K1132" s="82"/>
      <c r="L1132" s="78"/>
      <c r="M1132" s="78"/>
      <c r="N1132" s="78"/>
      <c r="O1132" s="78"/>
      <c r="P1132" s="78"/>
      <c r="Q1132" s="78"/>
      <c r="R1132" s="78"/>
      <c r="S1132" s="78"/>
      <c r="T1132" s="78"/>
      <c r="U1132" s="78"/>
      <c r="V1132" s="78"/>
      <c r="W1132" s="78"/>
      <c r="X1132" s="78"/>
      <c r="Y1132" s="78"/>
    </row>
    <row r="1133" spans="1:25">
      <c r="A1133" s="81"/>
      <c r="B1133" s="78"/>
      <c r="C1133" s="78"/>
      <c r="D1133" s="78"/>
      <c r="E1133" s="78"/>
      <c r="F1133" s="78"/>
      <c r="G1133" s="82"/>
      <c r="H1133" s="82"/>
      <c r="I1133" s="82"/>
      <c r="J1133" s="82"/>
      <c r="K1133" s="82"/>
      <c r="L1133" s="78"/>
      <c r="M1133" s="78"/>
      <c r="N1133" s="78"/>
      <c r="O1133" s="78"/>
      <c r="P1133" s="78"/>
      <c r="Q1133" s="78"/>
      <c r="R1133" s="78"/>
      <c r="S1133" s="78"/>
      <c r="T1133" s="78"/>
      <c r="U1133" s="78"/>
      <c r="V1133" s="78"/>
      <c r="W1133" s="78"/>
      <c r="X1133" s="78"/>
      <c r="Y1133" s="78"/>
    </row>
    <row r="1134" spans="1:25">
      <c r="A1134" s="81"/>
      <c r="B1134" s="78"/>
      <c r="C1134" s="78"/>
      <c r="D1134" s="78"/>
      <c r="E1134" s="78"/>
      <c r="F1134" s="78"/>
      <c r="G1134" s="82"/>
      <c r="H1134" s="82"/>
      <c r="I1134" s="82"/>
      <c r="J1134" s="82"/>
      <c r="K1134" s="82"/>
      <c r="L1134" s="78"/>
      <c r="M1134" s="78"/>
      <c r="N1134" s="78"/>
      <c r="O1134" s="78"/>
      <c r="P1134" s="78"/>
      <c r="Q1134" s="78"/>
      <c r="R1134" s="78"/>
      <c r="S1134" s="78"/>
      <c r="T1134" s="78"/>
      <c r="U1134" s="78"/>
      <c r="V1134" s="78"/>
      <c r="W1134" s="78"/>
      <c r="X1134" s="78"/>
      <c r="Y1134" s="78"/>
    </row>
    <row r="1135" spans="1:25">
      <c r="A1135" s="81"/>
      <c r="B1135" s="78"/>
      <c r="C1135" s="78"/>
      <c r="D1135" s="78"/>
      <c r="E1135" s="78"/>
      <c r="F1135" s="78"/>
      <c r="G1135" s="82"/>
      <c r="H1135" s="82"/>
      <c r="I1135" s="82"/>
      <c r="J1135" s="82"/>
      <c r="K1135" s="82"/>
      <c r="L1135" s="78"/>
      <c r="M1135" s="78"/>
      <c r="N1135" s="78"/>
      <c r="O1135" s="78"/>
      <c r="P1135" s="78"/>
      <c r="Q1135" s="78"/>
      <c r="R1135" s="78"/>
      <c r="S1135" s="78"/>
      <c r="T1135" s="78"/>
      <c r="U1135" s="78"/>
      <c r="V1135" s="78"/>
      <c r="W1135" s="78"/>
      <c r="X1135" s="78"/>
      <c r="Y1135" s="78"/>
    </row>
    <row r="1136" spans="1:25">
      <c r="A1136" s="81"/>
      <c r="B1136" s="78"/>
      <c r="C1136" s="78"/>
      <c r="D1136" s="78"/>
      <c r="E1136" s="78"/>
      <c r="F1136" s="78"/>
      <c r="G1136" s="82"/>
      <c r="H1136" s="82"/>
      <c r="I1136" s="82"/>
      <c r="J1136" s="82"/>
      <c r="K1136" s="82"/>
      <c r="L1136" s="78"/>
      <c r="M1136" s="78"/>
      <c r="N1136" s="78"/>
      <c r="O1136" s="78"/>
      <c r="P1136" s="78"/>
      <c r="Q1136" s="78"/>
      <c r="R1136" s="78"/>
      <c r="S1136" s="78"/>
      <c r="T1136" s="78"/>
      <c r="U1136" s="78"/>
      <c r="V1136" s="78"/>
      <c r="W1136" s="78"/>
      <c r="X1136" s="78"/>
      <c r="Y1136" s="78"/>
    </row>
    <row r="1137" spans="1:25">
      <c r="A1137" s="81"/>
      <c r="B1137" s="78"/>
      <c r="C1137" s="78"/>
      <c r="D1137" s="78"/>
      <c r="E1137" s="78"/>
      <c r="F1137" s="78"/>
      <c r="G1137" s="82"/>
      <c r="H1137" s="82"/>
      <c r="I1137" s="82"/>
      <c r="J1137" s="82"/>
      <c r="K1137" s="82"/>
      <c r="L1137" s="78"/>
      <c r="M1137" s="78"/>
      <c r="N1137" s="78"/>
      <c r="O1137" s="78"/>
      <c r="P1137" s="78"/>
      <c r="Q1137" s="78"/>
      <c r="R1137" s="78"/>
      <c r="S1137" s="78"/>
      <c r="T1137" s="78"/>
      <c r="U1137" s="78"/>
      <c r="V1137" s="78"/>
      <c r="W1137" s="78"/>
      <c r="X1137" s="78"/>
      <c r="Y1137" s="78"/>
    </row>
    <row r="1138" spans="1:25">
      <c r="A1138" s="81"/>
      <c r="B1138" s="78"/>
      <c r="C1138" s="78"/>
      <c r="D1138" s="78"/>
      <c r="E1138" s="78"/>
      <c r="F1138" s="78"/>
      <c r="G1138" s="82"/>
      <c r="H1138" s="82"/>
      <c r="I1138" s="82"/>
      <c r="J1138" s="82"/>
      <c r="K1138" s="82"/>
      <c r="L1138" s="78"/>
      <c r="M1138" s="78"/>
      <c r="N1138" s="78"/>
      <c r="O1138" s="78"/>
      <c r="P1138" s="78"/>
      <c r="Q1138" s="78"/>
      <c r="R1138" s="78"/>
      <c r="S1138" s="78"/>
      <c r="T1138" s="78"/>
      <c r="U1138" s="78"/>
      <c r="V1138" s="78"/>
      <c r="W1138" s="78"/>
      <c r="X1138" s="78"/>
      <c r="Y1138" s="78"/>
    </row>
    <row r="1139" spans="1:25">
      <c r="A1139" s="81"/>
      <c r="B1139" s="78"/>
      <c r="C1139" s="78"/>
      <c r="D1139" s="78"/>
      <c r="E1139" s="78"/>
      <c r="F1139" s="78"/>
      <c r="G1139" s="82"/>
      <c r="H1139" s="82"/>
      <c r="I1139" s="82"/>
      <c r="J1139" s="82"/>
      <c r="K1139" s="82"/>
      <c r="L1139" s="78"/>
      <c r="M1139" s="78"/>
      <c r="N1139" s="78"/>
      <c r="O1139" s="78"/>
      <c r="P1139" s="78"/>
      <c r="Q1139" s="78"/>
      <c r="R1139" s="78"/>
      <c r="S1139" s="78"/>
      <c r="T1139" s="78"/>
      <c r="U1139" s="78"/>
      <c r="V1139" s="78"/>
      <c r="W1139" s="78"/>
      <c r="X1139" s="78"/>
      <c r="Y1139" s="78"/>
    </row>
    <row r="1140" spans="1:25">
      <c r="A1140" s="81"/>
      <c r="B1140" s="78"/>
      <c r="C1140" s="78"/>
      <c r="D1140" s="78"/>
      <c r="E1140" s="78"/>
      <c r="F1140" s="78"/>
      <c r="G1140" s="82"/>
      <c r="H1140" s="82"/>
      <c r="I1140" s="82"/>
      <c r="J1140" s="82"/>
      <c r="K1140" s="82"/>
      <c r="L1140" s="78"/>
      <c r="M1140" s="78"/>
      <c r="N1140" s="78"/>
      <c r="O1140" s="78"/>
      <c r="P1140" s="78"/>
      <c r="Q1140" s="78"/>
      <c r="R1140" s="78"/>
      <c r="S1140" s="78"/>
      <c r="T1140" s="78"/>
      <c r="U1140" s="78"/>
      <c r="V1140" s="78"/>
      <c r="W1140" s="78"/>
      <c r="X1140" s="78"/>
      <c r="Y1140" s="78"/>
    </row>
    <row r="1141" spans="1:25">
      <c r="A1141" s="81"/>
      <c r="B1141" s="78"/>
      <c r="C1141" s="78"/>
      <c r="D1141" s="78"/>
      <c r="E1141" s="78"/>
      <c r="F1141" s="78"/>
      <c r="G1141" s="82"/>
      <c r="H1141" s="82"/>
      <c r="I1141" s="82"/>
      <c r="J1141" s="82"/>
      <c r="K1141" s="82"/>
      <c r="L1141" s="78"/>
      <c r="M1141" s="78"/>
      <c r="N1141" s="78"/>
      <c r="O1141" s="78"/>
      <c r="P1141" s="78"/>
      <c r="Q1141" s="78"/>
      <c r="R1141" s="78"/>
      <c r="S1141" s="78"/>
      <c r="T1141" s="78"/>
      <c r="U1141" s="78"/>
      <c r="V1141" s="78"/>
      <c r="W1141" s="78"/>
      <c r="X1141" s="78"/>
      <c r="Y1141" s="78"/>
    </row>
    <row r="1142" spans="1:25">
      <c r="A1142" s="81"/>
      <c r="B1142" s="78"/>
      <c r="C1142" s="78"/>
      <c r="D1142" s="78"/>
      <c r="E1142" s="78"/>
      <c r="F1142" s="78"/>
      <c r="G1142" s="82"/>
      <c r="H1142" s="82"/>
      <c r="I1142" s="82"/>
      <c r="J1142" s="82"/>
      <c r="K1142" s="82"/>
      <c r="L1142" s="78"/>
      <c r="M1142" s="78"/>
      <c r="N1142" s="78"/>
      <c r="O1142" s="78"/>
      <c r="P1142" s="78"/>
      <c r="Q1142" s="78"/>
      <c r="R1142" s="78"/>
      <c r="S1142" s="78"/>
      <c r="T1142" s="78"/>
      <c r="U1142" s="78"/>
      <c r="V1142" s="78"/>
      <c r="W1142" s="78"/>
      <c r="X1142" s="78"/>
      <c r="Y1142" s="78"/>
    </row>
    <row r="1143" spans="1:25">
      <c r="A1143" s="81"/>
      <c r="B1143" s="78"/>
      <c r="C1143" s="78"/>
      <c r="D1143" s="78"/>
      <c r="E1143" s="78"/>
      <c r="F1143" s="78"/>
      <c r="G1143" s="82"/>
      <c r="H1143" s="82"/>
      <c r="I1143" s="82"/>
      <c r="J1143" s="82"/>
      <c r="K1143" s="82"/>
      <c r="L1143" s="78"/>
      <c r="M1143" s="78"/>
      <c r="N1143" s="78"/>
      <c r="O1143" s="78"/>
      <c r="P1143" s="78"/>
      <c r="Q1143" s="78"/>
      <c r="R1143" s="78"/>
      <c r="S1143" s="78"/>
      <c r="T1143" s="78"/>
      <c r="U1143" s="78"/>
      <c r="V1143" s="78"/>
      <c r="W1143" s="78"/>
      <c r="X1143" s="78"/>
      <c r="Y1143" s="78"/>
    </row>
    <row r="1144" spans="1:25">
      <c r="A1144" s="81"/>
      <c r="B1144" s="78"/>
      <c r="C1144" s="78"/>
      <c r="D1144" s="78"/>
      <c r="E1144" s="78"/>
      <c r="F1144" s="78"/>
      <c r="G1144" s="82"/>
      <c r="H1144" s="82"/>
      <c r="I1144" s="82"/>
      <c r="J1144" s="82"/>
      <c r="K1144" s="82"/>
      <c r="L1144" s="78"/>
      <c r="M1144" s="78"/>
      <c r="N1144" s="78"/>
      <c r="O1144" s="78"/>
      <c r="P1144" s="78"/>
      <c r="Q1144" s="78"/>
      <c r="R1144" s="78"/>
      <c r="S1144" s="78"/>
      <c r="T1144" s="78"/>
      <c r="U1144" s="78"/>
      <c r="V1144" s="78"/>
      <c r="W1144" s="78"/>
      <c r="X1144" s="78"/>
      <c r="Y1144" s="78"/>
    </row>
    <row r="1145" spans="1:25">
      <c r="A1145" s="81"/>
      <c r="B1145" s="78"/>
      <c r="C1145" s="78"/>
      <c r="D1145" s="78"/>
      <c r="E1145" s="78"/>
      <c r="F1145" s="78"/>
      <c r="G1145" s="82"/>
      <c r="H1145" s="82"/>
      <c r="I1145" s="82"/>
      <c r="J1145" s="82"/>
      <c r="K1145" s="82"/>
      <c r="L1145" s="78"/>
      <c r="M1145" s="78"/>
      <c r="N1145" s="78"/>
      <c r="O1145" s="78"/>
      <c r="P1145" s="78"/>
      <c r="Q1145" s="78"/>
      <c r="R1145" s="78"/>
      <c r="S1145" s="78"/>
      <c r="T1145" s="78"/>
      <c r="U1145" s="78"/>
      <c r="V1145" s="78"/>
      <c r="W1145" s="78"/>
      <c r="X1145" s="78"/>
      <c r="Y1145" s="78"/>
    </row>
    <row r="1146" spans="1:25">
      <c r="A1146" s="81"/>
      <c r="B1146" s="78"/>
      <c r="C1146" s="78"/>
      <c r="D1146" s="78"/>
      <c r="E1146" s="78"/>
      <c r="F1146" s="78"/>
      <c r="G1146" s="82"/>
      <c r="H1146" s="82"/>
      <c r="I1146" s="82"/>
      <c r="J1146" s="82"/>
      <c r="K1146" s="82"/>
      <c r="L1146" s="78"/>
      <c r="M1146" s="78"/>
      <c r="N1146" s="78"/>
      <c r="O1146" s="78"/>
      <c r="P1146" s="78"/>
      <c r="Q1146" s="78"/>
      <c r="R1146" s="78"/>
      <c r="S1146" s="78"/>
      <c r="T1146" s="78"/>
      <c r="U1146" s="78"/>
      <c r="V1146" s="78"/>
      <c r="W1146" s="78"/>
      <c r="X1146" s="78"/>
      <c r="Y1146" s="78"/>
    </row>
    <row r="1147" spans="1:25">
      <c r="A1147" s="81"/>
      <c r="B1147" s="78"/>
      <c r="C1147" s="78"/>
      <c r="D1147" s="78"/>
      <c r="E1147" s="78"/>
      <c r="F1147" s="78"/>
      <c r="G1147" s="82"/>
      <c r="H1147" s="82"/>
      <c r="I1147" s="82"/>
      <c r="J1147" s="82"/>
      <c r="K1147" s="82"/>
      <c r="L1147" s="78"/>
      <c r="M1147" s="78"/>
      <c r="N1147" s="78"/>
      <c r="O1147" s="78"/>
      <c r="P1147" s="78"/>
      <c r="Q1147" s="78"/>
      <c r="R1147" s="78"/>
      <c r="S1147" s="78"/>
      <c r="T1147" s="78"/>
      <c r="U1147" s="78"/>
      <c r="V1147" s="78"/>
      <c r="W1147" s="78"/>
      <c r="X1147" s="78"/>
      <c r="Y1147" s="78"/>
    </row>
    <row r="1148" spans="1:25">
      <c r="A1148" s="81"/>
      <c r="B1148" s="78"/>
      <c r="C1148" s="78"/>
      <c r="D1148" s="78"/>
      <c r="E1148" s="78"/>
      <c r="F1148" s="78"/>
      <c r="G1148" s="82"/>
      <c r="H1148" s="82"/>
      <c r="I1148" s="82"/>
      <c r="J1148" s="82"/>
      <c r="K1148" s="82"/>
      <c r="L1148" s="78"/>
      <c r="M1148" s="78"/>
      <c r="N1148" s="78"/>
      <c r="O1148" s="78"/>
      <c r="P1148" s="78"/>
      <c r="Q1148" s="78"/>
      <c r="R1148" s="78"/>
      <c r="S1148" s="78"/>
      <c r="T1148" s="78"/>
      <c r="U1148" s="78"/>
      <c r="V1148" s="78"/>
      <c r="W1148" s="78"/>
      <c r="X1148" s="78"/>
      <c r="Y1148" s="78"/>
    </row>
    <row r="1149" spans="1:25">
      <c r="A1149" s="81"/>
      <c r="B1149" s="78"/>
      <c r="C1149" s="78"/>
      <c r="D1149" s="78"/>
      <c r="E1149" s="78"/>
      <c r="F1149" s="78"/>
      <c r="G1149" s="82"/>
      <c r="H1149" s="82"/>
      <c r="I1149" s="82"/>
      <c r="J1149" s="82"/>
      <c r="K1149" s="82"/>
      <c r="L1149" s="78"/>
      <c r="M1149" s="78"/>
      <c r="N1149" s="78"/>
      <c r="O1149" s="78"/>
      <c r="P1149" s="78"/>
      <c r="Q1149" s="78"/>
      <c r="R1149" s="78"/>
      <c r="S1149" s="78"/>
      <c r="T1149" s="78"/>
      <c r="U1149" s="78"/>
      <c r="V1149" s="78"/>
      <c r="W1149" s="78"/>
      <c r="X1149" s="78"/>
      <c r="Y1149" s="78"/>
    </row>
    <row r="1150" spans="1:25">
      <c r="A1150" s="81"/>
      <c r="B1150" s="78"/>
      <c r="C1150" s="78"/>
      <c r="D1150" s="78"/>
      <c r="E1150" s="78"/>
      <c r="F1150" s="78"/>
      <c r="G1150" s="82"/>
      <c r="H1150" s="82"/>
      <c r="I1150" s="82"/>
      <c r="J1150" s="82"/>
      <c r="K1150" s="82"/>
      <c r="L1150" s="78"/>
      <c r="M1150" s="78"/>
      <c r="N1150" s="78"/>
      <c r="O1150" s="78"/>
      <c r="P1150" s="78"/>
      <c r="Q1150" s="78"/>
      <c r="R1150" s="78"/>
      <c r="S1150" s="78"/>
      <c r="T1150" s="78"/>
      <c r="U1150" s="78"/>
      <c r="V1150" s="78"/>
      <c r="W1150" s="78"/>
      <c r="X1150" s="78"/>
      <c r="Y1150" s="78"/>
    </row>
    <row r="1151" spans="1:25">
      <c r="A1151" s="81"/>
      <c r="B1151" s="78"/>
      <c r="C1151" s="78"/>
      <c r="D1151" s="78"/>
      <c r="E1151" s="78"/>
      <c r="F1151" s="78"/>
      <c r="G1151" s="82"/>
      <c r="H1151" s="82"/>
      <c r="I1151" s="82"/>
      <c r="J1151" s="82"/>
      <c r="K1151" s="82"/>
      <c r="L1151" s="78"/>
      <c r="M1151" s="78"/>
      <c r="N1151" s="78"/>
      <c r="O1151" s="78"/>
      <c r="P1151" s="78"/>
      <c r="Q1151" s="78"/>
      <c r="R1151" s="78"/>
      <c r="S1151" s="78"/>
      <c r="T1151" s="78"/>
      <c r="U1151" s="78"/>
      <c r="V1151" s="78"/>
      <c r="W1151" s="78"/>
      <c r="X1151" s="78"/>
      <c r="Y1151" s="78"/>
    </row>
    <row r="1152" spans="1:25">
      <c r="A1152" s="81"/>
      <c r="B1152" s="78"/>
      <c r="C1152" s="78"/>
      <c r="D1152" s="78"/>
      <c r="E1152" s="78"/>
      <c r="F1152" s="78"/>
      <c r="G1152" s="82"/>
      <c r="H1152" s="82"/>
      <c r="I1152" s="82"/>
      <c r="J1152" s="82"/>
      <c r="K1152" s="82"/>
      <c r="L1152" s="78"/>
      <c r="M1152" s="78"/>
      <c r="N1152" s="78"/>
      <c r="O1152" s="78"/>
      <c r="P1152" s="78"/>
      <c r="Q1152" s="78"/>
      <c r="R1152" s="78"/>
      <c r="S1152" s="78"/>
      <c r="T1152" s="78"/>
      <c r="U1152" s="78"/>
      <c r="V1152" s="78"/>
      <c r="W1152" s="78"/>
      <c r="X1152" s="78"/>
      <c r="Y1152" s="78"/>
    </row>
    <row r="1153" spans="1:25">
      <c r="A1153" s="81"/>
      <c r="B1153" s="78"/>
      <c r="C1153" s="78"/>
      <c r="D1153" s="78"/>
      <c r="E1153" s="78"/>
      <c r="F1153" s="78"/>
      <c r="G1153" s="82"/>
      <c r="H1153" s="82"/>
      <c r="I1153" s="82"/>
      <c r="J1153" s="82"/>
      <c r="K1153" s="82"/>
      <c r="L1153" s="78"/>
      <c r="M1153" s="78"/>
      <c r="N1153" s="78"/>
      <c r="O1153" s="78"/>
      <c r="P1153" s="78"/>
      <c r="Q1153" s="78"/>
      <c r="R1153" s="78"/>
      <c r="S1153" s="78"/>
      <c r="T1153" s="78"/>
      <c r="U1153" s="78"/>
      <c r="V1153" s="78"/>
      <c r="W1153" s="78"/>
      <c r="X1153" s="78"/>
      <c r="Y1153" s="78"/>
    </row>
    <row r="1154" spans="1:25">
      <c r="A1154" s="81"/>
      <c r="B1154" s="78"/>
      <c r="C1154" s="78"/>
      <c r="D1154" s="78"/>
      <c r="E1154" s="78"/>
      <c r="F1154" s="78"/>
      <c r="G1154" s="82"/>
      <c r="H1154" s="82"/>
      <c r="I1154" s="82"/>
      <c r="J1154" s="82"/>
      <c r="K1154" s="82"/>
      <c r="L1154" s="78"/>
      <c r="M1154" s="78"/>
      <c r="N1154" s="78"/>
      <c r="O1154" s="78"/>
      <c r="P1154" s="78"/>
      <c r="Q1154" s="78"/>
      <c r="R1154" s="78"/>
      <c r="S1154" s="78"/>
      <c r="T1154" s="78"/>
      <c r="U1154" s="78"/>
      <c r="V1154" s="78"/>
      <c r="W1154" s="78"/>
      <c r="X1154" s="78"/>
      <c r="Y1154" s="78"/>
    </row>
    <row r="1155" spans="1:25">
      <c r="A1155" s="81"/>
      <c r="B1155" s="78"/>
      <c r="C1155" s="78"/>
      <c r="D1155" s="78"/>
      <c r="E1155" s="78"/>
      <c r="F1155" s="78"/>
      <c r="G1155" s="82"/>
      <c r="H1155" s="82"/>
      <c r="I1155" s="82"/>
      <c r="J1155" s="82"/>
      <c r="K1155" s="82"/>
      <c r="L1155" s="78"/>
      <c r="M1155" s="78"/>
      <c r="N1155" s="78"/>
      <c r="O1155" s="78"/>
      <c r="P1155" s="78"/>
      <c r="Q1155" s="78"/>
      <c r="R1155" s="78"/>
      <c r="S1155" s="78"/>
      <c r="T1155" s="78"/>
      <c r="U1155" s="78"/>
      <c r="V1155" s="78"/>
      <c r="W1155" s="78"/>
      <c r="X1155" s="78"/>
      <c r="Y1155" s="78"/>
    </row>
    <row r="1156" spans="1:25">
      <c r="A1156" s="81"/>
      <c r="B1156" s="78"/>
      <c r="C1156" s="78"/>
      <c r="D1156" s="78"/>
      <c r="E1156" s="78"/>
      <c r="F1156" s="78"/>
      <c r="G1156" s="82"/>
      <c r="H1156" s="82"/>
      <c r="I1156" s="82"/>
      <c r="J1156" s="82"/>
      <c r="K1156" s="82"/>
      <c r="L1156" s="78"/>
      <c r="M1156" s="78"/>
      <c r="N1156" s="78"/>
      <c r="O1156" s="78"/>
      <c r="P1156" s="78"/>
      <c r="Q1156" s="78"/>
      <c r="R1156" s="78"/>
      <c r="S1156" s="78"/>
      <c r="T1156" s="78"/>
      <c r="U1156" s="78"/>
      <c r="V1156" s="78"/>
      <c r="W1156" s="78"/>
      <c r="X1156" s="78"/>
      <c r="Y1156" s="78"/>
    </row>
    <row r="1157" spans="1:25">
      <c r="A1157" s="81"/>
      <c r="B1157" s="78"/>
      <c r="C1157" s="78"/>
      <c r="D1157" s="78"/>
      <c r="E1157" s="78"/>
      <c r="F1157" s="78"/>
      <c r="G1157" s="82"/>
      <c r="H1157" s="82"/>
      <c r="I1157" s="82"/>
      <c r="J1157" s="82"/>
      <c r="K1157" s="82"/>
      <c r="L1157" s="78"/>
      <c r="M1157" s="78"/>
      <c r="N1157" s="78"/>
      <c r="O1157" s="78"/>
      <c r="P1157" s="78"/>
      <c r="Q1157" s="78"/>
      <c r="R1157" s="78"/>
      <c r="S1157" s="78"/>
      <c r="T1157" s="78"/>
      <c r="U1157" s="78"/>
      <c r="V1157" s="78"/>
      <c r="W1157" s="78"/>
      <c r="X1157" s="78"/>
      <c r="Y1157" s="78"/>
    </row>
    <row r="1158" spans="1:25">
      <c r="A1158" s="81"/>
      <c r="B1158" s="78"/>
      <c r="C1158" s="78"/>
      <c r="D1158" s="78"/>
      <c r="E1158" s="78"/>
      <c r="F1158" s="78"/>
      <c r="G1158" s="82"/>
      <c r="H1158" s="82"/>
      <c r="I1158" s="82"/>
      <c r="J1158" s="82"/>
      <c r="K1158" s="82"/>
      <c r="L1158" s="78"/>
      <c r="M1158" s="78"/>
      <c r="N1158" s="78"/>
      <c r="O1158" s="78"/>
      <c r="P1158" s="78"/>
      <c r="Q1158" s="78"/>
      <c r="R1158" s="78"/>
      <c r="S1158" s="78"/>
      <c r="T1158" s="78"/>
      <c r="U1158" s="78"/>
      <c r="V1158" s="78"/>
      <c r="W1158" s="78"/>
      <c r="X1158" s="78"/>
      <c r="Y1158" s="78"/>
    </row>
    <row r="1159" spans="1:25">
      <c r="A1159" s="81"/>
      <c r="B1159" s="78"/>
      <c r="C1159" s="78"/>
      <c r="D1159" s="78"/>
      <c r="E1159" s="78"/>
      <c r="F1159" s="78"/>
      <c r="G1159" s="82"/>
      <c r="H1159" s="82"/>
      <c r="I1159" s="82"/>
      <c r="J1159" s="82"/>
      <c r="K1159" s="82"/>
      <c r="L1159" s="78"/>
      <c r="M1159" s="78"/>
      <c r="N1159" s="78"/>
      <c r="O1159" s="78"/>
      <c r="P1159" s="78"/>
      <c r="Q1159" s="78"/>
      <c r="R1159" s="78"/>
      <c r="S1159" s="78"/>
      <c r="T1159" s="78"/>
      <c r="U1159" s="78"/>
      <c r="V1159" s="78"/>
      <c r="W1159" s="78"/>
      <c r="X1159" s="78"/>
      <c r="Y1159" s="78"/>
    </row>
    <row r="1160" spans="1:25">
      <c r="A1160" s="81"/>
      <c r="B1160" s="78"/>
      <c r="C1160" s="78"/>
      <c r="D1160" s="78"/>
      <c r="E1160" s="78"/>
      <c r="F1160" s="78"/>
      <c r="G1160" s="82"/>
      <c r="H1160" s="82"/>
      <c r="I1160" s="82"/>
      <c r="J1160" s="82"/>
      <c r="K1160" s="82"/>
      <c r="L1160" s="78"/>
      <c r="M1160" s="78"/>
      <c r="N1160" s="78"/>
      <c r="O1160" s="78"/>
      <c r="P1160" s="78"/>
      <c r="Q1160" s="78"/>
      <c r="R1160" s="78"/>
      <c r="S1160" s="78"/>
      <c r="T1160" s="78"/>
      <c r="U1160" s="78"/>
      <c r="V1160" s="78"/>
      <c r="W1160" s="78"/>
      <c r="X1160" s="78"/>
      <c r="Y1160" s="78"/>
    </row>
    <row r="1161" spans="1:25">
      <c r="A1161" s="81"/>
      <c r="B1161" s="78"/>
      <c r="C1161" s="78"/>
      <c r="D1161" s="78"/>
      <c r="E1161" s="78"/>
      <c r="F1161" s="78"/>
      <c r="G1161" s="82"/>
      <c r="H1161" s="82"/>
      <c r="I1161" s="82"/>
      <c r="J1161" s="82"/>
      <c r="K1161" s="82"/>
      <c r="L1161" s="78"/>
      <c r="M1161" s="78"/>
      <c r="N1161" s="78"/>
      <c r="O1161" s="78"/>
      <c r="P1161" s="78"/>
      <c r="Q1161" s="78"/>
      <c r="R1161" s="78"/>
      <c r="S1161" s="78"/>
      <c r="T1161" s="78"/>
      <c r="U1161" s="78"/>
      <c r="V1161" s="78"/>
      <c r="W1161" s="78"/>
      <c r="X1161" s="78"/>
      <c r="Y1161" s="78"/>
    </row>
    <row r="1162" spans="1:25">
      <c r="A1162" s="81"/>
      <c r="B1162" s="78"/>
      <c r="C1162" s="78"/>
      <c r="D1162" s="78"/>
      <c r="E1162" s="78"/>
      <c r="F1162" s="78"/>
      <c r="G1162" s="82"/>
      <c r="H1162" s="82"/>
      <c r="I1162" s="82"/>
      <c r="J1162" s="82"/>
      <c r="K1162" s="82"/>
      <c r="L1162" s="78"/>
      <c r="M1162" s="78"/>
      <c r="N1162" s="78"/>
      <c r="O1162" s="78"/>
      <c r="P1162" s="78"/>
      <c r="Q1162" s="78"/>
      <c r="R1162" s="78"/>
      <c r="S1162" s="78"/>
      <c r="T1162" s="78"/>
      <c r="U1162" s="78"/>
      <c r="V1162" s="78"/>
      <c r="W1162" s="78"/>
      <c r="X1162" s="78"/>
      <c r="Y1162" s="78"/>
    </row>
    <row r="1163" spans="1:25">
      <c r="A1163" s="81"/>
      <c r="B1163" s="78"/>
      <c r="C1163" s="78"/>
      <c r="D1163" s="78"/>
      <c r="E1163" s="78"/>
      <c r="F1163" s="78"/>
      <c r="G1163" s="82"/>
      <c r="H1163" s="82"/>
      <c r="I1163" s="82"/>
      <c r="J1163" s="82"/>
      <c r="K1163" s="82"/>
      <c r="L1163" s="78"/>
      <c r="M1163" s="78"/>
      <c r="N1163" s="78"/>
      <c r="O1163" s="78"/>
      <c r="P1163" s="78"/>
      <c r="Q1163" s="78"/>
      <c r="R1163" s="78"/>
      <c r="S1163" s="78"/>
      <c r="T1163" s="78"/>
      <c r="U1163" s="78"/>
      <c r="V1163" s="78"/>
      <c r="W1163" s="78"/>
      <c r="X1163" s="78"/>
      <c r="Y1163" s="78"/>
    </row>
    <row r="1164" spans="1:25">
      <c r="A1164" s="81"/>
      <c r="B1164" s="78"/>
      <c r="C1164" s="78"/>
      <c r="D1164" s="78"/>
      <c r="E1164" s="78"/>
      <c r="F1164" s="78"/>
      <c r="G1164" s="82"/>
      <c r="H1164" s="82"/>
      <c r="I1164" s="82"/>
      <c r="J1164" s="82"/>
      <c r="K1164" s="82"/>
      <c r="L1164" s="78"/>
      <c r="M1164" s="78"/>
      <c r="N1164" s="78"/>
      <c r="O1164" s="78"/>
      <c r="P1164" s="78"/>
      <c r="Q1164" s="78"/>
      <c r="R1164" s="78"/>
      <c r="S1164" s="78"/>
      <c r="T1164" s="78"/>
      <c r="U1164" s="78"/>
      <c r="V1164" s="78"/>
      <c r="W1164" s="78"/>
      <c r="X1164" s="78"/>
      <c r="Y1164" s="78"/>
    </row>
    <row r="1165" spans="1:25">
      <c r="A1165" s="81"/>
      <c r="B1165" s="78"/>
      <c r="C1165" s="78"/>
      <c r="D1165" s="78"/>
      <c r="E1165" s="78"/>
      <c r="F1165" s="78"/>
      <c r="G1165" s="82"/>
      <c r="H1165" s="82"/>
      <c r="I1165" s="82"/>
      <c r="J1165" s="82"/>
      <c r="K1165" s="82"/>
      <c r="L1165" s="78"/>
      <c r="M1165" s="78"/>
      <c r="N1165" s="78"/>
      <c r="O1165" s="78"/>
      <c r="P1165" s="78"/>
      <c r="Q1165" s="78"/>
      <c r="R1165" s="78"/>
      <c r="S1165" s="78"/>
      <c r="T1165" s="78"/>
      <c r="U1165" s="78"/>
      <c r="V1165" s="78"/>
      <c r="W1165" s="78"/>
      <c r="X1165" s="78"/>
      <c r="Y1165" s="78"/>
    </row>
    <row r="1166" spans="1:25">
      <c r="A1166" s="81"/>
      <c r="B1166" s="78"/>
      <c r="C1166" s="78"/>
      <c r="D1166" s="78"/>
      <c r="E1166" s="78"/>
      <c r="F1166" s="78"/>
      <c r="G1166" s="82"/>
      <c r="H1166" s="82"/>
      <c r="I1166" s="82"/>
      <c r="J1166" s="82"/>
      <c r="K1166" s="82"/>
      <c r="L1166" s="78"/>
      <c r="M1166" s="78"/>
      <c r="N1166" s="78"/>
      <c r="O1166" s="78"/>
      <c r="P1166" s="78"/>
      <c r="Q1166" s="78"/>
      <c r="R1166" s="78"/>
      <c r="S1166" s="78"/>
      <c r="T1166" s="78"/>
      <c r="U1166" s="78"/>
      <c r="V1166" s="78"/>
      <c r="W1166" s="78"/>
      <c r="X1166" s="78"/>
      <c r="Y1166" s="78"/>
    </row>
    <row r="1167" spans="1:25">
      <c r="A1167" s="81"/>
      <c r="B1167" s="78"/>
      <c r="C1167" s="78"/>
      <c r="D1167" s="78"/>
      <c r="E1167" s="78"/>
      <c r="F1167" s="78"/>
      <c r="G1167" s="82"/>
      <c r="H1167" s="82"/>
      <c r="I1167" s="82"/>
      <c r="J1167" s="82"/>
      <c r="K1167" s="82"/>
      <c r="L1167" s="78"/>
      <c r="M1167" s="78"/>
      <c r="N1167" s="78"/>
      <c r="O1167" s="78"/>
      <c r="P1167" s="78"/>
      <c r="Q1167" s="78"/>
      <c r="R1167" s="78"/>
      <c r="S1167" s="78"/>
      <c r="T1167" s="78"/>
      <c r="U1167" s="78"/>
      <c r="V1167" s="78"/>
      <c r="W1167" s="78"/>
      <c r="X1167" s="78"/>
      <c r="Y1167" s="78"/>
    </row>
    <row r="1168" spans="1:25">
      <c r="A1168" s="81"/>
      <c r="B1168" s="78"/>
      <c r="C1168" s="78"/>
      <c r="D1168" s="78"/>
      <c r="E1168" s="78"/>
      <c r="F1168" s="78"/>
      <c r="G1168" s="82"/>
      <c r="H1168" s="82"/>
      <c r="I1168" s="82"/>
      <c r="J1168" s="82"/>
      <c r="K1168" s="82"/>
      <c r="L1168" s="78"/>
      <c r="M1168" s="78"/>
      <c r="N1168" s="78"/>
      <c r="O1168" s="78"/>
      <c r="P1168" s="78"/>
      <c r="Q1168" s="78"/>
      <c r="R1168" s="78"/>
      <c r="S1168" s="78"/>
      <c r="T1168" s="78"/>
      <c r="U1168" s="78"/>
      <c r="V1168" s="78"/>
      <c r="W1168" s="78"/>
      <c r="X1168" s="78"/>
      <c r="Y1168" s="78"/>
    </row>
    <row r="1169" spans="1:25">
      <c r="A1169" s="81"/>
      <c r="B1169" s="78"/>
      <c r="C1169" s="78"/>
      <c r="D1169" s="78"/>
      <c r="E1169" s="78"/>
      <c r="F1169" s="78"/>
      <c r="G1169" s="82"/>
      <c r="H1169" s="82"/>
      <c r="I1169" s="82"/>
      <c r="J1169" s="82"/>
      <c r="K1169" s="82"/>
      <c r="L1169" s="78"/>
      <c r="M1169" s="78"/>
      <c r="N1169" s="78"/>
      <c r="O1169" s="78"/>
      <c r="P1169" s="78"/>
      <c r="Q1169" s="78"/>
      <c r="R1169" s="78"/>
      <c r="S1169" s="78"/>
      <c r="T1169" s="78"/>
      <c r="U1169" s="78"/>
      <c r="V1169" s="78"/>
      <c r="W1169" s="78"/>
      <c r="X1169" s="78"/>
      <c r="Y1169" s="78"/>
    </row>
    <row r="1170" spans="1:25">
      <c r="A1170" s="81"/>
      <c r="B1170" s="78"/>
      <c r="C1170" s="78"/>
      <c r="D1170" s="78"/>
      <c r="E1170" s="78"/>
      <c r="F1170" s="78"/>
      <c r="G1170" s="82"/>
      <c r="H1170" s="82"/>
      <c r="I1170" s="82"/>
      <c r="J1170" s="82"/>
      <c r="K1170" s="82"/>
      <c r="L1170" s="78"/>
      <c r="M1170" s="78"/>
      <c r="N1170" s="78"/>
      <c r="O1170" s="78"/>
      <c r="P1170" s="78"/>
      <c r="Q1170" s="78"/>
      <c r="R1170" s="78"/>
      <c r="S1170" s="78"/>
      <c r="T1170" s="78"/>
      <c r="U1170" s="78"/>
      <c r="V1170" s="78"/>
      <c r="W1170" s="78"/>
      <c r="X1170" s="78"/>
      <c r="Y1170" s="78"/>
    </row>
    <row r="1171" spans="1:25">
      <c r="A1171" s="81"/>
      <c r="B1171" s="78"/>
      <c r="C1171" s="78"/>
      <c r="D1171" s="78"/>
      <c r="E1171" s="78"/>
      <c r="F1171" s="78"/>
      <c r="G1171" s="82"/>
      <c r="H1171" s="82"/>
      <c r="I1171" s="82"/>
      <c r="J1171" s="82"/>
      <c r="K1171" s="82"/>
      <c r="L1171" s="78"/>
      <c r="M1171" s="78"/>
      <c r="N1171" s="78"/>
      <c r="O1171" s="78"/>
      <c r="P1171" s="78"/>
      <c r="Q1171" s="78"/>
      <c r="R1171" s="78"/>
      <c r="S1171" s="78"/>
      <c r="T1171" s="78"/>
      <c r="U1171" s="78"/>
      <c r="V1171" s="78"/>
      <c r="W1171" s="78"/>
      <c r="X1171" s="78"/>
      <c r="Y1171" s="78"/>
    </row>
    <row r="1172" spans="1:25">
      <c r="A1172" s="81"/>
      <c r="B1172" s="78"/>
      <c r="C1172" s="78"/>
      <c r="D1172" s="78"/>
      <c r="E1172" s="78"/>
      <c r="F1172" s="78"/>
      <c r="G1172" s="82"/>
      <c r="H1172" s="82"/>
      <c r="I1172" s="82"/>
      <c r="J1172" s="82"/>
      <c r="K1172" s="82"/>
      <c r="L1172" s="78"/>
      <c r="M1172" s="78"/>
      <c r="N1172" s="78"/>
      <c r="O1172" s="78"/>
      <c r="P1172" s="78"/>
      <c r="Q1172" s="78"/>
      <c r="R1172" s="78"/>
      <c r="S1172" s="78"/>
      <c r="T1172" s="78"/>
      <c r="U1172" s="78"/>
      <c r="V1172" s="78"/>
      <c r="W1172" s="78"/>
      <c r="X1172" s="78"/>
      <c r="Y1172" s="78"/>
    </row>
    <row r="1173" spans="1:25">
      <c r="A1173" s="81"/>
      <c r="B1173" s="78"/>
      <c r="C1173" s="78"/>
      <c r="D1173" s="78"/>
      <c r="E1173" s="78"/>
      <c r="F1173" s="78"/>
      <c r="G1173" s="82"/>
      <c r="H1173" s="82"/>
      <c r="I1173" s="82"/>
      <c r="J1173" s="82"/>
      <c r="K1173" s="82"/>
      <c r="L1173" s="78"/>
      <c r="M1173" s="78"/>
      <c r="N1173" s="78"/>
      <c r="O1173" s="78"/>
      <c r="P1173" s="78"/>
      <c r="Q1173" s="78"/>
      <c r="R1173" s="78"/>
      <c r="S1173" s="78"/>
      <c r="T1173" s="78"/>
      <c r="U1173" s="78"/>
      <c r="V1173" s="78"/>
      <c r="W1173" s="78"/>
      <c r="X1173" s="78"/>
      <c r="Y1173" s="78"/>
    </row>
    <row r="1174" spans="1:25">
      <c r="A1174" s="81"/>
      <c r="B1174" s="78"/>
      <c r="C1174" s="78"/>
      <c r="D1174" s="78"/>
      <c r="E1174" s="78"/>
      <c r="F1174" s="78"/>
      <c r="G1174" s="82"/>
      <c r="H1174" s="82"/>
      <c r="I1174" s="82"/>
      <c r="J1174" s="82"/>
      <c r="K1174" s="82"/>
      <c r="L1174" s="78"/>
      <c r="M1174" s="78"/>
      <c r="N1174" s="78"/>
      <c r="O1174" s="78"/>
      <c r="P1174" s="78"/>
      <c r="Q1174" s="78"/>
      <c r="R1174" s="78"/>
      <c r="S1174" s="78"/>
      <c r="T1174" s="78"/>
      <c r="U1174" s="78"/>
      <c r="V1174" s="78"/>
      <c r="W1174" s="78"/>
      <c r="X1174" s="78"/>
      <c r="Y1174" s="78"/>
    </row>
    <row r="1175" spans="1:25">
      <c r="A1175" s="81"/>
      <c r="B1175" s="78"/>
      <c r="C1175" s="78"/>
      <c r="D1175" s="78"/>
      <c r="E1175" s="78"/>
      <c r="F1175" s="78"/>
      <c r="G1175" s="82"/>
      <c r="H1175" s="82"/>
      <c r="I1175" s="82"/>
      <c r="J1175" s="82"/>
      <c r="K1175" s="82"/>
      <c r="L1175" s="78"/>
      <c r="M1175" s="78"/>
      <c r="N1175" s="78"/>
      <c r="O1175" s="78"/>
      <c r="P1175" s="78"/>
      <c r="Q1175" s="78"/>
      <c r="R1175" s="78"/>
      <c r="S1175" s="78"/>
      <c r="T1175" s="78"/>
      <c r="U1175" s="78"/>
      <c r="V1175" s="78"/>
      <c r="W1175" s="78"/>
      <c r="X1175" s="78"/>
      <c r="Y1175" s="78"/>
    </row>
    <row r="1176" spans="1:25">
      <c r="A1176" s="81"/>
      <c r="B1176" s="78"/>
      <c r="C1176" s="78"/>
      <c r="D1176" s="78"/>
      <c r="E1176" s="78"/>
      <c r="F1176" s="78"/>
      <c r="G1176" s="82"/>
      <c r="H1176" s="82"/>
      <c r="I1176" s="82"/>
      <c r="J1176" s="82"/>
      <c r="K1176" s="82"/>
      <c r="L1176" s="78"/>
      <c r="M1176" s="78"/>
      <c r="N1176" s="78"/>
      <c r="O1176" s="78"/>
      <c r="P1176" s="78"/>
      <c r="Q1176" s="78"/>
      <c r="R1176" s="78"/>
      <c r="S1176" s="78"/>
      <c r="T1176" s="78"/>
      <c r="U1176" s="78"/>
      <c r="V1176" s="78"/>
      <c r="W1176" s="78"/>
      <c r="X1176" s="78"/>
      <c r="Y1176" s="78"/>
    </row>
    <row r="1177" spans="1:25">
      <c r="A1177" s="81"/>
      <c r="B1177" s="78"/>
      <c r="C1177" s="78"/>
      <c r="D1177" s="78"/>
      <c r="E1177" s="78"/>
      <c r="F1177" s="78"/>
      <c r="G1177" s="82"/>
      <c r="H1177" s="82"/>
      <c r="I1177" s="82"/>
      <c r="J1177" s="82"/>
      <c r="K1177" s="82"/>
      <c r="L1177" s="78"/>
      <c r="M1177" s="78"/>
      <c r="N1177" s="78"/>
      <c r="O1177" s="78"/>
      <c r="P1177" s="78"/>
      <c r="Q1177" s="78"/>
      <c r="R1177" s="78"/>
      <c r="S1177" s="78"/>
      <c r="T1177" s="78"/>
      <c r="U1177" s="78"/>
      <c r="V1177" s="78"/>
      <c r="W1177" s="78"/>
      <c r="X1177" s="78"/>
      <c r="Y1177" s="78"/>
    </row>
    <row r="1178" spans="1:25">
      <c r="A1178" s="81"/>
      <c r="B1178" s="78"/>
      <c r="C1178" s="78"/>
      <c r="D1178" s="78"/>
      <c r="E1178" s="78"/>
      <c r="F1178" s="78"/>
      <c r="G1178" s="82"/>
      <c r="H1178" s="82"/>
      <c r="I1178" s="82"/>
      <c r="J1178" s="82"/>
      <c r="K1178" s="82"/>
      <c r="L1178" s="78"/>
      <c r="M1178" s="78"/>
      <c r="N1178" s="78"/>
      <c r="O1178" s="78"/>
      <c r="P1178" s="78"/>
      <c r="Q1178" s="78"/>
      <c r="R1178" s="78"/>
      <c r="S1178" s="78"/>
      <c r="T1178" s="78"/>
      <c r="U1178" s="78"/>
      <c r="V1178" s="78"/>
      <c r="W1178" s="78"/>
      <c r="X1178" s="78"/>
      <c r="Y1178" s="78"/>
    </row>
    <row r="1179" spans="1:25">
      <c r="A1179" s="81"/>
      <c r="B1179" s="78"/>
      <c r="C1179" s="78"/>
      <c r="D1179" s="78"/>
      <c r="E1179" s="78"/>
      <c r="F1179" s="78"/>
      <c r="G1179" s="82"/>
      <c r="H1179" s="82"/>
      <c r="I1179" s="82"/>
      <c r="J1179" s="82"/>
      <c r="K1179" s="82"/>
      <c r="L1179" s="78"/>
      <c r="M1179" s="78"/>
      <c r="N1179" s="78"/>
      <c r="O1179" s="78"/>
      <c r="P1179" s="78"/>
      <c r="Q1179" s="78"/>
      <c r="R1179" s="78"/>
      <c r="S1179" s="78"/>
      <c r="T1179" s="78"/>
      <c r="U1179" s="78"/>
      <c r="V1179" s="78"/>
      <c r="W1179" s="78"/>
      <c r="X1179" s="78"/>
      <c r="Y1179" s="78"/>
    </row>
    <row r="1180" spans="1:25">
      <c r="A1180" s="81"/>
      <c r="B1180" s="78"/>
      <c r="C1180" s="78"/>
      <c r="D1180" s="78"/>
      <c r="E1180" s="78"/>
      <c r="F1180" s="78"/>
      <c r="G1180" s="82"/>
      <c r="H1180" s="82"/>
      <c r="I1180" s="82"/>
      <c r="J1180" s="82"/>
      <c r="K1180" s="82"/>
      <c r="L1180" s="78"/>
      <c r="M1180" s="78"/>
      <c r="N1180" s="78"/>
      <c r="O1180" s="78"/>
      <c r="P1180" s="78"/>
      <c r="Q1180" s="78"/>
      <c r="R1180" s="78"/>
      <c r="S1180" s="78"/>
      <c r="T1180" s="78"/>
      <c r="U1180" s="78"/>
      <c r="V1180" s="78"/>
      <c r="W1180" s="78"/>
      <c r="X1180" s="78"/>
      <c r="Y1180" s="78"/>
    </row>
    <row r="1181" spans="1:25">
      <c r="A1181" s="81"/>
      <c r="B1181" s="78"/>
      <c r="C1181" s="78"/>
      <c r="D1181" s="78"/>
      <c r="E1181" s="78"/>
      <c r="F1181" s="78"/>
      <c r="G1181" s="82"/>
      <c r="H1181" s="82"/>
      <c r="I1181" s="82"/>
      <c r="J1181" s="82"/>
      <c r="K1181" s="82"/>
      <c r="L1181" s="78"/>
      <c r="M1181" s="78"/>
      <c r="N1181" s="78"/>
      <c r="O1181" s="78"/>
      <c r="P1181" s="78"/>
      <c r="Q1181" s="78"/>
      <c r="R1181" s="78"/>
      <c r="S1181" s="78"/>
      <c r="T1181" s="78"/>
      <c r="U1181" s="78"/>
      <c r="V1181" s="78"/>
      <c r="W1181" s="78"/>
      <c r="X1181" s="78"/>
      <c r="Y1181" s="78"/>
    </row>
    <row r="1182" spans="1:25">
      <c r="A1182" s="81"/>
      <c r="B1182" s="78"/>
      <c r="C1182" s="78"/>
      <c r="D1182" s="78"/>
      <c r="E1182" s="78"/>
      <c r="F1182" s="78"/>
      <c r="G1182" s="82"/>
      <c r="H1182" s="82"/>
      <c r="I1182" s="82"/>
      <c r="J1182" s="82"/>
      <c r="K1182" s="82"/>
      <c r="L1182" s="78"/>
      <c r="M1182" s="78"/>
      <c r="N1182" s="78"/>
      <c r="O1182" s="78"/>
      <c r="P1182" s="78"/>
      <c r="Q1182" s="78"/>
      <c r="R1182" s="78"/>
      <c r="S1182" s="78"/>
      <c r="T1182" s="78"/>
      <c r="U1182" s="78"/>
      <c r="V1182" s="78"/>
      <c r="W1182" s="78"/>
      <c r="X1182" s="78"/>
      <c r="Y1182" s="78"/>
    </row>
    <row r="1183" spans="1:25">
      <c r="A1183" s="81"/>
      <c r="B1183" s="78"/>
      <c r="C1183" s="78"/>
      <c r="D1183" s="78"/>
      <c r="E1183" s="78"/>
      <c r="F1183" s="78"/>
      <c r="G1183" s="82"/>
      <c r="H1183" s="82"/>
      <c r="I1183" s="82"/>
      <c r="J1183" s="82"/>
      <c r="K1183" s="82"/>
      <c r="L1183" s="78"/>
      <c r="M1183" s="78"/>
      <c r="N1183" s="78"/>
      <c r="O1183" s="78"/>
      <c r="P1183" s="78"/>
      <c r="Q1183" s="78"/>
      <c r="R1183" s="78"/>
      <c r="S1183" s="78"/>
      <c r="T1183" s="78"/>
      <c r="U1183" s="78"/>
      <c r="V1183" s="78"/>
      <c r="W1183" s="78"/>
      <c r="X1183" s="78"/>
      <c r="Y1183" s="78"/>
    </row>
    <row r="1184" spans="1:25">
      <c r="A1184" s="81"/>
      <c r="B1184" s="78"/>
      <c r="C1184" s="78"/>
      <c r="D1184" s="78"/>
      <c r="E1184" s="78"/>
      <c r="F1184" s="78"/>
      <c r="G1184" s="82"/>
      <c r="H1184" s="82"/>
      <c r="I1184" s="82"/>
      <c r="J1184" s="82"/>
      <c r="K1184" s="82"/>
      <c r="L1184" s="78"/>
      <c r="M1184" s="78"/>
      <c r="N1184" s="78"/>
      <c r="O1184" s="78"/>
      <c r="P1184" s="78"/>
      <c r="Q1184" s="78"/>
      <c r="R1184" s="78"/>
      <c r="S1184" s="78"/>
      <c r="T1184" s="78"/>
      <c r="U1184" s="78"/>
      <c r="V1184" s="78"/>
      <c r="W1184" s="78"/>
      <c r="X1184" s="78"/>
      <c r="Y1184" s="78"/>
    </row>
    <row r="1185" spans="1:25">
      <c r="A1185" s="81"/>
      <c r="B1185" s="78"/>
      <c r="C1185" s="78"/>
      <c r="D1185" s="78"/>
      <c r="E1185" s="78"/>
      <c r="F1185" s="78"/>
      <c r="G1185" s="82"/>
      <c r="H1185" s="82"/>
      <c r="I1185" s="82"/>
      <c r="J1185" s="82"/>
      <c r="K1185" s="82"/>
      <c r="L1185" s="78"/>
      <c r="M1185" s="78"/>
      <c r="N1185" s="78"/>
      <c r="O1185" s="78"/>
      <c r="P1185" s="78"/>
      <c r="Q1185" s="78"/>
      <c r="R1185" s="78"/>
      <c r="S1185" s="78"/>
      <c r="T1185" s="78"/>
      <c r="U1185" s="78"/>
      <c r="V1185" s="78"/>
      <c r="W1185" s="78"/>
      <c r="X1185" s="78"/>
      <c r="Y1185" s="78"/>
    </row>
    <row r="1186" spans="1:25">
      <c r="A1186" s="81"/>
      <c r="B1186" s="78"/>
      <c r="C1186" s="78"/>
      <c r="D1186" s="78"/>
      <c r="E1186" s="78"/>
      <c r="F1186" s="78"/>
      <c r="G1186" s="82"/>
      <c r="H1186" s="82"/>
      <c r="I1186" s="82"/>
      <c r="J1186" s="82"/>
      <c r="K1186" s="82"/>
      <c r="L1186" s="78"/>
      <c r="M1186" s="78"/>
      <c r="N1186" s="78"/>
      <c r="O1186" s="78"/>
      <c r="P1186" s="78"/>
      <c r="Q1186" s="78"/>
      <c r="R1186" s="78"/>
      <c r="S1186" s="78"/>
      <c r="T1186" s="78"/>
      <c r="U1186" s="78"/>
      <c r="V1186" s="78"/>
      <c r="W1186" s="78"/>
      <c r="X1186" s="78"/>
      <c r="Y1186" s="78"/>
    </row>
    <row r="1187" spans="1:25">
      <c r="A1187" s="81"/>
      <c r="B1187" s="78"/>
      <c r="C1187" s="78"/>
      <c r="D1187" s="78"/>
      <c r="E1187" s="78"/>
      <c r="F1187" s="78"/>
      <c r="G1187" s="82"/>
      <c r="H1187" s="82"/>
      <c r="I1187" s="82"/>
      <c r="J1187" s="82"/>
      <c r="K1187" s="82"/>
      <c r="L1187" s="78"/>
      <c r="M1187" s="78"/>
      <c r="N1187" s="78"/>
      <c r="O1187" s="78"/>
      <c r="P1187" s="78"/>
      <c r="Q1187" s="78"/>
      <c r="R1187" s="78"/>
      <c r="S1187" s="78"/>
      <c r="T1187" s="78"/>
      <c r="U1187" s="78"/>
      <c r="V1187" s="78"/>
      <c r="W1187" s="78"/>
      <c r="X1187" s="78"/>
      <c r="Y1187" s="78"/>
    </row>
    <row r="1188" spans="1:25">
      <c r="A1188" s="81"/>
      <c r="B1188" s="78"/>
      <c r="C1188" s="78"/>
      <c r="D1188" s="78"/>
      <c r="E1188" s="78"/>
      <c r="F1188" s="78"/>
      <c r="G1188" s="82"/>
      <c r="H1188" s="82"/>
      <c r="I1188" s="82"/>
      <c r="J1188" s="82"/>
      <c r="K1188" s="82"/>
      <c r="L1188" s="78"/>
      <c r="M1188" s="78"/>
      <c r="N1188" s="78"/>
      <c r="O1188" s="78"/>
      <c r="P1188" s="78"/>
      <c r="Q1188" s="78"/>
      <c r="R1188" s="78"/>
      <c r="S1188" s="78"/>
      <c r="T1188" s="78"/>
      <c r="U1188" s="78"/>
      <c r="V1188" s="78"/>
      <c r="W1188" s="78"/>
      <c r="X1188" s="78"/>
      <c r="Y1188" s="78"/>
    </row>
    <row r="1189" spans="1:25">
      <c r="A1189" s="81"/>
      <c r="B1189" s="78"/>
      <c r="C1189" s="78"/>
      <c r="D1189" s="78"/>
      <c r="E1189" s="78"/>
      <c r="F1189" s="78"/>
      <c r="G1189" s="82"/>
      <c r="H1189" s="82"/>
      <c r="I1189" s="82"/>
      <c r="J1189" s="82"/>
      <c r="K1189" s="82"/>
      <c r="L1189" s="78"/>
      <c r="M1189" s="78"/>
      <c r="N1189" s="78"/>
      <c r="O1189" s="78"/>
      <c r="P1189" s="78"/>
      <c r="Q1189" s="78"/>
      <c r="R1189" s="78"/>
      <c r="S1189" s="78"/>
      <c r="T1189" s="78"/>
      <c r="U1189" s="78"/>
      <c r="V1189" s="78"/>
      <c r="W1189" s="78"/>
      <c r="X1189" s="78"/>
      <c r="Y1189" s="78"/>
    </row>
    <row r="1190" spans="1:25">
      <c r="A1190" s="81"/>
      <c r="B1190" s="78"/>
      <c r="C1190" s="78"/>
      <c r="D1190" s="78"/>
      <c r="E1190" s="78"/>
      <c r="F1190" s="78"/>
      <c r="G1190" s="82"/>
      <c r="H1190" s="82"/>
      <c r="I1190" s="82"/>
      <c r="J1190" s="82"/>
      <c r="K1190" s="82"/>
      <c r="L1190" s="78"/>
      <c r="M1190" s="78"/>
      <c r="N1190" s="78"/>
      <c r="O1190" s="78"/>
      <c r="P1190" s="78"/>
      <c r="Q1190" s="78"/>
      <c r="R1190" s="78"/>
      <c r="S1190" s="78"/>
      <c r="T1190" s="78"/>
      <c r="U1190" s="78"/>
      <c r="V1190" s="78"/>
      <c r="W1190" s="78"/>
      <c r="X1190" s="78"/>
      <c r="Y1190" s="78"/>
    </row>
    <row r="1191" spans="1:25">
      <c r="A1191" s="81"/>
      <c r="B1191" s="78"/>
      <c r="C1191" s="78"/>
      <c r="D1191" s="78"/>
      <c r="E1191" s="78"/>
      <c r="F1191" s="78"/>
      <c r="G1191" s="82"/>
      <c r="H1191" s="82"/>
      <c r="I1191" s="82"/>
      <c r="J1191" s="82"/>
      <c r="K1191" s="82"/>
      <c r="L1191" s="78"/>
      <c r="M1191" s="78"/>
      <c r="N1191" s="78"/>
      <c r="O1191" s="78"/>
      <c r="P1191" s="78"/>
      <c r="Q1191" s="78"/>
      <c r="R1191" s="78"/>
      <c r="S1191" s="78"/>
      <c r="T1191" s="78"/>
      <c r="U1191" s="78"/>
      <c r="V1191" s="78"/>
      <c r="W1191" s="78"/>
      <c r="X1191" s="78"/>
      <c r="Y1191" s="78"/>
    </row>
    <row r="1192" spans="1:25">
      <c r="A1192" s="81"/>
      <c r="B1192" s="78"/>
      <c r="C1192" s="78"/>
      <c r="D1192" s="78"/>
      <c r="E1192" s="78"/>
      <c r="F1192" s="78"/>
      <c r="G1192" s="82"/>
      <c r="H1192" s="82"/>
      <c r="I1192" s="82"/>
      <c r="J1192" s="82"/>
      <c r="K1192" s="82"/>
      <c r="L1192" s="78"/>
      <c r="M1192" s="78"/>
      <c r="N1192" s="78"/>
      <c r="O1192" s="78"/>
      <c r="P1192" s="78"/>
      <c r="Q1192" s="78"/>
      <c r="R1192" s="78"/>
      <c r="S1192" s="78"/>
      <c r="T1192" s="78"/>
      <c r="U1192" s="78"/>
      <c r="V1192" s="78"/>
      <c r="W1192" s="78"/>
      <c r="X1192" s="78"/>
      <c r="Y1192" s="78"/>
    </row>
    <row r="1193" spans="1:25">
      <c r="A1193" s="81"/>
      <c r="B1193" s="78"/>
      <c r="C1193" s="78"/>
      <c r="D1193" s="78"/>
      <c r="E1193" s="78"/>
      <c r="F1193" s="78"/>
      <c r="G1193" s="82"/>
      <c r="H1193" s="82"/>
      <c r="I1193" s="82"/>
      <c r="J1193" s="82"/>
      <c r="K1193" s="82"/>
      <c r="L1193" s="78"/>
      <c r="M1193" s="78"/>
      <c r="N1193" s="78"/>
      <c r="O1193" s="78"/>
      <c r="P1193" s="78"/>
      <c r="Q1193" s="78"/>
      <c r="R1193" s="78"/>
      <c r="S1193" s="78"/>
      <c r="T1193" s="78"/>
      <c r="U1193" s="78"/>
      <c r="V1193" s="78"/>
      <c r="W1193" s="78"/>
      <c r="X1193" s="78"/>
      <c r="Y1193" s="78"/>
    </row>
    <row r="1194" spans="1:25">
      <c r="A1194" s="81"/>
      <c r="B1194" s="78"/>
      <c r="C1194" s="78"/>
      <c r="D1194" s="78"/>
      <c r="E1194" s="78"/>
      <c r="F1194" s="78"/>
      <c r="G1194" s="82"/>
      <c r="H1194" s="82"/>
      <c r="I1194" s="82"/>
      <c r="J1194" s="82"/>
      <c r="K1194" s="82"/>
      <c r="L1194" s="78"/>
      <c r="M1194" s="78"/>
      <c r="N1194" s="78"/>
      <c r="O1194" s="78"/>
      <c r="P1194" s="78"/>
      <c r="Q1194" s="78"/>
      <c r="R1194" s="78"/>
      <c r="S1194" s="78"/>
      <c r="T1194" s="78"/>
      <c r="U1194" s="78"/>
      <c r="V1194" s="78"/>
      <c r="W1194" s="78"/>
      <c r="X1194" s="78"/>
      <c r="Y1194" s="78"/>
    </row>
    <row r="1195" spans="1:25">
      <c r="A1195" s="81"/>
      <c r="B1195" s="78"/>
      <c r="C1195" s="78"/>
      <c r="D1195" s="78"/>
      <c r="E1195" s="78"/>
      <c r="F1195" s="78"/>
      <c r="G1195" s="82"/>
      <c r="H1195" s="82"/>
      <c r="I1195" s="82"/>
      <c r="J1195" s="82"/>
      <c r="K1195" s="82"/>
      <c r="L1195" s="78"/>
      <c r="M1195" s="78"/>
      <c r="N1195" s="78"/>
      <c r="O1195" s="78"/>
      <c r="P1195" s="78"/>
      <c r="Q1195" s="78"/>
      <c r="R1195" s="78"/>
      <c r="S1195" s="78"/>
      <c r="T1195" s="78"/>
      <c r="U1195" s="78"/>
      <c r="V1195" s="78"/>
      <c r="W1195" s="78"/>
      <c r="X1195" s="78"/>
      <c r="Y1195" s="78"/>
    </row>
    <row r="1196" spans="1:25">
      <c r="A1196" s="81"/>
      <c r="B1196" s="78"/>
      <c r="C1196" s="78"/>
      <c r="D1196" s="78"/>
      <c r="E1196" s="78"/>
      <c r="F1196" s="78"/>
      <c r="G1196" s="82"/>
      <c r="H1196" s="82"/>
      <c r="I1196" s="82"/>
      <c r="J1196" s="82"/>
      <c r="K1196" s="82"/>
      <c r="L1196" s="78"/>
      <c r="M1196" s="78"/>
      <c r="N1196" s="78"/>
      <c r="O1196" s="78"/>
      <c r="P1196" s="78"/>
      <c r="Q1196" s="78"/>
      <c r="R1196" s="78"/>
      <c r="S1196" s="78"/>
      <c r="T1196" s="78"/>
      <c r="U1196" s="78"/>
      <c r="V1196" s="78"/>
      <c r="W1196" s="78"/>
      <c r="X1196" s="78"/>
      <c r="Y1196" s="78"/>
    </row>
    <row r="1197" spans="1:25">
      <c r="A1197" s="81"/>
      <c r="B1197" s="78"/>
      <c r="C1197" s="78"/>
      <c r="D1197" s="78"/>
      <c r="E1197" s="78"/>
      <c r="F1197" s="78"/>
      <c r="G1197" s="82"/>
      <c r="H1197" s="82"/>
      <c r="I1197" s="82"/>
      <c r="J1197" s="82"/>
      <c r="K1197" s="82"/>
      <c r="L1197" s="78"/>
      <c r="M1197" s="78"/>
      <c r="N1197" s="78"/>
      <c r="O1197" s="78"/>
      <c r="P1197" s="78"/>
      <c r="Q1197" s="78"/>
      <c r="R1197" s="78"/>
      <c r="S1197" s="78"/>
      <c r="T1197" s="78"/>
      <c r="U1197" s="78"/>
      <c r="V1197" s="78"/>
      <c r="W1197" s="78"/>
      <c r="X1197" s="78"/>
      <c r="Y1197" s="78"/>
    </row>
    <row r="1198" spans="1:25">
      <c r="A1198" s="81"/>
      <c r="B1198" s="78"/>
      <c r="C1198" s="78"/>
      <c r="D1198" s="78"/>
      <c r="E1198" s="78"/>
      <c r="F1198" s="78"/>
      <c r="G1198" s="82"/>
      <c r="H1198" s="82"/>
      <c r="I1198" s="82"/>
      <c r="J1198" s="82"/>
      <c r="K1198" s="82"/>
      <c r="L1198" s="78"/>
      <c r="M1198" s="78"/>
      <c r="N1198" s="78"/>
      <c r="O1198" s="78"/>
      <c r="P1198" s="78"/>
      <c r="Q1198" s="78"/>
      <c r="R1198" s="78"/>
      <c r="S1198" s="78"/>
      <c r="T1198" s="78"/>
      <c r="U1198" s="78"/>
      <c r="V1198" s="78"/>
      <c r="W1198" s="78"/>
      <c r="X1198" s="78"/>
      <c r="Y1198" s="78"/>
    </row>
    <row r="1199" spans="1:25">
      <c r="A1199" s="81"/>
      <c r="B1199" s="78"/>
      <c r="C1199" s="78"/>
      <c r="D1199" s="78"/>
      <c r="E1199" s="78"/>
      <c r="F1199" s="78"/>
      <c r="G1199" s="82"/>
      <c r="H1199" s="82"/>
      <c r="I1199" s="82"/>
      <c r="J1199" s="82"/>
      <c r="K1199" s="82"/>
      <c r="L1199" s="78"/>
      <c r="M1199" s="78"/>
      <c r="N1199" s="78"/>
      <c r="O1199" s="78"/>
      <c r="P1199" s="78"/>
      <c r="Q1199" s="78"/>
      <c r="R1199" s="78"/>
      <c r="S1199" s="78"/>
      <c r="T1199" s="78"/>
      <c r="U1199" s="78"/>
      <c r="V1199" s="78"/>
      <c r="W1199" s="78"/>
      <c r="X1199" s="78"/>
      <c r="Y1199" s="78"/>
    </row>
    <row r="1200" spans="1:25">
      <c r="A1200" s="81"/>
      <c r="B1200" s="78"/>
      <c r="C1200" s="78"/>
      <c r="D1200" s="78"/>
      <c r="E1200" s="78"/>
      <c r="F1200" s="78"/>
      <c r="G1200" s="82"/>
      <c r="H1200" s="82"/>
      <c r="I1200" s="82"/>
      <c r="J1200" s="82"/>
      <c r="K1200" s="82"/>
      <c r="L1200" s="78"/>
      <c r="M1200" s="78"/>
      <c r="N1200" s="78"/>
      <c r="O1200" s="78"/>
      <c r="P1200" s="78"/>
      <c r="Q1200" s="78"/>
      <c r="R1200" s="78"/>
      <c r="S1200" s="78"/>
      <c r="T1200" s="78"/>
      <c r="U1200" s="78"/>
      <c r="V1200" s="78"/>
      <c r="W1200" s="78"/>
      <c r="X1200" s="78"/>
      <c r="Y1200" s="78"/>
    </row>
    <row r="1201" spans="1:25">
      <c r="A1201" s="81"/>
      <c r="B1201" s="78"/>
      <c r="C1201" s="78"/>
      <c r="D1201" s="78"/>
      <c r="E1201" s="78"/>
      <c r="F1201" s="78"/>
      <c r="G1201" s="82"/>
      <c r="H1201" s="82"/>
      <c r="I1201" s="82"/>
      <c r="J1201" s="82"/>
      <c r="K1201" s="82"/>
      <c r="L1201" s="78"/>
      <c r="M1201" s="78"/>
      <c r="N1201" s="78"/>
      <c r="O1201" s="78"/>
      <c r="P1201" s="78"/>
      <c r="Q1201" s="78"/>
      <c r="R1201" s="78"/>
      <c r="S1201" s="78"/>
      <c r="T1201" s="78"/>
      <c r="U1201" s="78"/>
      <c r="V1201" s="78"/>
      <c r="W1201" s="78"/>
      <c r="X1201" s="78"/>
      <c r="Y1201" s="78"/>
    </row>
    <row r="1202" spans="1:25">
      <c r="A1202" s="81"/>
      <c r="B1202" s="78"/>
      <c r="C1202" s="78"/>
      <c r="D1202" s="78"/>
      <c r="E1202" s="78"/>
      <c r="F1202" s="78"/>
      <c r="G1202" s="82"/>
      <c r="H1202" s="82"/>
      <c r="I1202" s="82"/>
      <c r="J1202" s="82"/>
      <c r="K1202" s="82"/>
      <c r="L1202" s="78"/>
      <c r="M1202" s="78"/>
      <c r="N1202" s="78"/>
      <c r="O1202" s="78"/>
      <c r="P1202" s="78"/>
      <c r="Q1202" s="78"/>
      <c r="R1202" s="78"/>
      <c r="S1202" s="78"/>
      <c r="T1202" s="78"/>
      <c r="U1202" s="78"/>
      <c r="V1202" s="78"/>
      <c r="W1202" s="78"/>
      <c r="X1202" s="78"/>
      <c r="Y1202" s="78"/>
    </row>
    <row r="1203" spans="1:25">
      <c r="A1203" s="81"/>
      <c r="B1203" s="78"/>
      <c r="C1203" s="78"/>
      <c r="D1203" s="78"/>
      <c r="E1203" s="78"/>
      <c r="F1203" s="78"/>
      <c r="G1203" s="82"/>
      <c r="H1203" s="82"/>
      <c r="I1203" s="82"/>
      <c r="J1203" s="82"/>
      <c r="K1203" s="82"/>
      <c r="L1203" s="78"/>
      <c r="M1203" s="78"/>
      <c r="N1203" s="78"/>
      <c r="O1203" s="78"/>
      <c r="P1203" s="78"/>
      <c r="Q1203" s="78"/>
      <c r="R1203" s="78"/>
      <c r="S1203" s="78"/>
      <c r="T1203" s="78"/>
      <c r="U1203" s="78"/>
      <c r="V1203" s="78"/>
      <c r="W1203" s="78"/>
      <c r="X1203" s="78"/>
      <c r="Y1203" s="78"/>
    </row>
    <row r="1204" spans="1:25">
      <c r="A1204" s="81"/>
      <c r="B1204" s="78"/>
      <c r="C1204" s="78"/>
      <c r="D1204" s="78"/>
      <c r="E1204" s="78"/>
      <c r="F1204" s="78"/>
      <c r="G1204" s="82"/>
      <c r="H1204" s="82"/>
      <c r="I1204" s="82"/>
      <c r="J1204" s="82"/>
      <c r="K1204" s="82"/>
      <c r="L1204" s="78"/>
      <c r="M1204" s="78"/>
      <c r="N1204" s="78"/>
      <c r="O1204" s="78"/>
      <c r="P1204" s="78"/>
      <c r="Q1204" s="78"/>
      <c r="R1204" s="78"/>
      <c r="S1204" s="78"/>
      <c r="T1204" s="78"/>
      <c r="U1204" s="78"/>
      <c r="V1204" s="78"/>
      <c r="W1204" s="78"/>
      <c r="X1204" s="78"/>
      <c r="Y1204" s="78"/>
    </row>
    <row r="1205" spans="1:25">
      <c r="A1205" s="81"/>
      <c r="B1205" s="78"/>
      <c r="C1205" s="78"/>
      <c r="D1205" s="78"/>
      <c r="E1205" s="78"/>
      <c r="F1205" s="78"/>
      <c r="G1205" s="82"/>
      <c r="H1205" s="82"/>
      <c r="I1205" s="82"/>
      <c r="J1205" s="82"/>
      <c r="K1205" s="82"/>
      <c r="L1205" s="78"/>
      <c r="M1205" s="78"/>
      <c r="N1205" s="78"/>
      <c r="O1205" s="78"/>
      <c r="P1205" s="78"/>
      <c r="Q1205" s="78"/>
      <c r="R1205" s="78"/>
      <c r="S1205" s="78"/>
      <c r="T1205" s="78"/>
      <c r="U1205" s="78"/>
      <c r="V1205" s="78"/>
      <c r="W1205" s="78"/>
      <c r="X1205" s="78"/>
      <c r="Y1205" s="78"/>
    </row>
    <row r="1206" spans="1:25">
      <c r="A1206" s="81"/>
      <c r="B1206" s="78"/>
      <c r="C1206" s="78"/>
      <c r="D1206" s="78"/>
      <c r="E1206" s="78"/>
      <c r="F1206" s="78"/>
      <c r="G1206" s="82"/>
      <c r="H1206" s="82"/>
      <c r="I1206" s="82"/>
      <c r="J1206" s="82"/>
      <c r="K1206" s="82"/>
      <c r="L1206" s="78"/>
      <c r="M1206" s="78"/>
      <c r="N1206" s="78"/>
      <c r="O1206" s="78"/>
      <c r="P1206" s="78"/>
      <c r="Q1206" s="78"/>
      <c r="R1206" s="78"/>
      <c r="S1206" s="78"/>
      <c r="T1206" s="78"/>
      <c r="U1206" s="78"/>
      <c r="V1206" s="78"/>
      <c r="W1206" s="78"/>
      <c r="X1206" s="78"/>
      <c r="Y1206" s="78"/>
    </row>
    <row r="1207" spans="1:25">
      <c r="A1207" s="81"/>
      <c r="B1207" s="78"/>
      <c r="C1207" s="78"/>
      <c r="D1207" s="78"/>
      <c r="E1207" s="78"/>
      <c r="F1207" s="78"/>
      <c r="G1207" s="82"/>
      <c r="H1207" s="82"/>
      <c r="I1207" s="82"/>
      <c r="J1207" s="82"/>
      <c r="K1207" s="82"/>
      <c r="L1207" s="78"/>
      <c r="M1207" s="78"/>
      <c r="N1207" s="78"/>
      <c r="O1207" s="78"/>
      <c r="P1207" s="78"/>
      <c r="Q1207" s="78"/>
      <c r="R1207" s="78"/>
      <c r="S1207" s="78"/>
      <c r="T1207" s="78"/>
      <c r="U1207" s="78"/>
      <c r="V1207" s="78"/>
      <c r="W1207" s="78"/>
      <c r="X1207" s="78"/>
      <c r="Y1207" s="78"/>
    </row>
    <row r="1208" spans="1:25">
      <c r="A1208" s="81"/>
      <c r="B1208" s="78"/>
      <c r="C1208" s="78"/>
      <c r="D1208" s="78"/>
      <c r="E1208" s="78"/>
      <c r="F1208" s="78"/>
      <c r="G1208" s="82"/>
      <c r="H1208" s="82"/>
      <c r="I1208" s="82"/>
      <c r="J1208" s="82"/>
      <c r="K1208" s="82"/>
      <c r="L1208" s="78"/>
      <c r="M1208" s="78"/>
      <c r="N1208" s="78"/>
      <c r="O1208" s="78"/>
      <c r="P1208" s="78"/>
      <c r="Q1208" s="78"/>
      <c r="R1208" s="78"/>
      <c r="S1208" s="78"/>
      <c r="T1208" s="78"/>
      <c r="U1208" s="78"/>
      <c r="V1208" s="78"/>
      <c r="W1208" s="78"/>
      <c r="X1208" s="78"/>
      <c r="Y1208" s="78"/>
    </row>
    <row r="1209" spans="1:25">
      <c r="A1209" s="81"/>
      <c r="B1209" s="78"/>
      <c r="C1209" s="78"/>
      <c r="D1209" s="78"/>
      <c r="E1209" s="78"/>
      <c r="F1209" s="78"/>
      <c r="G1209" s="82"/>
      <c r="H1209" s="82"/>
      <c r="I1209" s="82"/>
      <c r="J1209" s="82"/>
      <c r="K1209" s="82"/>
      <c r="L1209" s="78"/>
      <c r="M1209" s="78"/>
      <c r="N1209" s="78"/>
      <c r="O1209" s="78"/>
      <c r="P1209" s="78"/>
      <c r="Q1209" s="78"/>
      <c r="R1209" s="78"/>
      <c r="S1209" s="78"/>
      <c r="T1209" s="78"/>
      <c r="U1209" s="78"/>
      <c r="V1209" s="78"/>
      <c r="W1209" s="78"/>
      <c r="X1209" s="78"/>
      <c r="Y1209" s="78"/>
    </row>
    <row r="1210" spans="1:25">
      <c r="A1210" s="81"/>
      <c r="B1210" s="78"/>
      <c r="C1210" s="78"/>
      <c r="D1210" s="78"/>
      <c r="E1210" s="78"/>
      <c r="F1210" s="78"/>
      <c r="G1210" s="82"/>
      <c r="H1210" s="82"/>
      <c r="I1210" s="82"/>
      <c r="J1210" s="82"/>
      <c r="K1210" s="82"/>
      <c r="L1210" s="78"/>
      <c r="M1210" s="78"/>
      <c r="N1210" s="78"/>
      <c r="O1210" s="78"/>
      <c r="P1210" s="78"/>
      <c r="Q1210" s="78"/>
      <c r="R1210" s="78"/>
      <c r="S1210" s="78"/>
      <c r="T1210" s="78"/>
      <c r="U1210" s="78"/>
      <c r="V1210" s="78"/>
      <c r="W1210" s="78"/>
      <c r="X1210" s="78"/>
      <c r="Y1210" s="78"/>
    </row>
    <row r="1211" spans="1:25">
      <c r="A1211" s="81"/>
      <c r="B1211" s="78"/>
      <c r="C1211" s="78"/>
      <c r="D1211" s="78"/>
      <c r="E1211" s="78"/>
      <c r="F1211" s="78"/>
      <c r="G1211" s="82"/>
      <c r="H1211" s="82"/>
      <c r="I1211" s="82"/>
      <c r="J1211" s="82"/>
      <c r="K1211" s="82"/>
      <c r="L1211" s="78"/>
      <c r="M1211" s="78"/>
      <c r="N1211" s="78"/>
      <c r="O1211" s="78"/>
      <c r="P1211" s="78"/>
      <c r="Q1211" s="78"/>
      <c r="R1211" s="78"/>
      <c r="S1211" s="78"/>
      <c r="T1211" s="78"/>
      <c r="U1211" s="78"/>
      <c r="V1211" s="78"/>
      <c r="W1211" s="78"/>
      <c r="X1211" s="78"/>
      <c r="Y1211" s="78"/>
    </row>
    <row r="1212" spans="1:25">
      <c r="A1212" s="81"/>
      <c r="B1212" s="78"/>
      <c r="C1212" s="78"/>
      <c r="D1212" s="78"/>
      <c r="E1212" s="78"/>
      <c r="F1212" s="78"/>
      <c r="G1212" s="82"/>
      <c r="H1212" s="82"/>
      <c r="I1212" s="82"/>
      <c r="J1212" s="82"/>
      <c r="K1212" s="82"/>
      <c r="L1212" s="78"/>
      <c r="M1212" s="78"/>
      <c r="N1212" s="78"/>
      <c r="O1212" s="78"/>
      <c r="P1212" s="78"/>
      <c r="Q1212" s="78"/>
      <c r="R1212" s="78"/>
      <c r="S1212" s="78"/>
      <c r="T1212" s="78"/>
      <c r="U1212" s="78"/>
      <c r="V1212" s="78"/>
      <c r="W1212" s="78"/>
      <c r="X1212" s="78"/>
      <c r="Y1212" s="78"/>
    </row>
    <row r="1213" spans="1:25">
      <c r="A1213" s="81"/>
      <c r="B1213" s="78"/>
      <c r="C1213" s="78"/>
      <c r="D1213" s="78"/>
      <c r="E1213" s="78"/>
      <c r="F1213" s="78"/>
      <c r="G1213" s="82"/>
      <c r="H1213" s="82"/>
      <c r="I1213" s="82"/>
      <c r="J1213" s="82"/>
      <c r="K1213" s="82"/>
      <c r="L1213" s="78"/>
      <c r="M1213" s="78"/>
      <c r="N1213" s="78"/>
      <c r="O1213" s="78"/>
      <c r="P1213" s="78"/>
      <c r="Q1213" s="78"/>
      <c r="R1213" s="78"/>
      <c r="S1213" s="78"/>
      <c r="T1213" s="78"/>
      <c r="U1213" s="78"/>
      <c r="V1213" s="78"/>
      <c r="W1213" s="78"/>
      <c r="X1213" s="78"/>
      <c r="Y1213" s="78"/>
    </row>
    <row r="1214" spans="1:25">
      <c r="A1214" s="81"/>
      <c r="B1214" s="78"/>
      <c r="C1214" s="78"/>
      <c r="D1214" s="78"/>
      <c r="E1214" s="78"/>
      <c r="F1214" s="78"/>
      <c r="G1214" s="82"/>
      <c r="H1214" s="82"/>
      <c r="I1214" s="82"/>
      <c r="J1214" s="82"/>
      <c r="K1214" s="82"/>
      <c r="L1214" s="78"/>
      <c r="M1214" s="78"/>
      <c r="N1214" s="78"/>
      <c r="O1214" s="78"/>
      <c r="P1214" s="78"/>
      <c r="Q1214" s="78"/>
      <c r="R1214" s="78"/>
      <c r="S1214" s="78"/>
      <c r="T1214" s="78"/>
      <c r="U1214" s="78"/>
      <c r="V1214" s="78"/>
      <c r="W1214" s="78"/>
      <c r="X1214" s="78"/>
      <c r="Y1214" s="78"/>
    </row>
    <row r="1215" spans="1:25">
      <c r="A1215" s="81"/>
      <c r="B1215" s="78"/>
      <c r="C1215" s="78"/>
      <c r="D1215" s="78"/>
      <c r="E1215" s="78"/>
      <c r="F1215" s="78"/>
      <c r="G1215" s="82"/>
      <c r="H1215" s="82"/>
      <c r="I1215" s="82"/>
      <c r="J1215" s="82"/>
      <c r="K1215" s="82"/>
      <c r="L1215" s="78"/>
      <c r="M1215" s="78"/>
      <c r="N1215" s="78"/>
      <c r="O1215" s="78"/>
      <c r="P1215" s="78"/>
      <c r="Q1215" s="78"/>
      <c r="R1215" s="78"/>
      <c r="S1215" s="78"/>
      <c r="T1215" s="78"/>
      <c r="U1215" s="78"/>
      <c r="V1215" s="78"/>
      <c r="W1215" s="78"/>
      <c r="X1215" s="78"/>
      <c r="Y1215" s="78"/>
    </row>
    <row r="1216" spans="1:25">
      <c r="A1216" s="81"/>
      <c r="B1216" s="78"/>
      <c r="C1216" s="78"/>
      <c r="D1216" s="78"/>
      <c r="E1216" s="78"/>
      <c r="F1216" s="78"/>
      <c r="G1216" s="82"/>
      <c r="H1216" s="82"/>
      <c r="I1216" s="82"/>
      <c r="J1216" s="82"/>
      <c r="K1216" s="82"/>
      <c r="L1216" s="78"/>
      <c r="M1216" s="78"/>
      <c r="N1216" s="78"/>
      <c r="O1216" s="78"/>
      <c r="P1216" s="78"/>
      <c r="Q1216" s="78"/>
      <c r="R1216" s="78"/>
      <c r="S1216" s="78"/>
      <c r="T1216" s="78"/>
      <c r="U1216" s="78"/>
      <c r="V1216" s="78"/>
      <c r="W1216" s="78"/>
      <c r="X1216" s="78"/>
      <c r="Y1216" s="78"/>
    </row>
    <row r="1217" spans="1:25">
      <c r="A1217" s="81"/>
      <c r="B1217" s="78"/>
      <c r="C1217" s="78"/>
      <c r="D1217" s="78"/>
      <c r="E1217" s="78"/>
      <c r="F1217" s="78"/>
      <c r="G1217" s="82"/>
      <c r="H1217" s="82"/>
      <c r="I1217" s="82"/>
      <c r="J1217" s="82"/>
      <c r="K1217" s="82"/>
      <c r="L1217" s="78"/>
      <c r="M1217" s="78"/>
      <c r="N1217" s="78"/>
      <c r="O1217" s="78"/>
      <c r="P1217" s="78"/>
      <c r="Q1217" s="78"/>
      <c r="R1217" s="78"/>
      <c r="S1217" s="78"/>
      <c r="T1217" s="78"/>
      <c r="U1217" s="78"/>
      <c r="V1217" s="78"/>
      <c r="W1217" s="78"/>
      <c r="X1217" s="78"/>
      <c r="Y1217" s="78"/>
    </row>
    <row r="1218" spans="1:25">
      <c r="A1218" s="81"/>
      <c r="B1218" s="78"/>
      <c r="C1218" s="78"/>
      <c r="D1218" s="78"/>
      <c r="E1218" s="78"/>
      <c r="F1218" s="78"/>
      <c r="G1218" s="82"/>
      <c r="H1218" s="82"/>
      <c r="I1218" s="82"/>
      <c r="J1218" s="82"/>
      <c r="K1218" s="82"/>
      <c r="L1218" s="78"/>
      <c r="M1218" s="78"/>
      <c r="N1218" s="78"/>
      <c r="O1218" s="78"/>
      <c r="P1218" s="78"/>
      <c r="Q1218" s="78"/>
      <c r="R1218" s="78"/>
      <c r="S1218" s="78"/>
      <c r="T1218" s="78"/>
      <c r="U1218" s="78"/>
      <c r="V1218" s="78"/>
      <c r="W1218" s="78"/>
      <c r="X1218" s="78"/>
      <c r="Y1218" s="78"/>
    </row>
    <row r="1219" spans="1:25">
      <c r="A1219" s="81"/>
      <c r="B1219" s="78"/>
      <c r="C1219" s="78"/>
      <c r="D1219" s="78"/>
      <c r="E1219" s="78"/>
      <c r="F1219" s="78"/>
      <c r="G1219" s="82"/>
      <c r="H1219" s="82"/>
      <c r="I1219" s="82"/>
      <c r="J1219" s="82"/>
      <c r="K1219" s="82"/>
      <c r="L1219" s="78"/>
      <c r="M1219" s="78"/>
      <c r="N1219" s="78"/>
      <c r="O1219" s="78"/>
      <c r="P1219" s="78"/>
      <c r="Q1219" s="78"/>
      <c r="R1219" s="78"/>
      <c r="S1219" s="78"/>
      <c r="T1219" s="78"/>
      <c r="U1219" s="78"/>
      <c r="V1219" s="78"/>
      <c r="W1219" s="78"/>
      <c r="X1219" s="78"/>
      <c r="Y1219" s="78"/>
    </row>
    <row r="1220" spans="1:25">
      <c r="A1220" s="81"/>
      <c r="B1220" s="78"/>
      <c r="C1220" s="78"/>
      <c r="D1220" s="78"/>
      <c r="E1220" s="78"/>
      <c r="F1220" s="78"/>
      <c r="G1220" s="82"/>
      <c r="H1220" s="82"/>
      <c r="I1220" s="82"/>
      <c r="J1220" s="82"/>
      <c r="K1220" s="82"/>
      <c r="L1220" s="78"/>
      <c r="M1220" s="78"/>
      <c r="N1220" s="78"/>
      <c r="O1220" s="78"/>
      <c r="P1220" s="78"/>
      <c r="Q1220" s="78"/>
      <c r="R1220" s="78"/>
      <c r="S1220" s="78"/>
      <c r="T1220" s="78"/>
      <c r="U1220" s="78"/>
      <c r="V1220" s="78"/>
      <c r="W1220" s="78"/>
      <c r="X1220" s="78"/>
      <c r="Y1220" s="78"/>
    </row>
    <row r="1221" spans="1:25">
      <c r="A1221" s="81"/>
      <c r="B1221" s="78"/>
      <c r="C1221" s="78"/>
      <c r="D1221" s="78"/>
      <c r="E1221" s="78"/>
      <c r="F1221" s="78"/>
      <c r="G1221" s="82"/>
      <c r="H1221" s="82"/>
      <c r="I1221" s="82"/>
      <c r="J1221" s="82"/>
      <c r="K1221" s="82"/>
      <c r="L1221" s="78"/>
      <c r="M1221" s="78"/>
      <c r="N1221" s="78"/>
      <c r="O1221" s="78"/>
      <c r="P1221" s="78"/>
      <c r="Q1221" s="78"/>
      <c r="R1221" s="78"/>
      <c r="S1221" s="78"/>
      <c r="T1221" s="78"/>
      <c r="U1221" s="78"/>
      <c r="V1221" s="78"/>
      <c r="W1221" s="78"/>
      <c r="X1221" s="78"/>
      <c r="Y1221" s="78"/>
    </row>
    <row r="1222" spans="1:25">
      <c r="A1222" s="81"/>
      <c r="B1222" s="78"/>
      <c r="C1222" s="78"/>
      <c r="D1222" s="78"/>
      <c r="E1222" s="78"/>
      <c r="F1222" s="78"/>
      <c r="G1222" s="82"/>
      <c r="H1222" s="82"/>
      <c r="I1222" s="82"/>
      <c r="J1222" s="82"/>
      <c r="K1222" s="82"/>
      <c r="L1222" s="78"/>
      <c r="M1222" s="78"/>
      <c r="N1222" s="78"/>
      <c r="O1222" s="78"/>
      <c r="P1222" s="78"/>
      <c r="Q1222" s="78"/>
      <c r="R1222" s="78"/>
      <c r="S1222" s="78"/>
      <c r="T1222" s="78"/>
      <c r="U1222" s="78"/>
      <c r="V1222" s="78"/>
      <c r="W1222" s="78"/>
      <c r="X1222" s="78"/>
      <c r="Y1222" s="78"/>
    </row>
    <row r="1223" spans="1:25">
      <c r="A1223" s="81"/>
      <c r="B1223" s="78"/>
      <c r="C1223" s="78"/>
      <c r="D1223" s="78"/>
      <c r="E1223" s="78"/>
      <c r="F1223" s="78"/>
      <c r="G1223" s="82"/>
      <c r="H1223" s="82"/>
      <c r="I1223" s="82"/>
      <c r="J1223" s="82"/>
      <c r="K1223" s="82"/>
      <c r="L1223" s="78"/>
      <c r="M1223" s="78"/>
      <c r="N1223" s="78"/>
      <c r="O1223" s="78"/>
      <c r="P1223" s="78"/>
      <c r="Q1223" s="78"/>
      <c r="R1223" s="78"/>
      <c r="S1223" s="78"/>
      <c r="T1223" s="78"/>
      <c r="U1223" s="78"/>
      <c r="V1223" s="78"/>
      <c r="W1223" s="78"/>
      <c r="X1223" s="78"/>
      <c r="Y1223" s="78"/>
    </row>
    <row r="1224" spans="1:25">
      <c r="A1224" s="81"/>
      <c r="B1224" s="78"/>
      <c r="C1224" s="78"/>
      <c r="D1224" s="78"/>
      <c r="E1224" s="78"/>
      <c r="F1224" s="78"/>
      <c r="G1224" s="82"/>
      <c r="H1224" s="82"/>
      <c r="I1224" s="82"/>
      <c r="J1224" s="82"/>
      <c r="K1224" s="82"/>
      <c r="L1224" s="78"/>
      <c r="M1224" s="78"/>
      <c r="N1224" s="78"/>
      <c r="O1224" s="78"/>
      <c r="P1224" s="78"/>
      <c r="Q1224" s="78"/>
      <c r="R1224" s="78"/>
      <c r="S1224" s="78"/>
      <c r="T1224" s="78"/>
      <c r="U1224" s="78"/>
      <c r="V1224" s="78"/>
      <c r="W1224" s="78"/>
      <c r="X1224" s="78"/>
      <c r="Y1224" s="78"/>
    </row>
    <row r="1225" spans="1:25">
      <c r="A1225" s="81"/>
      <c r="B1225" s="78"/>
      <c r="C1225" s="78"/>
      <c r="D1225" s="78"/>
      <c r="E1225" s="78"/>
      <c r="F1225" s="78"/>
      <c r="G1225" s="82"/>
      <c r="H1225" s="82"/>
      <c r="I1225" s="82"/>
      <c r="J1225" s="82"/>
      <c r="K1225" s="82"/>
      <c r="L1225" s="78"/>
      <c r="M1225" s="78"/>
      <c r="N1225" s="78"/>
      <c r="O1225" s="78"/>
      <c r="P1225" s="78"/>
      <c r="Q1225" s="78"/>
      <c r="R1225" s="78"/>
      <c r="S1225" s="78"/>
      <c r="T1225" s="78"/>
      <c r="U1225" s="78"/>
      <c r="V1225" s="78"/>
      <c r="W1225" s="78"/>
      <c r="X1225" s="78"/>
      <c r="Y1225" s="78"/>
    </row>
    <row r="1226" spans="1:25">
      <c r="A1226" s="81"/>
      <c r="B1226" s="78"/>
      <c r="C1226" s="78"/>
      <c r="D1226" s="78"/>
      <c r="E1226" s="78"/>
      <c r="F1226" s="78"/>
      <c r="G1226" s="82"/>
      <c r="H1226" s="82"/>
      <c r="I1226" s="82"/>
      <c r="J1226" s="82"/>
      <c r="K1226" s="82"/>
      <c r="L1226" s="78"/>
      <c r="M1226" s="78"/>
      <c r="N1226" s="78"/>
      <c r="O1226" s="78"/>
      <c r="P1226" s="78"/>
      <c r="Q1226" s="78"/>
      <c r="R1226" s="78"/>
      <c r="S1226" s="78"/>
      <c r="T1226" s="78"/>
      <c r="U1226" s="78"/>
      <c r="V1226" s="78"/>
      <c r="W1226" s="78"/>
      <c r="X1226" s="78"/>
      <c r="Y1226" s="78"/>
    </row>
    <row r="1227" spans="1:25">
      <c r="A1227" s="81"/>
      <c r="B1227" s="78"/>
      <c r="C1227" s="78"/>
      <c r="D1227" s="78"/>
      <c r="E1227" s="78"/>
      <c r="F1227" s="78"/>
      <c r="G1227" s="82"/>
      <c r="H1227" s="82"/>
      <c r="I1227" s="82"/>
      <c r="J1227" s="82"/>
      <c r="K1227" s="82"/>
      <c r="L1227" s="78"/>
      <c r="M1227" s="78"/>
      <c r="N1227" s="78"/>
      <c r="O1227" s="78"/>
      <c r="P1227" s="78"/>
      <c r="Q1227" s="78"/>
      <c r="R1227" s="78"/>
      <c r="S1227" s="78"/>
      <c r="T1227" s="78"/>
      <c r="U1227" s="78"/>
      <c r="V1227" s="78"/>
      <c r="W1227" s="78"/>
      <c r="X1227" s="78"/>
      <c r="Y1227" s="78"/>
    </row>
    <row r="1228" spans="1:25">
      <c r="A1228" s="81"/>
      <c r="B1228" s="78"/>
      <c r="C1228" s="78"/>
      <c r="D1228" s="78"/>
      <c r="E1228" s="78"/>
      <c r="F1228" s="78"/>
      <c r="G1228" s="82"/>
      <c r="H1228" s="82"/>
      <c r="I1228" s="82"/>
      <c r="J1228" s="82"/>
      <c r="K1228" s="82"/>
      <c r="L1228" s="78"/>
      <c r="M1228" s="78"/>
      <c r="N1228" s="78"/>
      <c r="O1228" s="78"/>
      <c r="P1228" s="78"/>
      <c r="Q1228" s="78"/>
      <c r="R1228" s="78"/>
      <c r="S1228" s="78"/>
      <c r="T1228" s="78"/>
      <c r="U1228" s="78"/>
      <c r="V1228" s="78"/>
      <c r="W1228" s="78"/>
      <c r="X1228" s="78"/>
      <c r="Y1228" s="78"/>
    </row>
    <row r="1229" spans="1:25">
      <c r="A1229" s="81"/>
      <c r="B1229" s="78"/>
      <c r="C1229" s="78"/>
      <c r="D1229" s="78"/>
      <c r="E1229" s="78"/>
      <c r="F1229" s="78"/>
      <c r="G1229" s="82"/>
      <c r="H1229" s="82"/>
      <c r="I1229" s="82"/>
      <c r="J1229" s="82"/>
      <c r="K1229" s="82"/>
      <c r="L1229" s="78"/>
      <c r="M1229" s="78"/>
      <c r="N1229" s="78"/>
      <c r="O1229" s="78"/>
      <c r="P1229" s="78"/>
      <c r="Q1229" s="78"/>
      <c r="R1229" s="78"/>
      <c r="S1229" s="78"/>
      <c r="T1229" s="78"/>
      <c r="U1229" s="78"/>
      <c r="V1229" s="78"/>
      <c r="W1229" s="78"/>
      <c r="X1229" s="78"/>
      <c r="Y1229" s="78"/>
    </row>
    <row r="1230" spans="1:25">
      <c r="A1230" s="81"/>
      <c r="B1230" s="78"/>
      <c r="C1230" s="78"/>
      <c r="D1230" s="78"/>
      <c r="E1230" s="78"/>
      <c r="F1230" s="78"/>
      <c r="G1230" s="82"/>
      <c r="H1230" s="82"/>
      <c r="I1230" s="82"/>
      <c r="J1230" s="82"/>
      <c r="K1230" s="82"/>
      <c r="L1230" s="78"/>
      <c r="M1230" s="78"/>
      <c r="N1230" s="78"/>
      <c r="O1230" s="78"/>
      <c r="P1230" s="78"/>
      <c r="Q1230" s="78"/>
      <c r="R1230" s="78"/>
      <c r="S1230" s="78"/>
      <c r="T1230" s="78"/>
      <c r="U1230" s="78"/>
      <c r="V1230" s="78"/>
      <c r="W1230" s="78"/>
      <c r="X1230" s="78"/>
      <c r="Y1230" s="78"/>
    </row>
    <row r="1231" spans="1:25">
      <c r="A1231" s="81"/>
      <c r="B1231" s="78"/>
      <c r="C1231" s="78"/>
      <c r="D1231" s="78"/>
      <c r="E1231" s="78"/>
      <c r="F1231" s="78"/>
      <c r="G1231" s="82"/>
      <c r="H1231" s="82"/>
      <c r="I1231" s="82"/>
      <c r="J1231" s="82"/>
      <c r="K1231" s="82"/>
      <c r="L1231" s="78"/>
      <c r="M1231" s="78"/>
      <c r="N1231" s="78"/>
      <c r="O1231" s="78"/>
      <c r="P1231" s="78"/>
      <c r="Q1231" s="78"/>
      <c r="R1231" s="78"/>
      <c r="S1231" s="78"/>
      <c r="T1231" s="78"/>
      <c r="U1231" s="78"/>
      <c r="V1231" s="78"/>
      <c r="W1231" s="78"/>
      <c r="X1231" s="78"/>
      <c r="Y1231" s="78"/>
    </row>
    <row r="1232" spans="1:25">
      <c r="A1232" s="81"/>
      <c r="B1232" s="78"/>
      <c r="C1232" s="78"/>
      <c r="D1232" s="78"/>
      <c r="E1232" s="78"/>
      <c r="F1232" s="78"/>
      <c r="G1232" s="82"/>
      <c r="H1232" s="82"/>
      <c r="I1232" s="82"/>
      <c r="J1232" s="82"/>
      <c r="K1232" s="82"/>
      <c r="L1232" s="78"/>
      <c r="M1232" s="78"/>
      <c r="N1232" s="78"/>
      <c r="O1232" s="78"/>
      <c r="P1232" s="78"/>
      <c r="Q1232" s="78"/>
      <c r="R1232" s="78"/>
      <c r="S1232" s="78"/>
      <c r="T1232" s="78"/>
      <c r="U1232" s="78"/>
      <c r="V1232" s="78"/>
      <c r="W1232" s="78"/>
      <c r="X1232" s="78"/>
      <c r="Y1232" s="78"/>
    </row>
    <row r="1233" spans="1:25">
      <c r="A1233" s="81"/>
      <c r="B1233" s="78"/>
      <c r="C1233" s="78"/>
      <c r="D1233" s="78"/>
      <c r="E1233" s="78"/>
      <c r="F1233" s="78"/>
      <c r="G1233" s="82"/>
      <c r="H1233" s="82"/>
      <c r="I1233" s="82"/>
      <c r="J1233" s="82"/>
      <c r="K1233" s="82"/>
      <c r="L1233" s="78"/>
      <c r="M1233" s="78"/>
      <c r="N1233" s="78"/>
      <c r="O1233" s="78"/>
      <c r="P1233" s="78"/>
      <c r="Q1233" s="78"/>
      <c r="R1233" s="78"/>
      <c r="S1233" s="78"/>
      <c r="T1233" s="78"/>
      <c r="U1233" s="78"/>
      <c r="V1233" s="78"/>
      <c r="W1233" s="78"/>
      <c r="X1233" s="78"/>
      <c r="Y1233" s="78"/>
    </row>
    <row r="1234" spans="1:25">
      <c r="A1234" s="81"/>
      <c r="B1234" s="78"/>
      <c r="C1234" s="78"/>
      <c r="D1234" s="78"/>
      <c r="E1234" s="78"/>
      <c r="F1234" s="78"/>
      <c r="G1234" s="82"/>
      <c r="H1234" s="82"/>
      <c r="I1234" s="82"/>
      <c r="J1234" s="82"/>
      <c r="K1234" s="82"/>
      <c r="L1234" s="78"/>
      <c r="M1234" s="78"/>
      <c r="N1234" s="78"/>
      <c r="O1234" s="78"/>
      <c r="P1234" s="78"/>
      <c r="Q1234" s="78"/>
      <c r="R1234" s="78"/>
      <c r="S1234" s="78"/>
      <c r="T1234" s="78"/>
      <c r="U1234" s="78"/>
      <c r="V1234" s="78"/>
      <c r="W1234" s="78"/>
      <c r="X1234" s="78"/>
      <c r="Y1234" s="78"/>
    </row>
    <row r="1235" spans="1:25">
      <c r="A1235" s="81"/>
      <c r="B1235" s="78"/>
      <c r="C1235" s="78"/>
      <c r="D1235" s="78"/>
      <c r="E1235" s="78"/>
      <c r="F1235" s="78"/>
      <c r="G1235" s="82"/>
      <c r="H1235" s="82"/>
      <c r="I1235" s="82"/>
      <c r="J1235" s="82"/>
      <c r="K1235" s="82"/>
      <c r="L1235" s="78"/>
      <c r="M1235" s="78"/>
      <c r="N1235" s="78"/>
      <c r="O1235" s="78"/>
      <c r="P1235" s="78"/>
      <c r="Q1235" s="78"/>
      <c r="R1235" s="78"/>
      <c r="S1235" s="78"/>
      <c r="T1235" s="78"/>
      <c r="U1235" s="78"/>
      <c r="V1235" s="78"/>
      <c r="W1235" s="78"/>
      <c r="X1235" s="78"/>
      <c r="Y1235" s="78"/>
    </row>
    <row r="1236" spans="1:25">
      <c r="A1236" s="81"/>
      <c r="B1236" s="78"/>
      <c r="C1236" s="78"/>
      <c r="D1236" s="78"/>
      <c r="E1236" s="78"/>
      <c r="F1236" s="78"/>
      <c r="G1236" s="82"/>
      <c r="H1236" s="82"/>
      <c r="I1236" s="82"/>
      <c r="J1236" s="82"/>
      <c r="K1236" s="82"/>
      <c r="L1236" s="78"/>
      <c r="M1236" s="78"/>
      <c r="N1236" s="78"/>
      <c r="O1236" s="78"/>
      <c r="P1236" s="78"/>
      <c r="Q1236" s="78"/>
      <c r="R1236" s="78"/>
      <c r="S1236" s="78"/>
      <c r="T1236" s="78"/>
      <c r="U1236" s="78"/>
      <c r="V1236" s="78"/>
      <c r="W1236" s="78"/>
      <c r="X1236" s="78"/>
      <c r="Y1236" s="78"/>
    </row>
    <row r="1237" spans="1:25">
      <c r="A1237" s="81"/>
      <c r="B1237" s="78"/>
      <c r="C1237" s="78"/>
      <c r="D1237" s="78"/>
      <c r="E1237" s="78"/>
      <c r="F1237" s="78"/>
      <c r="G1237" s="82"/>
      <c r="H1237" s="82"/>
      <c r="I1237" s="82"/>
      <c r="J1237" s="82"/>
      <c r="K1237" s="82"/>
      <c r="L1237" s="78"/>
      <c r="M1237" s="78"/>
      <c r="N1237" s="78"/>
      <c r="O1237" s="78"/>
      <c r="P1237" s="78"/>
      <c r="Q1237" s="78"/>
      <c r="R1237" s="78"/>
      <c r="S1237" s="78"/>
      <c r="T1237" s="78"/>
      <c r="U1237" s="78"/>
      <c r="V1237" s="78"/>
      <c r="W1237" s="78"/>
      <c r="X1237" s="78"/>
      <c r="Y1237" s="78"/>
    </row>
    <row r="1238" spans="1:25">
      <c r="A1238" s="81"/>
      <c r="B1238" s="78"/>
      <c r="C1238" s="78"/>
      <c r="D1238" s="78"/>
      <c r="E1238" s="78"/>
      <c r="F1238" s="78"/>
      <c r="G1238" s="82"/>
      <c r="H1238" s="82"/>
      <c r="I1238" s="82"/>
      <c r="J1238" s="82"/>
      <c r="K1238" s="82"/>
      <c r="L1238" s="78"/>
      <c r="M1238" s="78"/>
      <c r="N1238" s="78"/>
      <c r="O1238" s="78"/>
      <c r="P1238" s="78"/>
      <c r="Q1238" s="78"/>
      <c r="R1238" s="78"/>
      <c r="S1238" s="78"/>
      <c r="T1238" s="78"/>
      <c r="U1238" s="78"/>
      <c r="V1238" s="78"/>
      <c r="W1238" s="78"/>
      <c r="X1238" s="78"/>
      <c r="Y1238" s="78"/>
    </row>
    <row r="1239" spans="1:25">
      <c r="A1239" s="81"/>
      <c r="B1239" s="78"/>
      <c r="C1239" s="78"/>
      <c r="D1239" s="78"/>
      <c r="E1239" s="78"/>
      <c r="F1239" s="78"/>
      <c r="G1239" s="82"/>
      <c r="H1239" s="82"/>
      <c r="I1239" s="82"/>
      <c r="J1239" s="82"/>
      <c r="K1239" s="82"/>
      <c r="L1239" s="78"/>
      <c r="M1239" s="78"/>
      <c r="N1239" s="78"/>
      <c r="O1239" s="78"/>
      <c r="P1239" s="78"/>
      <c r="Q1239" s="78"/>
      <c r="R1239" s="78"/>
      <c r="S1239" s="78"/>
      <c r="T1239" s="78"/>
      <c r="U1239" s="78"/>
      <c r="V1239" s="78"/>
      <c r="W1239" s="78"/>
      <c r="X1239" s="78"/>
      <c r="Y1239" s="78"/>
    </row>
    <row r="1240" spans="1:25">
      <c r="A1240" s="81"/>
      <c r="B1240" s="78"/>
      <c r="C1240" s="78"/>
      <c r="D1240" s="78"/>
      <c r="E1240" s="78"/>
      <c r="F1240" s="78"/>
      <c r="G1240" s="82"/>
      <c r="H1240" s="82"/>
      <c r="I1240" s="82"/>
      <c r="J1240" s="82"/>
      <c r="K1240" s="82"/>
      <c r="L1240" s="78"/>
      <c r="M1240" s="78"/>
      <c r="N1240" s="78"/>
      <c r="O1240" s="78"/>
      <c r="P1240" s="78"/>
      <c r="Q1240" s="78"/>
      <c r="R1240" s="78"/>
      <c r="S1240" s="78"/>
      <c r="T1240" s="78"/>
      <c r="U1240" s="78"/>
      <c r="V1240" s="78"/>
      <c r="W1240" s="78"/>
      <c r="X1240" s="78"/>
      <c r="Y1240" s="78"/>
    </row>
    <row r="1241" spans="1:25">
      <c r="A1241" s="81"/>
      <c r="B1241" s="78"/>
      <c r="C1241" s="78"/>
      <c r="D1241" s="78"/>
      <c r="E1241" s="78"/>
      <c r="F1241" s="78"/>
      <c r="G1241" s="82"/>
      <c r="H1241" s="82"/>
      <c r="I1241" s="82"/>
      <c r="J1241" s="82"/>
      <c r="K1241" s="82"/>
      <c r="L1241" s="78"/>
      <c r="M1241" s="78"/>
      <c r="N1241" s="78"/>
      <c r="O1241" s="78"/>
      <c r="P1241" s="78"/>
      <c r="Q1241" s="78"/>
      <c r="R1241" s="78"/>
      <c r="S1241" s="78"/>
      <c r="T1241" s="78"/>
      <c r="U1241" s="78"/>
      <c r="V1241" s="78"/>
      <c r="W1241" s="78"/>
      <c r="X1241" s="78"/>
      <c r="Y1241" s="78"/>
    </row>
    <row r="1242" spans="1:25">
      <c r="A1242" s="81"/>
      <c r="B1242" s="78"/>
      <c r="C1242" s="78"/>
      <c r="D1242" s="78"/>
      <c r="E1242" s="78"/>
      <c r="F1242" s="78"/>
      <c r="G1242" s="82"/>
      <c r="H1242" s="82"/>
      <c r="I1242" s="82"/>
      <c r="J1242" s="82"/>
      <c r="K1242" s="82"/>
      <c r="L1242" s="78"/>
      <c r="M1242" s="78"/>
      <c r="N1242" s="78"/>
      <c r="O1242" s="78"/>
      <c r="P1242" s="78"/>
      <c r="Q1242" s="78"/>
      <c r="R1242" s="78"/>
      <c r="S1242" s="78"/>
      <c r="T1242" s="78"/>
      <c r="U1242" s="78"/>
      <c r="V1242" s="78"/>
      <c r="W1242" s="78"/>
      <c r="X1242" s="78"/>
      <c r="Y1242" s="78"/>
    </row>
    <row r="1243" spans="1:25">
      <c r="A1243" s="81"/>
      <c r="B1243" s="78"/>
      <c r="C1243" s="78"/>
      <c r="D1243" s="78"/>
      <c r="E1243" s="78"/>
      <c r="F1243" s="78"/>
      <c r="G1243" s="82"/>
      <c r="H1243" s="82"/>
      <c r="I1243" s="82"/>
      <c r="J1243" s="82"/>
      <c r="K1243" s="82"/>
      <c r="L1243" s="78"/>
      <c r="M1243" s="78"/>
      <c r="N1243" s="78"/>
      <c r="O1243" s="78"/>
      <c r="P1243" s="78"/>
      <c r="Q1243" s="78"/>
      <c r="R1243" s="78"/>
      <c r="S1243" s="78"/>
      <c r="T1243" s="78"/>
      <c r="U1243" s="78"/>
      <c r="V1243" s="78"/>
      <c r="W1243" s="78"/>
      <c r="X1243" s="78"/>
      <c r="Y1243" s="78"/>
    </row>
    <row r="1244" spans="1:25">
      <c r="A1244" s="81"/>
      <c r="B1244" s="78"/>
      <c r="C1244" s="78"/>
      <c r="D1244" s="78"/>
      <c r="E1244" s="78"/>
      <c r="F1244" s="78"/>
      <c r="G1244" s="82"/>
      <c r="H1244" s="82"/>
      <c r="I1244" s="82"/>
      <c r="J1244" s="82"/>
      <c r="K1244" s="82"/>
      <c r="L1244" s="78"/>
      <c r="M1244" s="78"/>
      <c r="N1244" s="78"/>
      <c r="O1244" s="78"/>
      <c r="P1244" s="78"/>
      <c r="Q1244" s="78"/>
      <c r="R1244" s="78"/>
      <c r="S1244" s="78"/>
      <c r="T1244" s="78"/>
      <c r="U1244" s="78"/>
      <c r="V1244" s="78"/>
      <c r="W1244" s="78"/>
      <c r="X1244" s="78"/>
      <c r="Y1244" s="78"/>
    </row>
    <row r="1245" spans="1:25">
      <c r="A1245" s="81"/>
      <c r="B1245" s="78"/>
      <c r="C1245" s="78"/>
      <c r="D1245" s="78"/>
      <c r="E1245" s="78"/>
      <c r="F1245" s="78"/>
      <c r="G1245" s="82"/>
      <c r="H1245" s="82"/>
      <c r="I1245" s="82"/>
      <c r="J1245" s="82"/>
      <c r="K1245" s="82"/>
      <c r="L1245" s="78"/>
      <c r="M1245" s="78"/>
      <c r="N1245" s="78"/>
      <c r="O1245" s="78"/>
      <c r="P1245" s="78"/>
      <c r="Q1245" s="78"/>
      <c r="R1245" s="78"/>
      <c r="S1245" s="78"/>
      <c r="T1245" s="78"/>
      <c r="U1245" s="78"/>
      <c r="V1245" s="78"/>
      <c r="W1245" s="78"/>
      <c r="X1245" s="78"/>
      <c r="Y1245" s="78"/>
    </row>
    <row r="1246" spans="1:25">
      <c r="A1246" s="81"/>
      <c r="B1246" s="78"/>
      <c r="C1246" s="78"/>
      <c r="D1246" s="78"/>
      <c r="E1246" s="78"/>
      <c r="F1246" s="78"/>
      <c r="G1246" s="82"/>
      <c r="H1246" s="82"/>
      <c r="I1246" s="82"/>
      <c r="J1246" s="82"/>
      <c r="K1246" s="82"/>
      <c r="L1246" s="78"/>
      <c r="M1246" s="78"/>
      <c r="N1246" s="78"/>
      <c r="O1246" s="78"/>
      <c r="P1246" s="78"/>
      <c r="Q1246" s="78"/>
      <c r="R1246" s="78"/>
      <c r="S1246" s="78"/>
      <c r="T1246" s="78"/>
      <c r="U1246" s="78"/>
      <c r="V1246" s="78"/>
      <c r="W1246" s="78"/>
      <c r="X1246" s="78"/>
      <c r="Y1246" s="78"/>
    </row>
    <row r="1247" spans="1:25">
      <c r="A1247" s="81"/>
      <c r="B1247" s="78"/>
      <c r="C1247" s="78"/>
      <c r="D1247" s="78"/>
      <c r="E1247" s="78"/>
      <c r="F1247" s="78"/>
      <c r="G1247" s="82"/>
      <c r="H1247" s="82"/>
      <c r="I1247" s="82"/>
      <c r="J1247" s="82"/>
      <c r="K1247" s="82"/>
      <c r="L1247" s="78"/>
      <c r="M1247" s="78"/>
      <c r="N1247" s="78"/>
      <c r="O1247" s="78"/>
      <c r="P1247" s="78"/>
      <c r="Q1247" s="78"/>
      <c r="R1247" s="78"/>
      <c r="S1247" s="78"/>
      <c r="T1247" s="78"/>
      <c r="U1247" s="78"/>
      <c r="V1247" s="78"/>
      <c r="W1247" s="78"/>
      <c r="X1247" s="78"/>
      <c r="Y1247" s="78"/>
    </row>
    <row r="1248" spans="1:25">
      <c r="A1248" s="81"/>
      <c r="B1248" s="78"/>
      <c r="C1248" s="78"/>
      <c r="D1248" s="78"/>
      <c r="E1248" s="78"/>
      <c r="F1248" s="78"/>
      <c r="G1248" s="82"/>
      <c r="H1248" s="82"/>
      <c r="I1248" s="82"/>
      <c r="J1248" s="82"/>
      <c r="K1248" s="82"/>
      <c r="L1248" s="78"/>
      <c r="M1248" s="78"/>
      <c r="N1248" s="78"/>
      <c r="O1248" s="78"/>
      <c r="P1248" s="78"/>
      <c r="Q1248" s="78"/>
      <c r="R1248" s="78"/>
      <c r="S1248" s="78"/>
      <c r="T1248" s="78"/>
      <c r="U1248" s="78"/>
      <c r="V1248" s="78"/>
      <c r="W1248" s="78"/>
      <c r="X1248" s="78"/>
      <c r="Y1248" s="78"/>
    </row>
    <row r="1249" spans="1:25">
      <c r="A1249" s="81"/>
      <c r="B1249" s="78"/>
      <c r="C1249" s="78"/>
      <c r="D1249" s="78"/>
      <c r="E1249" s="78"/>
      <c r="F1249" s="78"/>
      <c r="G1249" s="82"/>
      <c r="H1249" s="82"/>
      <c r="I1249" s="82"/>
      <c r="J1249" s="82"/>
      <c r="K1249" s="82"/>
      <c r="L1249" s="78"/>
      <c r="M1249" s="78"/>
      <c r="N1249" s="78"/>
      <c r="O1249" s="78"/>
      <c r="P1249" s="78"/>
      <c r="Q1249" s="78"/>
      <c r="R1249" s="78"/>
      <c r="S1249" s="78"/>
      <c r="T1249" s="78"/>
      <c r="U1249" s="78"/>
      <c r="V1249" s="78"/>
      <c r="W1249" s="78"/>
      <c r="X1249" s="78"/>
      <c r="Y1249" s="78"/>
    </row>
    <row r="1250" spans="1:25">
      <c r="A1250" s="81"/>
      <c r="B1250" s="78"/>
      <c r="C1250" s="78"/>
      <c r="D1250" s="78"/>
      <c r="E1250" s="78"/>
      <c r="F1250" s="78"/>
      <c r="G1250" s="82"/>
      <c r="H1250" s="82"/>
      <c r="I1250" s="82"/>
      <c r="J1250" s="82"/>
      <c r="K1250" s="82"/>
      <c r="L1250" s="78"/>
      <c r="M1250" s="78"/>
      <c r="N1250" s="78"/>
      <c r="O1250" s="78"/>
      <c r="P1250" s="78"/>
      <c r="Q1250" s="78"/>
      <c r="R1250" s="78"/>
      <c r="S1250" s="78"/>
      <c r="T1250" s="78"/>
      <c r="U1250" s="78"/>
      <c r="V1250" s="78"/>
      <c r="W1250" s="78"/>
      <c r="X1250" s="78"/>
      <c r="Y1250" s="78"/>
    </row>
    <row r="1251" spans="1:25">
      <c r="A1251" s="81"/>
      <c r="B1251" s="78"/>
      <c r="C1251" s="78"/>
      <c r="D1251" s="78"/>
      <c r="E1251" s="78"/>
      <c r="F1251" s="78"/>
      <c r="G1251" s="82"/>
      <c r="H1251" s="82"/>
      <c r="I1251" s="82"/>
      <c r="J1251" s="82"/>
      <c r="K1251" s="82"/>
      <c r="L1251" s="78"/>
      <c r="M1251" s="78"/>
      <c r="N1251" s="78"/>
      <c r="O1251" s="78"/>
      <c r="P1251" s="78"/>
      <c r="Q1251" s="78"/>
      <c r="R1251" s="78"/>
      <c r="S1251" s="78"/>
      <c r="T1251" s="78"/>
      <c r="U1251" s="78"/>
      <c r="V1251" s="78"/>
      <c r="W1251" s="78"/>
      <c r="X1251" s="78"/>
      <c r="Y1251" s="78"/>
    </row>
    <row r="1252" spans="1:25">
      <c r="A1252" s="81"/>
      <c r="B1252" s="78"/>
      <c r="C1252" s="78"/>
      <c r="D1252" s="78"/>
      <c r="E1252" s="78"/>
      <c r="F1252" s="78"/>
      <c r="G1252" s="82"/>
      <c r="H1252" s="82"/>
      <c r="I1252" s="82"/>
      <c r="J1252" s="82"/>
      <c r="K1252" s="82"/>
      <c r="L1252" s="78"/>
      <c r="M1252" s="78"/>
      <c r="N1252" s="78"/>
      <c r="O1252" s="78"/>
      <c r="P1252" s="78"/>
      <c r="Q1252" s="78"/>
      <c r="R1252" s="78"/>
      <c r="S1252" s="78"/>
      <c r="T1252" s="78"/>
      <c r="U1252" s="78"/>
      <c r="V1252" s="78"/>
      <c r="W1252" s="78"/>
      <c r="X1252" s="78"/>
      <c r="Y1252" s="78"/>
    </row>
    <row r="1253" spans="1:25">
      <c r="A1253" s="81"/>
      <c r="B1253" s="78"/>
      <c r="C1253" s="78"/>
      <c r="D1253" s="78"/>
      <c r="E1253" s="78"/>
      <c r="F1253" s="78"/>
      <c r="G1253" s="82"/>
      <c r="H1253" s="82"/>
      <c r="I1253" s="82"/>
      <c r="J1253" s="82"/>
      <c r="K1253" s="82"/>
      <c r="L1253" s="78"/>
      <c r="M1253" s="78"/>
      <c r="N1253" s="78"/>
      <c r="O1253" s="78"/>
      <c r="P1253" s="78"/>
      <c r="Q1253" s="78"/>
      <c r="R1253" s="78"/>
      <c r="S1253" s="78"/>
      <c r="T1253" s="78"/>
      <c r="U1253" s="78"/>
      <c r="V1253" s="78"/>
      <c r="W1253" s="78"/>
      <c r="X1253" s="78"/>
      <c r="Y1253" s="78"/>
    </row>
    <row r="1254" spans="1:25">
      <c r="A1254" s="81"/>
      <c r="B1254" s="78"/>
      <c r="C1254" s="78"/>
      <c r="D1254" s="78"/>
      <c r="E1254" s="78"/>
      <c r="F1254" s="78"/>
      <c r="G1254" s="82"/>
      <c r="H1254" s="82"/>
      <c r="I1254" s="82"/>
      <c r="J1254" s="82"/>
      <c r="K1254" s="82"/>
      <c r="L1254" s="78"/>
      <c r="M1254" s="78"/>
      <c r="N1254" s="78"/>
      <c r="O1254" s="78"/>
      <c r="P1254" s="78"/>
      <c r="Q1254" s="78"/>
      <c r="R1254" s="78"/>
      <c r="S1254" s="78"/>
      <c r="T1254" s="78"/>
      <c r="U1254" s="78"/>
      <c r="V1254" s="78"/>
      <c r="W1254" s="78"/>
      <c r="X1254" s="78"/>
      <c r="Y1254" s="78"/>
    </row>
    <row r="1255" spans="1:25">
      <c r="A1255" s="81"/>
      <c r="B1255" s="78"/>
      <c r="C1255" s="78"/>
      <c r="D1255" s="78"/>
      <c r="E1255" s="78"/>
      <c r="F1255" s="78"/>
      <c r="G1255" s="82"/>
      <c r="H1255" s="82"/>
      <c r="I1255" s="82"/>
      <c r="J1255" s="82"/>
      <c r="K1255" s="82"/>
      <c r="L1255" s="78"/>
      <c r="M1255" s="78"/>
      <c r="N1255" s="78"/>
      <c r="O1255" s="78"/>
      <c r="P1255" s="78"/>
      <c r="Q1255" s="78"/>
      <c r="R1255" s="78"/>
      <c r="S1255" s="78"/>
      <c r="T1255" s="78"/>
      <c r="U1255" s="78"/>
      <c r="V1255" s="78"/>
      <c r="W1255" s="78"/>
      <c r="X1255" s="78"/>
      <c r="Y1255" s="78"/>
    </row>
    <row r="1256" spans="1:25">
      <c r="A1256" s="81"/>
      <c r="B1256" s="78"/>
      <c r="C1256" s="78"/>
      <c r="D1256" s="78"/>
      <c r="E1256" s="78"/>
      <c r="F1256" s="78"/>
      <c r="G1256" s="82"/>
      <c r="H1256" s="82"/>
      <c r="I1256" s="82"/>
      <c r="J1256" s="82"/>
      <c r="K1256" s="82"/>
      <c r="L1256" s="78"/>
      <c r="M1256" s="78"/>
      <c r="N1256" s="78"/>
      <c r="O1256" s="78"/>
      <c r="P1256" s="78"/>
      <c r="Q1256" s="78"/>
      <c r="R1256" s="78"/>
      <c r="S1256" s="78"/>
      <c r="T1256" s="78"/>
      <c r="U1256" s="78"/>
      <c r="V1256" s="78"/>
      <c r="W1256" s="78"/>
      <c r="X1256" s="78"/>
      <c r="Y1256" s="78"/>
    </row>
    <row r="1257" spans="1:25">
      <c r="A1257" s="81"/>
      <c r="B1257" s="78"/>
      <c r="C1257" s="78"/>
      <c r="D1257" s="78"/>
      <c r="E1257" s="78"/>
      <c r="F1257" s="78"/>
      <c r="G1257" s="82"/>
      <c r="H1257" s="82"/>
      <c r="I1257" s="82"/>
      <c r="J1257" s="82"/>
      <c r="K1257" s="82"/>
      <c r="L1257" s="78"/>
      <c r="M1257" s="78"/>
      <c r="N1257" s="78"/>
      <c r="O1257" s="78"/>
      <c r="P1257" s="78"/>
      <c r="Q1257" s="78"/>
      <c r="R1257" s="78"/>
      <c r="S1257" s="78"/>
      <c r="T1257" s="78"/>
      <c r="U1257" s="78"/>
      <c r="V1257" s="78"/>
      <c r="W1257" s="78"/>
      <c r="X1257" s="78"/>
      <c r="Y1257" s="78"/>
    </row>
    <row r="1258" spans="1:25">
      <c r="A1258" s="81"/>
      <c r="B1258" s="78"/>
      <c r="C1258" s="78"/>
      <c r="D1258" s="78"/>
      <c r="E1258" s="78"/>
      <c r="F1258" s="78"/>
      <c r="G1258" s="82"/>
      <c r="H1258" s="82"/>
      <c r="I1258" s="82"/>
      <c r="J1258" s="82"/>
      <c r="K1258" s="82"/>
      <c r="L1258" s="78"/>
      <c r="M1258" s="78"/>
      <c r="N1258" s="78"/>
      <c r="O1258" s="78"/>
      <c r="P1258" s="78"/>
      <c r="Q1258" s="78"/>
      <c r="R1258" s="78"/>
      <c r="S1258" s="78"/>
      <c r="T1258" s="78"/>
      <c r="U1258" s="78"/>
      <c r="V1258" s="78"/>
      <c r="W1258" s="78"/>
      <c r="X1258" s="78"/>
      <c r="Y1258" s="78"/>
    </row>
    <row r="1259" spans="1:25">
      <c r="A1259" s="81"/>
      <c r="B1259" s="78"/>
      <c r="C1259" s="78"/>
      <c r="D1259" s="78"/>
      <c r="E1259" s="78"/>
      <c r="F1259" s="78"/>
      <c r="G1259" s="82"/>
      <c r="H1259" s="82"/>
      <c r="I1259" s="82"/>
      <c r="J1259" s="82"/>
      <c r="K1259" s="82"/>
      <c r="L1259" s="78"/>
      <c r="M1259" s="78"/>
      <c r="N1259" s="78"/>
      <c r="O1259" s="78"/>
      <c r="P1259" s="78"/>
      <c r="Q1259" s="78"/>
      <c r="R1259" s="78"/>
      <c r="S1259" s="78"/>
      <c r="T1259" s="78"/>
      <c r="U1259" s="78"/>
      <c r="V1259" s="78"/>
      <c r="W1259" s="78"/>
      <c r="X1259" s="78"/>
      <c r="Y1259" s="78"/>
    </row>
    <row r="1260" spans="1:25">
      <c r="A1260" s="81"/>
      <c r="B1260" s="78"/>
      <c r="C1260" s="78"/>
      <c r="D1260" s="78"/>
      <c r="E1260" s="78"/>
      <c r="F1260" s="78"/>
      <c r="G1260" s="82"/>
      <c r="H1260" s="82"/>
      <c r="I1260" s="82"/>
      <c r="J1260" s="82"/>
      <c r="K1260" s="82"/>
      <c r="L1260" s="78"/>
      <c r="M1260" s="78"/>
      <c r="N1260" s="78"/>
      <c r="O1260" s="78"/>
      <c r="P1260" s="78"/>
      <c r="Q1260" s="78"/>
      <c r="R1260" s="78"/>
      <c r="S1260" s="78"/>
      <c r="T1260" s="78"/>
      <c r="U1260" s="78"/>
      <c r="V1260" s="78"/>
      <c r="W1260" s="78"/>
      <c r="X1260" s="78"/>
      <c r="Y1260" s="78"/>
    </row>
    <row r="1261" spans="1:25">
      <c r="A1261" s="81"/>
      <c r="B1261" s="78"/>
      <c r="C1261" s="78"/>
      <c r="D1261" s="78"/>
      <c r="E1261" s="78"/>
      <c r="F1261" s="78"/>
      <c r="G1261" s="82"/>
      <c r="H1261" s="82"/>
      <c r="I1261" s="82"/>
      <c r="J1261" s="82"/>
      <c r="K1261" s="82"/>
      <c r="L1261" s="78"/>
      <c r="M1261" s="78"/>
      <c r="N1261" s="78"/>
      <c r="O1261" s="78"/>
      <c r="P1261" s="78"/>
      <c r="Q1261" s="78"/>
      <c r="R1261" s="78"/>
      <c r="S1261" s="78"/>
      <c r="T1261" s="78"/>
      <c r="U1261" s="78"/>
      <c r="V1261" s="78"/>
      <c r="W1261" s="78"/>
      <c r="X1261" s="78"/>
      <c r="Y1261" s="78"/>
    </row>
    <row r="1262" spans="1:25">
      <c r="A1262" s="81"/>
      <c r="B1262" s="78"/>
      <c r="C1262" s="78"/>
      <c r="D1262" s="78"/>
      <c r="E1262" s="78"/>
      <c r="F1262" s="78"/>
      <c r="G1262" s="82"/>
      <c r="H1262" s="82"/>
      <c r="I1262" s="82"/>
      <c r="J1262" s="82"/>
      <c r="K1262" s="82"/>
      <c r="L1262" s="78"/>
      <c r="M1262" s="78"/>
      <c r="N1262" s="78"/>
      <c r="O1262" s="78"/>
      <c r="P1262" s="78"/>
      <c r="Q1262" s="78"/>
      <c r="R1262" s="78"/>
      <c r="S1262" s="78"/>
      <c r="T1262" s="78"/>
      <c r="U1262" s="78"/>
      <c r="V1262" s="78"/>
      <c r="W1262" s="78"/>
      <c r="X1262" s="78"/>
      <c r="Y1262" s="78"/>
    </row>
    <row r="1263" spans="1:25">
      <c r="A1263" s="81"/>
      <c r="B1263" s="78"/>
      <c r="C1263" s="78"/>
      <c r="D1263" s="78"/>
      <c r="E1263" s="78"/>
      <c r="F1263" s="78"/>
      <c r="G1263" s="82"/>
      <c r="H1263" s="82"/>
      <c r="I1263" s="82"/>
      <c r="J1263" s="82"/>
      <c r="K1263" s="82"/>
      <c r="L1263" s="78"/>
      <c r="M1263" s="78"/>
      <c r="N1263" s="78"/>
      <c r="O1263" s="78"/>
      <c r="P1263" s="78"/>
      <c r="Q1263" s="78"/>
      <c r="R1263" s="78"/>
      <c r="S1263" s="78"/>
      <c r="T1263" s="78"/>
      <c r="U1263" s="78"/>
      <c r="V1263" s="78"/>
      <c r="W1263" s="78"/>
      <c r="X1263" s="78"/>
      <c r="Y1263" s="78"/>
    </row>
    <row r="1264" spans="1:25">
      <c r="A1264" s="81"/>
      <c r="B1264" s="78"/>
      <c r="C1264" s="78"/>
      <c r="D1264" s="78"/>
      <c r="E1264" s="78"/>
      <c r="F1264" s="78"/>
      <c r="G1264" s="82"/>
      <c r="H1264" s="82"/>
      <c r="I1264" s="82"/>
      <c r="J1264" s="82"/>
      <c r="K1264" s="82"/>
      <c r="L1264" s="78"/>
      <c r="M1264" s="78"/>
      <c r="N1264" s="78"/>
      <c r="O1264" s="78"/>
      <c r="P1264" s="78"/>
      <c r="Q1264" s="78"/>
      <c r="R1264" s="78"/>
      <c r="S1264" s="78"/>
      <c r="T1264" s="78"/>
      <c r="U1264" s="78"/>
      <c r="V1264" s="78"/>
      <c r="W1264" s="78"/>
      <c r="X1264" s="78"/>
      <c r="Y1264" s="78"/>
    </row>
    <row r="1265" spans="1:25">
      <c r="A1265" s="81"/>
      <c r="B1265" s="78"/>
      <c r="C1265" s="78"/>
      <c r="D1265" s="78"/>
      <c r="E1265" s="78"/>
      <c r="F1265" s="78"/>
      <c r="G1265" s="82"/>
      <c r="H1265" s="82"/>
      <c r="I1265" s="82"/>
      <c r="J1265" s="82"/>
      <c r="K1265" s="82"/>
      <c r="L1265" s="78"/>
      <c r="M1265" s="78"/>
      <c r="N1265" s="78"/>
      <c r="O1265" s="78"/>
      <c r="P1265" s="78"/>
      <c r="Q1265" s="78"/>
      <c r="R1265" s="78"/>
      <c r="S1265" s="78"/>
      <c r="T1265" s="78"/>
      <c r="U1265" s="78"/>
      <c r="V1265" s="78"/>
      <c r="W1265" s="78"/>
      <c r="X1265" s="78"/>
      <c r="Y1265" s="78"/>
    </row>
    <row r="1266" spans="1:25">
      <c r="A1266" s="81"/>
      <c r="B1266" s="78"/>
      <c r="C1266" s="78"/>
      <c r="D1266" s="78"/>
      <c r="E1266" s="78"/>
      <c r="F1266" s="78"/>
      <c r="G1266" s="82"/>
      <c r="H1266" s="82"/>
      <c r="I1266" s="82"/>
      <c r="J1266" s="82"/>
      <c r="K1266" s="82"/>
      <c r="L1266" s="78"/>
      <c r="M1266" s="78"/>
      <c r="N1266" s="78"/>
      <c r="O1266" s="78"/>
      <c r="P1266" s="78"/>
      <c r="Q1266" s="78"/>
      <c r="R1266" s="78"/>
      <c r="S1266" s="78"/>
      <c r="T1266" s="78"/>
      <c r="U1266" s="78"/>
      <c r="V1266" s="78"/>
      <c r="W1266" s="78"/>
      <c r="X1266" s="78"/>
      <c r="Y1266" s="78"/>
    </row>
    <row r="1267" spans="1:25">
      <c r="A1267" s="81"/>
      <c r="B1267" s="78"/>
      <c r="C1267" s="78"/>
      <c r="D1267" s="78"/>
      <c r="E1267" s="78"/>
      <c r="F1267" s="78"/>
      <c r="G1267" s="82"/>
      <c r="H1267" s="82"/>
      <c r="I1267" s="82"/>
      <c r="J1267" s="82"/>
      <c r="K1267" s="82"/>
      <c r="L1267" s="78"/>
      <c r="M1267" s="78"/>
      <c r="N1267" s="78"/>
      <c r="O1267" s="78"/>
      <c r="P1267" s="78"/>
      <c r="Q1267" s="78"/>
      <c r="R1267" s="78"/>
      <c r="S1267" s="78"/>
      <c r="T1267" s="78"/>
      <c r="U1267" s="78"/>
      <c r="V1267" s="78"/>
      <c r="W1267" s="78"/>
      <c r="X1267" s="78"/>
      <c r="Y1267" s="78"/>
    </row>
    <row r="1268" spans="1:25">
      <c r="A1268" s="81"/>
      <c r="B1268" s="78"/>
      <c r="C1268" s="78"/>
      <c r="D1268" s="78"/>
      <c r="E1268" s="78"/>
      <c r="F1268" s="78"/>
      <c r="G1268" s="82"/>
      <c r="H1268" s="82"/>
      <c r="I1268" s="82"/>
      <c r="J1268" s="82"/>
      <c r="K1268" s="82"/>
      <c r="L1268" s="78"/>
      <c r="M1268" s="78"/>
      <c r="N1268" s="78"/>
      <c r="O1268" s="78"/>
      <c r="P1268" s="78"/>
      <c r="Q1268" s="78"/>
      <c r="R1268" s="78"/>
      <c r="S1268" s="78"/>
      <c r="T1268" s="78"/>
      <c r="U1268" s="78"/>
      <c r="V1268" s="78"/>
      <c r="W1268" s="78"/>
      <c r="X1268" s="78"/>
      <c r="Y1268" s="78"/>
    </row>
    <row r="1269" spans="1:25">
      <c r="A1269" s="81"/>
      <c r="B1269" s="78"/>
      <c r="C1269" s="78"/>
      <c r="D1269" s="78"/>
      <c r="E1269" s="78"/>
      <c r="F1269" s="78"/>
      <c r="G1269" s="82"/>
      <c r="H1269" s="82"/>
      <c r="I1269" s="82"/>
      <c r="J1269" s="82"/>
      <c r="K1269" s="82"/>
      <c r="L1269" s="78"/>
      <c r="M1269" s="78"/>
      <c r="N1269" s="78"/>
      <c r="O1269" s="78"/>
      <c r="P1269" s="78"/>
      <c r="Q1269" s="78"/>
      <c r="R1269" s="78"/>
      <c r="S1269" s="78"/>
      <c r="T1269" s="78"/>
      <c r="U1269" s="78"/>
      <c r="V1269" s="78"/>
      <c r="W1269" s="78"/>
      <c r="X1269" s="78"/>
      <c r="Y1269" s="78"/>
    </row>
    <row r="1270" spans="1:25">
      <c r="A1270" s="81"/>
      <c r="B1270" s="78"/>
      <c r="C1270" s="78"/>
      <c r="D1270" s="78"/>
      <c r="E1270" s="78"/>
      <c r="F1270" s="78"/>
      <c r="G1270" s="82"/>
      <c r="H1270" s="82"/>
      <c r="I1270" s="82"/>
      <c r="J1270" s="82"/>
      <c r="K1270" s="82"/>
      <c r="L1270" s="78"/>
      <c r="M1270" s="78"/>
      <c r="N1270" s="78"/>
      <c r="O1270" s="78"/>
      <c r="P1270" s="78"/>
      <c r="Q1270" s="78"/>
      <c r="R1270" s="78"/>
      <c r="S1270" s="78"/>
      <c r="T1270" s="78"/>
      <c r="U1270" s="78"/>
      <c r="V1270" s="78"/>
      <c r="W1270" s="78"/>
      <c r="X1270" s="78"/>
      <c r="Y1270" s="78"/>
    </row>
    <row r="1271" spans="1:25">
      <c r="A1271" s="81"/>
      <c r="B1271" s="78"/>
      <c r="C1271" s="78"/>
      <c r="D1271" s="78"/>
      <c r="E1271" s="78"/>
      <c r="F1271" s="78"/>
      <c r="G1271" s="82"/>
      <c r="H1271" s="82"/>
      <c r="I1271" s="82"/>
      <c r="J1271" s="82"/>
      <c r="K1271" s="82"/>
      <c r="L1271" s="78"/>
      <c r="M1271" s="78"/>
      <c r="N1271" s="78"/>
      <c r="O1271" s="78"/>
      <c r="P1271" s="78"/>
      <c r="Q1271" s="78"/>
      <c r="R1271" s="78"/>
      <c r="S1271" s="78"/>
      <c r="T1271" s="78"/>
      <c r="U1271" s="78"/>
      <c r="V1271" s="78"/>
      <c r="W1271" s="78"/>
      <c r="X1271" s="78"/>
      <c r="Y1271" s="78"/>
    </row>
    <row r="1272" spans="1:25">
      <c r="A1272" s="81"/>
      <c r="B1272" s="78"/>
      <c r="C1272" s="78"/>
      <c r="D1272" s="78"/>
      <c r="E1272" s="78"/>
      <c r="F1272" s="78"/>
      <c r="G1272" s="82"/>
      <c r="H1272" s="82"/>
      <c r="I1272" s="82"/>
      <c r="J1272" s="82"/>
      <c r="K1272" s="82"/>
      <c r="L1272" s="78"/>
      <c r="M1272" s="78"/>
      <c r="N1272" s="78"/>
      <c r="O1272" s="78"/>
      <c r="P1272" s="78"/>
      <c r="Q1272" s="78"/>
      <c r="R1272" s="78"/>
      <c r="S1272" s="78"/>
      <c r="T1272" s="78"/>
      <c r="U1272" s="78"/>
      <c r="V1272" s="78"/>
      <c r="W1272" s="78"/>
      <c r="X1272" s="78"/>
      <c r="Y1272" s="78"/>
    </row>
    <row r="1273" spans="1:25">
      <c r="A1273" s="81"/>
      <c r="B1273" s="78"/>
      <c r="C1273" s="78"/>
      <c r="D1273" s="78"/>
      <c r="E1273" s="78"/>
      <c r="F1273" s="78"/>
      <c r="G1273" s="82"/>
      <c r="H1273" s="82"/>
      <c r="I1273" s="82"/>
      <c r="J1273" s="82"/>
      <c r="K1273" s="82"/>
      <c r="L1273" s="78"/>
      <c r="M1273" s="78"/>
      <c r="N1273" s="78"/>
      <c r="O1273" s="78"/>
      <c r="P1273" s="78"/>
      <c r="Q1273" s="78"/>
      <c r="R1273" s="78"/>
      <c r="S1273" s="78"/>
      <c r="T1273" s="78"/>
      <c r="U1273" s="78"/>
      <c r="V1273" s="78"/>
      <c r="W1273" s="78"/>
      <c r="X1273" s="78"/>
      <c r="Y1273" s="78"/>
    </row>
    <row r="1274" spans="1:25">
      <c r="A1274" s="81"/>
      <c r="B1274" s="78"/>
      <c r="C1274" s="78"/>
      <c r="D1274" s="78"/>
      <c r="E1274" s="78"/>
      <c r="F1274" s="78"/>
      <c r="G1274" s="82"/>
      <c r="H1274" s="82"/>
      <c r="I1274" s="82"/>
      <c r="J1274" s="82"/>
      <c r="K1274" s="82"/>
      <c r="L1274" s="78"/>
      <c r="M1274" s="78"/>
      <c r="N1274" s="78"/>
      <c r="O1274" s="78"/>
      <c r="P1274" s="78"/>
      <c r="Q1274" s="78"/>
      <c r="R1274" s="78"/>
      <c r="S1274" s="78"/>
      <c r="T1274" s="78"/>
      <c r="U1274" s="78"/>
      <c r="V1274" s="78"/>
      <c r="W1274" s="78"/>
      <c r="X1274" s="78"/>
      <c r="Y1274" s="78"/>
    </row>
    <row r="1275" spans="1:25">
      <c r="A1275" s="81"/>
      <c r="B1275" s="78"/>
      <c r="C1275" s="78"/>
      <c r="D1275" s="78"/>
      <c r="E1275" s="78"/>
      <c r="F1275" s="78"/>
      <c r="G1275" s="82"/>
      <c r="H1275" s="82"/>
      <c r="I1275" s="82"/>
      <c r="J1275" s="82"/>
      <c r="K1275" s="82"/>
      <c r="L1275" s="78"/>
      <c r="M1275" s="78"/>
      <c r="N1275" s="78"/>
      <c r="O1275" s="78"/>
      <c r="P1275" s="78"/>
      <c r="Q1275" s="78"/>
      <c r="R1275" s="78"/>
      <c r="S1275" s="78"/>
      <c r="T1275" s="78"/>
      <c r="U1275" s="78"/>
      <c r="V1275" s="78"/>
      <c r="W1275" s="78"/>
      <c r="X1275" s="78"/>
      <c r="Y1275" s="78"/>
    </row>
    <row r="1276" spans="1:25">
      <c r="A1276" s="81"/>
      <c r="B1276" s="78"/>
      <c r="C1276" s="78"/>
      <c r="D1276" s="78"/>
      <c r="E1276" s="78"/>
      <c r="F1276" s="78"/>
      <c r="G1276" s="82"/>
      <c r="H1276" s="82"/>
      <c r="I1276" s="82"/>
      <c r="J1276" s="82"/>
      <c r="K1276" s="82"/>
      <c r="L1276" s="78"/>
      <c r="M1276" s="78"/>
      <c r="N1276" s="78"/>
      <c r="O1276" s="78"/>
      <c r="P1276" s="78"/>
      <c r="Q1276" s="78"/>
      <c r="R1276" s="78"/>
      <c r="S1276" s="78"/>
      <c r="T1276" s="78"/>
      <c r="U1276" s="78"/>
      <c r="V1276" s="78"/>
      <c r="W1276" s="78"/>
      <c r="X1276" s="78"/>
      <c r="Y1276" s="78"/>
    </row>
    <row r="1277" spans="1:25">
      <c r="A1277" s="81"/>
      <c r="B1277" s="78"/>
      <c r="C1277" s="78"/>
      <c r="D1277" s="78"/>
      <c r="E1277" s="78"/>
      <c r="F1277" s="78"/>
      <c r="G1277" s="82"/>
      <c r="H1277" s="82"/>
      <c r="I1277" s="82"/>
      <c r="J1277" s="82"/>
      <c r="K1277" s="82"/>
      <c r="L1277" s="78"/>
      <c r="M1277" s="78"/>
      <c r="N1277" s="78"/>
      <c r="O1277" s="78"/>
      <c r="P1277" s="78"/>
      <c r="Q1277" s="78"/>
      <c r="R1277" s="78"/>
      <c r="S1277" s="78"/>
      <c r="T1277" s="78"/>
      <c r="U1277" s="78"/>
      <c r="V1277" s="78"/>
      <c r="W1277" s="78"/>
      <c r="X1277" s="78"/>
      <c r="Y1277" s="78"/>
    </row>
    <row r="1278" spans="1:25">
      <c r="A1278" s="81"/>
      <c r="B1278" s="78"/>
      <c r="C1278" s="78"/>
      <c r="D1278" s="78"/>
      <c r="E1278" s="78"/>
      <c r="F1278" s="78"/>
      <c r="G1278" s="82"/>
      <c r="H1278" s="82"/>
      <c r="I1278" s="82"/>
      <c r="J1278" s="82"/>
      <c r="K1278" s="82"/>
      <c r="L1278" s="78"/>
      <c r="M1278" s="78"/>
      <c r="N1278" s="78"/>
      <c r="O1278" s="78"/>
      <c r="P1278" s="78"/>
      <c r="Q1278" s="78"/>
      <c r="R1278" s="78"/>
      <c r="S1278" s="78"/>
      <c r="T1278" s="78"/>
      <c r="U1278" s="78"/>
      <c r="V1278" s="78"/>
      <c r="W1278" s="78"/>
      <c r="X1278" s="78"/>
      <c r="Y1278" s="78"/>
    </row>
    <row r="1279" spans="1:25">
      <c r="A1279" s="81"/>
      <c r="B1279" s="78"/>
      <c r="C1279" s="78"/>
      <c r="D1279" s="78"/>
      <c r="E1279" s="78"/>
      <c r="F1279" s="78"/>
      <c r="G1279" s="82"/>
      <c r="H1279" s="82"/>
      <c r="I1279" s="82"/>
      <c r="J1279" s="82"/>
      <c r="K1279" s="82"/>
      <c r="L1279" s="78"/>
      <c r="M1279" s="78"/>
      <c r="N1279" s="78"/>
      <c r="O1279" s="78"/>
      <c r="P1279" s="78"/>
      <c r="Q1279" s="78"/>
      <c r="R1279" s="78"/>
      <c r="S1279" s="78"/>
      <c r="T1279" s="78"/>
      <c r="U1279" s="78"/>
      <c r="V1279" s="78"/>
      <c r="W1279" s="78"/>
      <c r="X1279" s="78"/>
      <c r="Y1279" s="78"/>
    </row>
    <row r="1280" spans="1:25">
      <c r="A1280" s="81"/>
      <c r="B1280" s="78"/>
      <c r="C1280" s="78"/>
      <c r="D1280" s="78"/>
      <c r="E1280" s="78"/>
      <c r="F1280" s="78"/>
      <c r="G1280" s="82"/>
      <c r="H1280" s="82"/>
      <c r="I1280" s="82"/>
      <c r="J1280" s="82"/>
      <c r="K1280" s="82"/>
      <c r="L1280" s="78"/>
      <c r="M1280" s="78"/>
      <c r="N1280" s="78"/>
      <c r="O1280" s="78"/>
      <c r="P1280" s="78"/>
      <c r="Q1280" s="78"/>
      <c r="R1280" s="78"/>
      <c r="S1280" s="78"/>
      <c r="T1280" s="78"/>
      <c r="U1280" s="78"/>
      <c r="V1280" s="78"/>
      <c r="W1280" s="78"/>
      <c r="X1280" s="78"/>
      <c r="Y1280" s="78"/>
    </row>
    <row r="1281" spans="1:25">
      <c r="A1281" s="81"/>
      <c r="B1281" s="78"/>
      <c r="C1281" s="78"/>
      <c r="D1281" s="78"/>
      <c r="E1281" s="78"/>
      <c r="F1281" s="78"/>
      <c r="G1281" s="82"/>
      <c r="H1281" s="82"/>
      <c r="I1281" s="82"/>
      <c r="J1281" s="82"/>
      <c r="K1281" s="82"/>
      <c r="L1281" s="78"/>
      <c r="M1281" s="78"/>
      <c r="N1281" s="78"/>
      <c r="O1281" s="78"/>
      <c r="P1281" s="78"/>
      <c r="Q1281" s="78"/>
      <c r="R1281" s="78"/>
      <c r="S1281" s="78"/>
      <c r="T1281" s="78"/>
      <c r="U1281" s="78"/>
      <c r="V1281" s="78"/>
      <c r="W1281" s="78"/>
      <c r="X1281" s="78"/>
      <c r="Y1281" s="78"/>
    </row>
    <row r="1282" spans="1:25">
      <c r="A1282" s="81"/>
      <c r="B1282" s="78"/>
      <c r="C1282" s="78"/>
      <c r="D1282" s="78"/>
      <c r="E1282" s="78"/>
      <c r="F1282" s="78"/>
      <c r="G1282" s="82"/>
      <c r="H1282" s="82"/>
      <c r="I1282" s="82"/>
      <c r="J1282" s="82"/>
      <c r="K1282" s="82"/>
      <c r="L1282" s="78"/>
      <c r="M1282" s="78"/>
      <c r="N1282" s="78"/>
      <c r="O1282" s="78"/>
      <c r="P1282" s="78"/>
      <c r="Q1282" s="78"/>
      <c r="R1282" s="78"/>
      <c r="S1282" s="78"/>
      <c r="T1282" s="78"/>
      <c r="U1282" s="78"/>
      <c r="V1282" s="78"/>
      <c r="W1282" s="78"/>
      <c r="X1282" s="78"/>
      <c r="Y1282" s="78"/>
    </row>
    <row r="1283" spans="1:25">
      <c r="A1283" s="81"/>
      <c r="B1283" s="78"/>
      <c r="C1283" s="78"/>
      <c r="D1283" s="78"/>
      <c r="E1283" s="78"/>
      <c r="F1283" s="78"/>
      <c r="G1283" s="82"/>
      <c r="H1283" s="82"/>
      <c r="I1283" s="82"/>
      <c r="J1283" s="82"/>
      <c r="K1283" s="82"/>
      <c r="L1283" s="78"/>
      <c r="M1283" s="78"/>
      <c r="N1283" s="78"/>
      <c r="O1283" s="78"/>
      <c r="P1283" s="78"/>
      <c r="Q1283" s="78"/>
      <c r="R1283" s="78"/>
      <c r="S1283" s="78"/>
      <c r="T1283" s="78"/>
      <c r="U1283" s="78"/>
      <c r="V1283" s="78"/>
      <c r="W1283" s="78"/>
      <c r="X1283" s="78"/>
      <c r="Y1283" s="78"/>
    </row>
    <row r="1284" spans="1:25">
      <c r="A1284" s="81"/>
      <c r="B1284" s="78"/>
      <c r="C1284" s="78"/>
      <c r="D1284" s="78"/>
      <c r="E1284" s="78"/>
      <c r="F1284" s="78"/>
      <c r="G1284" s="82"/>
      <c r="H1284" s="82"/>
      <c r="I1284" s="82"/>
      <c r="J1284" s="82"/>
      <c r="K1284" s="82"/>
      <c r="L1284" s="78"/>
      <c r="M1284" s="78"/>
      <c r="N1284" s="78"/>
      <c r="O1284" s="78"/>
      <c r="P1284" s="78"/>
      <c r="Q1284" s="78"/>
      <c r="R1284" s="78"/>
      <c r="S1284" s="78"/>
      <c r="T1284" s="78"/>
      <c r="U1284" s="78"/>
      <c r="V1284" s="78"/>
      <c r="W1284" s="78"/>
      <c r="X1284" s="78"/>
      <c r="Y1284" s="78"/>
    </row>
    <row r="1285" spans="1:25">
      <c r="A1285" s="81"/>
      <c r="B1285" s="78"/>
      <c r="C1285" s="78"/>
      <c r="D1285" s="78"/>
      <c r="E1285" s="78"/>
      <c r="F1285" s="78"/>
      <c r="G1285" s="82"/>
      <c r="H1285" s="82"/>
      <c r="I1285" s="82"/>
      <c r="J1285" s="82"/>
      <c r="K1285" s="82"/>
      <c r="L1285" s="78"/>
      <c r="M1285" s="78"/>
      <c r="N1285" s="78"/>
      <c r="O1285" s="78"/>
      <c r="P1285" s="78"/>
      <c r="Q1285" s="78"/>
      <c r="R1285" s="78"/>
      <c r="S1285" s="78"/>
      <c r="T1285" s="78"/>
      <c r="U1285" s="78"/>
      <c r="V1285" s="78"/>
      <c r="W1285" s="78"/>
      <c r="X1285" s="78"/>
      <c r="Y1285" s="78"/>
    </row>
    <row r="1286" spans="1:25">
      <c r="A1286" s="81"/>
      <c r="B1286" s="78"/>
      <c r="C1286" s="78"/>
      <c r="D1286" s="78"/>
      <c r="E1286" s="78"/>
      <c r="F1286" s="78"/>
      <c r="G1286" s="82"/>
      <c r="H1286" s="82"/>
      <c r="I1286" s="82"/>
      <c r="J1286" s="82"/>
      <c r="K1286" s="82"/>
      <c r="L1286" s="78"/>
      <c r="M1286" s="78"/>
      <c r="N1286" s="78"/>
      <c r="O1286" s="78"/>
      <c r="P1286" s="78"/>
      <c r="Q1286" s="78"/>
      <c r="R1286" s="78"/>
      <c r="S1286" s="78"/>
      <c r="T1286" s="78"/>
      <c r="U1286" s="78"/>
      <c r="V1286" s="78"/>
      <c r="W1286" s="78"/>
      <c r="X1286" s="78"/>
      <c r="Y1286" s="78"/>
    </row>
    <row r="1287" spans="1:25">
      <c r="A1287" s="81"/>
      <c r="B1287" s="78"/>
      <c r="C1287" s="78"/>
      <c r="D1287" s="78"/>
      <c r="E1287" s="78"/>
      <c r="F1287" s="78"/>
      <c r="G1287" s="82"/>
      <c r="H1287" s="82"/>
      <c r="I1287" s="82"/>
      <c r="J1287" s="82"/>
      <c r="K1287" s="82"/>
      <c r="L1287" s="78"/>
      <c r="M1287" s="78"/>
      <c r="N1287" s="78"/>
      <c r="O1287" s="78"/>
      <c r="P1287" s="78"/>
      <c r="Q1287" s="78"/>
      <c r="R1287" s="78"/>
      <c r="S1287" s="78"/>
      <c r="T1287" s="78"/>
      <c r="U1287" s="78"/>
      <c r="V1287" s="78"/>
      <c r="W1287" s="78"/>
      <c r="X1287" s="78"/>
      <c r="Y1287" s="78"/>
    </row>
    <row r="1288" spans="1:25">
      <c r="A1288" s="81"/>
      <c r="B1288" s="78"/>
      <c r="C1288" s="78"/>
      <c r="D1288" s="78"/>
      <c r="E1288" s="78"/>
      <c r="F1288" s="78"/>
      <c r="G1288" s="82"/>
      <c r="H1288" s="82"/>
      <c r="I1288" s="82"/>
      <c r="J1288" s="82"/>
      <c r="K1288" s="82"/>
      <c r="L1288" s="78"/>
      <c r="M1288" s="78"/>
      <c r="N1288" s="78"/>
      <c r="O1288" s="78"/>
      <c r="P1288" s="78"/>
      <c r="Q1288" s="78"/>
      <c r="R1288" s="78"/>
      <c r="S1288" s="78"/>
      <c r="T1288" s="78"/>
      <c r="U1288" s="78"/>
      <c r="V1288" s="78"/>
      <c r="W1288" s="78"/>
      <c r="X1288" s="78"/>
      <c r="Y1288" s="78"/>
    </row>
    <row r="1289" spans="1:25">
      <c r="A1289" s="81"/>
      <c r="B1289" s="78"/>
      <c r="C1289" s="78"/>
      <c r="D1289" s="78"/>
      <c r="E1289" s="78"/>
      <c r="F1289" s="78"/>
      <c r="G1289" s="82"/>
      <c r="H1289" s="82"/>
      <c r="I1289" s="82"/>
      <c r="J1289" s="82"/>
      <c r="K1289" s="82"/>
      <c r="L1289" s="78"/>
      <c r="M1289" s="78"/>
      <c r="N1289" s="78"/>
      <c r="O1289" s="78"/>
      <c r="P1289" s="78"/>
      <c r="Q1289" s="78"/>
      <c r="R1289" s="78"/>
      <c r="S1289" s="78"/>
      <c r="T1289" s="78"/>
      <c r="U1289" s="78"/>
      <c r="V1289" s="78"/>
      <c r="W1289" s="78"/>
      <c r="X1289" s="78"/>
      <c r="Y1289" s="78"/>
    </row>
    <row r="1290" spans="1:25">
      <c r="A1290" s="81"/>
      <c r="B1290" s="78"/>
      <c r="C1290" s="78"/>
      <c r="D1290" s="78"/>
      <c r="E1290" s="78"/>
      <c r="F1290" s="78"/>
      <c r="G1290" s="82"/>
      <c r="H1290" s="82"/>
      <c r="I1290" s="82"/>
      <c r="J1290" s="82"/>
      <c r="K1290" s="82"/>
      <c r="L1290" s="78"/>
      <c r="M1290" s="78"/>
      <c r="N1290" s="78"/>
      <c r="O1290" s="78"/>
      <c r="P1290" s="78"/>
      <c r="Q1290" s="78"/>
      <c r="R1290" s="78"/>
      <c r="S1290" s="78"/>
      <c r="T1290" s="78"/>
      <c r="U1290" s="78"/>
      <c r="V1290" s="78"/>
      <c r="W1290" s="78"/>
      <c r="X1290" s="78"/>
      <c r="Y1290" s="78"/>
    </row>
    <row r="1291" spans="1:25">
      <c r="A1291" s="81"/>
      <c r="B1291" s="78"/>
      <c r="C1291" s="78"/>
      <c r="D1291" s="78"/>
      <c r="E1291" s="78"/>
      <c r="F1291" s="78"/>
      <c r="G1291" s="82"/>
      <c r="H1291" s="82"/>
      <c r="I1291" s="82"/>
      <c r="J1291" s="82"/>
      <c r="K1291" s="82"/>
      <c r="L1291" s="78"/>
      <c r="M1291" s="78"/>
      <c r="N1291" s="78"/>
      <c r="O1291" s="78"/>
      <c r="P1291" s="78"/>
      <c r="Q1291" s="78"/>
      <c r="R1291" s="78"/>
      <c r="S1291" s="78"/>
      <c r="T1291" s="78"/>
      <c r="U1291" s="78"/>
      <c r="V1291" s="78"/>
      <c r="W1291" s="78"/>
      <c r="X1291" s="78"/>
      <c r="Y1291" s="78"/>
    </row>
    <row r="1292" spans="1:25">
      <c r="A1292" s="81"/>
      <c r="B1292" s="78"/>
      <c r="C1292" s="78"/>
      <c r="D1292" s="78"/>
      <c r="E1292" s="78"/>
      <c r="F1292" s="78"/>
      <c r="G1292" s="82"/>
      <c r="H1292" s="82"/>
      <c r="I1292" s="82"/>
      <c r="J1292" s="82"/>
      <c r="K1292" s="82"/>
      <c r="L1292" s="78"/>
      <c r="M1292" s="78"/>
      <c r="N1292" s="78"/>
      <c r="O1292" s="78"/>
      <c r="P1292" s="78"/>
      <c r="Q1292" s="78"/>
      <c r="R1292" s="78"/>
      <c r="S1292" s="78"/>
      <c r="T1292" s="78"/>
      <c r="U1292" s="78"/>
      <c r="V1292" s="78"/>
      <c r="W1292" s="78"/>
      <c r="X1292" s="78"/>
      <c r="Y1292" s="78"/>
    </row>
    <row r="1293" spans="1:25">
      <c r="A1293" s="81"/>
      <c r="B1293" s="78"/>
      <c r="C1293" s="78"/>
      <c r="D1293" s="78"/>
      <c r="E1293" s="78"/>
      <c r="F1293" s="78"/>
      <c r="G1293" s="82"/>
      <c r="H1293" s="82"/>
      <c r="I1293" s="82"/>
      <c r="J1293" s="82"/>
      <c r="K1293" s="82"/>
      <c r="L1293" s="78"/>
      <c r="M1293" s="78"/>
      <c r="N1293" s="78"/>
      <c r="O1293" s="78"/>
      <c r="P1293" s="78"/>
      <c r="Q1293" s="78"/>
      <c r="R1293" s="78"/>
      <c r="S1293" s="78"/>
      <c r="T1293" s="78"/>
      <c r="U1293" s="78"/>
      <c r="V1293" s="78"/>
      <c r="W1293" s="78"/>
      <c r="X1293" s="78"/>
      <c r="Y1293" s="7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431"/>
  <sheetViews>
    <sheetView workbookViewId="0">
      <selection activeCell="B2" sqref="B2:Y4431"/>
    </sheetView>
  </sheetViews>
  <sheetFormatPr defaultRowHeight="14.5"/>
  <sheetData>
    <row r="1" spans="1:25">
      <c r="A1" s="85" t="s">
        <v>88</v>
      </c>
      <c r="B1" s="86">
        <v>0</v>
      </c>
      <c r="C1" s="86">
        <v>4.1666666666666699E-2</v>
      </c>
      <c r="D1" s="86">
        <v>8.3333333333333329E-2</v>
      </c>
      <c r="E1" s="86">
        <v>0.125</v>
      </c>
      <c r="F1" s="86">
        <v>0.16666666666666699</v>
      </c>
      <c r="G1" s="86">
        <v>0.20833333333333401</v>
      </c>
      <c r="H1" s="86">
        <v>0.250000000000001</v>
      </c>
      <c r="I1" s="86">
        <v>0.29166666666666802</v>
      </c>
      <c r="J1" s="86">
        <v>0.33333333333333498</v>
      </c>
      <c r="K1" s="86">
        <v>0.375000000000002</v>
      </c>
      <c r="L1" s="86">
        <v>0.41666666666666902</v>
      </c>
      <c r="M1" s="86">
        <v>0.45833333333333598</v>
      </c>
      <c r="N1" s="86">
        <v>0.500000000000003</v>
      </c>
      <c r="O1" s="86">
        <v>0.54166666666666996</v>
      </c>
      <c r="P1" s="86">
        <v>0.58333333333333703</v>
      </c>
      <c r="Q1" s="86">
        <v>0.625000000000004</v>
      </c>
      <c r="R1" s="86">
        <v>0.66666666666667096</v>
      </c>
      <c r="S1" s="86">
        <v>0.70833333333333803</v>
      </c>
      <c r="T1" s="86">
        <v>0.750000000000005</v>
      </c>
      <c r="U1" s="86">
        <v>0.79166666666667196</v>
      </c>
      <c r="V1" s="86">
        <v>0.83333333333333903</v>
      </c>
      <c r="W1" s="86">
        <v>0.875000000000006</v>
      </c>
      <c r="X1" s="86">
        <v>0.91666666666667296</v>
      </c>
      <c r="Y1" s="86">
        <v>0.95833333333334003</v>
      </c>
    </row>
    <row r="2" spans="1:25">
      <c r="A2" s="87" t="s">
        <v>111</v>
      </c>
      <c r="B2">
        <v>2.75E-2</v>
      </c>
      <c r="C2">
        <v>2.2000000000000002E-2</v>
      </c>
      <c r="D2">
        <v>1.5400000000000002E-2</v>
      </c>
      <c r="E2">
        <v>1.6500000000000001E-2</v>
      </c>
      <c r="F2">
        <v>1.5400000000000002E-2</v>
      </c>
      <c r="G2">
        <v>2.3099999999999999E-2</v>
      </c>
      <c r="H2">
        <v>3.7400000000000003E-2</v>
      </c>
      <c r="I2">
        <v>6.0500000000000005E-2</v>
      </c>
      <c r="J2">
        <v>7.3700000000000002E-2</v>
      </c>
      <c r="K2">
        <v>7.8100000000000003E-2</v>
      </c>
      <c r="L2">
        <v>8.9100000000000013E-2</v>
      </c>
      <c r="M2">
        <v>9.0199999999999989E-2</v>
      </c>
      <c r="N2">
        <v>9.4600000000000004E-2</v>
      </c>
      <c r="O2">
        <v>0.1023</v>
      </c>
      <c r="P2">
        <v>9.6799999999999997E-2</v>
      </c>
      <c r="Q2">
        <v>9.2399999999999996E-2</v>
      </c>
      <c r="R2">
        <v>8.5800000000000001E-2</v>
      </c>
      <c r="S2">
        <v>8.14E-2</v>
      </c>
      <c r="T2">
        <v>6.4899999999999999E-2</v>
      </c>
      <c r="U2">
        <v>4.5099999999999994E-2</v>
      </c>
      <c r="V2">
        <v>3.7400000000000003E-2</v>
      </c>
      <c r="W2">
        <v>3.85E-2</v>
      </c>
      <c r="X2">
        <v>3.1899999999999998E-2</v>
      </c>
      <c r="Y2">
        <v>2.64E-2</v>
      </c>
    </row>
    <row r="3" spans="1:25">
      <c r="A3" s="87" t="s">
        <v>112</v>
      </c>
      <c r="B3">
        <v>1.43E-2</v>
      </c>
      <c r="C3">
        <v>1.32E-2</v>
      </c>
      <c r="D3">
        <v>1.5400000000000002E-2</v>
      </c>
      <c r="E3">
        <v>1.5400000000000002E-2</v>
      </c>
      <c r="F3">
        <v>0.12539999999999998</v>
      </c>
      <c r="G3">
        <v>0.1265</v>
      </c>
      <c r="H3">
        <v>6.6000000000000003E-2</v>
      </c>
      <c r="I3">
        <v>8.3600000000000008E-2</v>
      </c>
      <c r="J3">
        <v>6.6000000000000003E-2</v>
      </c>
      <c r="K3">
        <v>9.7900000000000001E-2</v>
      </c>
      <c r="L3">
        <v>0.1111</v>
      </c>
      <c r="M3">
        <v>8.8000000000000009E-2</v>
      </c>
      <c r="N3">
        <v>5.6100000000000004E-2</v>
      </c>
      <c r="O3">
        <v>7.0400000000000004E-2</v>
      </c>
      <c r="P3">
        <v>8.3600000000000008E-2</v>
      </c>
      <c r="Q3">
        <v>0.10779999999999999</v>
      </c>
      <c r="R3">
        <v>0.11550000000000001</v>
      </c>
      <c r="S3">
        <v>9.2399999999999996E-2</v>
      </c>
      <c r="T3">
        <v>7.1500000000000008E-2</v>
      </c>
      <c r="U3">
        <v>1.21E-2</v>
      </c>
      <c r="V3">
        <v>1.21E-2</v>
      </c>
      <c r="W3">
        <v>1.1000000000000001E-2</v>
      </c>
      <c r="X3">
        <v>1.32E-2</v>
      </c>
      <c r="Y3">
        <v>1.5400000000000002E-2</v>
      </c>
    </row>
    <row r="4" spans="1:25">
      <c r="A4" s="87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87" t="s">
        <v>114</v>
      </c>
      <c r="B5">
        <v>0.1089</v>
      </c>
      <c r="C5">
        <v>8.4699999999999998E-2</v>
      </c>
      <c r="D5">
        <v>7.9199999999999993E-2</v>
      </c>
      <c r="E5">
        <v>8.4699999999999998E-2</v>
      </c>
      <c r="F5">
        <v>7.8100000000000003E-2</v>
      </c>
      <c r="G5">
        <v>0.1067</v>
      </c>
      <c r="H5">
        <v>0.23429999999999998</v>
      </c>
      <c r="I5">
        <v>0.44440000000000002</v>
      </c>
      <c r="J5">
        <v>0.58079999999999998</v>
      </c>
      <c r="K5">
        <v>0.50270000000000004</v>
      </c>
      <c r="L5">
        <v>0.38390000000000002</v>
      </c>
      <c r="M5">
        <v>0.31790000000000002</v>
      </c>
      <c r="N5">
        <v>0.27829999999999999</v>
      </c>
      <c r="O5">
        <v>0.33110000000000001</v>
      </c>
      <c r="P5">
        <v>0.35420000000000001</v>
      </c>
      <c r="Q5">
        <v>0.36630000000000001</v>
      </c>
      <c r="R5">
        <v>0.46859999999999996</v>
      </c>
      <c r="S5">
        <v>0.63030000000000008</v>
      </c>
      <c r="T5">
        <v>0.62150000000000005</v>
      </c>
      <c r="U5">
        <v>0.37619999999999998</v>
      </c>
      <c r="V5">
        <v>0.28709999999999997</v>
      </c>
      <c r="W5">
        <v>0.28600000000000003</v>
      </c>
      <c r="X5">
        <v>0.21340000000000001</v>
      </c>
      <c r="Y5">
        <v>0.13639999999999999</v>
      </c>
    </row>
    <row r="6" spans="1:25">
      <c r="A6" s="87" t="s">
        <v>115</v>
      </c>
      <c r="B6">
        <v>0.89209999999999989</v>
      </c>
      <c r="C6">
        <v>1.3178000000000001</v>
      </c>
      <c r="D6">
        <v>1.0043000000000002</v>
      </c>
      <c r="E6">
        <v>0.37070000000000003</v>
      </c>
      <c r="F6">
        <v>1.0153000000000001</v>
      </c>
      <c r="G6">
        <v>1.0021</v>
      </c>
      <c r="H6">
        <v>0.26950000000000002</v>
      </c>
      <c r="I6">
        <v>0.50159999999999993</v>
      </c>
      <c r="J6">
        <v>1.3607</v>
      </c>
      <c r="K6">
        <v>1.617</v>
      </c>
      <c r="L6">
        <v>0.75239999999999996</v>
      </c>
      <c r="M6">
        <v>0.3861</v>
      </c>
      <c r="N6">
        <v>0.61380000000000001</v>
      </c>
      <c r="O6">
        <v>0.6875</v>
      </c>
      <c r="P6">
        <v>0.55770000000000008</v>
      </c>
      <c r="Q6">
        <v>0.42130000000000001</v>
      </c>
      <c r="R6">
        <v>0.36630000000000001</v>
      </c>
      <c r="S6">
        <v>0.44219999999999998</v>
      </c>
      <c r="T6">
        <v>0.39269999999999999</v>
      </c>
      <c r="U6">
        <v>0.48400000000000004</v>
      </c>
      <c r="V6">
        <v>0.43230000000000002</v>
      </c>
      <c r="W6">
        <v>0.75680000000000003</v>
      </c>
      <c r="X6">
        <v>0.35420000000000001</v>
      </c>
      <c r="Y6">
        <v>3.0800000000000004E-2</v>
      </c>
    </row>
    <row r="7" spans="1:25">
      <c r="A7" s="87" t="s">
        <v>116</v>
      </c>
      <c r="B7">
        <v>0</v>
      </c>
      <c r="C7">
        <v>0</v>
      </c>
      <c r="D7">
        <v>1.1000000000000001E-3</v>
      </c>
      <c r="E7">
        <v>3.3E-3</v>
      </c>
      <c r="F7">
        <v>0</v>
      </c>
      <c r="G7">
        <v>9.8999999999999991E-3</v>
      </c>
      <c r="H7">
        <v>1.5400000000000002E-2</v>
      </c>
      <c r="I7">
        <v>1.6500000000000001E-2</v>
      </c>
      <c r="J7">
        <v>2.75E-2</v>
      </c>
      <c r="K7">
        <v>3.1899999999999998E-2</v>
      </c>
      <c r="L7">
        <v>3.1899999999999998E-2</v>
      </c>
      <c r="M7">
        <v>3.5200000000000002E-2</v>
      </c>
      <c r="N7">
        <v>3.7400000000000003E-2</v>
      </c>
      <c r="O7">
        <v>3.7400000000000003E-2</v>
      </c>
      <c r="P7">
        <v>3.85E-2</v>
      </c>
      <c r="Q7">
        <v>3.5200000000000002E-2</v>
      </c>
      <c r="R7">
        <v>2.9700000000000001E-2</v>
      </c>
      <c r="S7">
        <v>1.5400000000000002E-2</v>
      </c>
      <c r="T7">
        <v>1.8700000000000001E-2</v>
      </c>
      <c r="U7">
        <v>9.8999999999999991E-3</v>
      </c>
      <c r="V7">
        <v>2.2000000000000001E-3</v>
      </c>
      <c r="W7">
        <v>1.1000000000000001E-3</v>
      </c>
      <c r="X7">
        <v>1.1000000000000001E-3</v>
      </c>
      <c r="Y7">
        <v>0</v>
      </c>
    </row>
    <row r="8" spans="1:25">
      <c r="A8" s="87" t="s">
        <v>117</v>
      </c>
      <c r="B8">
        <v>1.32E-2</v>
      </c>
      <c r="C8">
        <v>7.7000000000000011E-3</v>
      </c>
      <c r="D8">
        <v>0.13750000000000001</v>
      </c>
      <c r="E8">
        <v>0.45979999999999999</v>
      </c>
      <c r="F8">
        <v>1.7423999999999999</v>
      </c>
      <c r="G8">
        <v>1.9371</v>
      </c>
      <c r="H8">
        <v>2.0625</v>
      </c>
      <c r="I8">
        <v>2.3045</v>
      </c>
      <c r="J8">
        <v>2.2055000000000002</v>
      </c>
      <c r="K8">
        <v>0.54010000000000002</v>
      </c>
      <c r="L8">
        <v>0.1265</v>
      </c>
      <c r="M8">
        <v>0.12210000000000001</v>
      </c>
      <c r="N8">
        <v>0.11550000000000001</v>
      </c>
      <c r="O8">
        <v>0.16830000000000001</v>
      </c>
      <c r="P8">
        <v>0.1331</v>
      </c>
      <c r="Q8">
        <v>0.17270000000000002</v>
      </c>
      <c r="R8">
        <v>0.1386</v>
      </c>
      <c r="S8">
        <v>0.16830000000000001</v>
      </c>
      <c r="T8">
        <v>0.1144</v>
      </c>
      <c r="U8">
        <v>7.9199999999999993E-2</v>
      </c>
      <c r="V8">
        <v>0.1045</v>
      </c>
      <c r="W8">
        <v>6.2699999999999992E-2</v>
      </c>
      <c r="X8">
        <v>6.3799999999999996E-2</v>
      </c>
      <c r="Y8">
        <v>2.4199999999999999E-2</v>
      </c>
    </row>
    <row r="9" spans="1:25">
      <c r="A9" s="87" t="s">
        <v>118</v>
      </c>
      <c r="B9">
        <v>0.154</v>
      </c>
      <c r="C9">
        <v>0.13750000000000001</v>
      </c>
      <c r="D9">
        <v>0.12429999999999999</v>
      </c>
      <c r="E9">
        <v>0.12320000000000002</v>
      </c>
      <c r="F9">
        <v>0.1045</v>
      </c>
      <c r="G9">
        <v>0.12210000000000001</v>
      </c>
      <c r="H9">
        <v>0.24529999999999999</v>
      </c>
      <c r="I9">
        <v>0.3201</v>
      </c>
      <c r="J9">
        <v>0.78979999999999995</v>
      </c>
      <c r="K9">
        <v>1.1077000000000001</v>
      </c>
      <c r="L9">
        <v>0.9889</v>
      </c>
      <c r="M9">
        <v>0.67210000000000003</v>
      </c>
      <c r="N9">
        <v>0.40149999999999997</v>
      </c>
      <c r="O9">
        <v>0.75349999999999995</v>
      </c>
      <c r="P9">
        <v>0.83160000000000001</v>
      </c>
      <c r="Q9">
        <v>0.69850000000000001</v>
      </c>
      <c r="R9">
        <v>0.68200000000000005</v>
      </c>
      <c r="S9">
        <v>0.53789999999999993</v>
      </c>
      <c r="T9">
        <v>0.3916</v>
      </c>
      <c r="U9">
        <v>0.29149999999999998</v>
      </c>
      <c r="V9">
        <v>0.23760000000000001</v>
      </c>
      <c r="W9">
        <v>0.23429999999999998</v>
      </c>
      <c r="X9">
        <v>0.2112</v>
      </c>
      <c r="Y9">
        <v>0.154</v>
      </c>
    </row>
    <row r="10" spans="1:25">
      <c r="A10" s="87" t="s">
        <v>119</v>
      </c>
      <c r="B10">
        <v>0.10339999999999999</v>
      </c>
      <c r="C10">
        <v>0.1265</v>
      </c>
      <c r="D10">
        <v>4.2900000000000001E-2</v>
      </c>
      <c r="E10">
        <v>6.93E-2</v>
      </c>
      <c r="F10">
        <v>1.21E-2</v>
      </c>
      <c r="G10">
        <v>5.0599999999999999E-2</v>
      </c>
      <c r="H10">
        <v>0.1507</v>
      </c>
      <c r="I10">
        <v>0.17050000000000001</v>
      </c>
      <c r="J10">
        <v>9.35E-2</v>
      </c>
      <c r="K10">
        <v>9.2399999999999996E-2</v>
      </c>
      <c r="L10">
        <v>0.1089</v>
      </c>
      <c r="M10">
        <v>0.14300000000000002</v>
      </c>
      <c r="N10">
        <v>9.35E-2</v>
      </c>
      <c r="O10">
        <v>0.1353</v>
      </c>
      <c r="P10">
        <v>0.13419999999999999</v>
      </c>
      <c r="Q10">
        <v>0.18039999999999998</v>
      </c>
      <c r="R10">
        <v>0.17929999999999999</v>
      </c>
      <c r="S10">
        <v>0.16720000000000002</v>
      </c>
      <c r="T10">
        <v>0.1133</v>
      </c>
      <c r="U10">
        <v>7.5899999999999995E-2</v>
      </c>
      <c r="V10">
        <v>9.7900000000000001E-2</v>
      </c>
      <c r="W10">
        <v>0.11220000000000001</v>
      </c>
      <c r="X10">
        <v>0.17929999999999999</v>
      </c>
      <c r="Y10">
        <v>0.11550000000000001</v>
      </c>
    </row>
    <row r="11" spans="1:25">
      <c r="A11" s="87" t="s">
        <v>120</v>
      </c>
      <c r="B11">
        <v>0</v>
      </c>
      <c r="C11">
        <v>1.1000000000000001E-3</v>
      </c>
      <c r="D11">
        <v>1.1000000000000001E-3</v>
      </c>
      <c r="E11">
        <v>0</v>
      </c>
      <c r="F11">
        <v>0</v>
      </c>
      <c r="G11">
        <v>0</v>
      </c>
      <c r="H11">
        <v>0</v>
      </c>
      <c r="I11">
        <v>5.3899999999999997E-2</v>
      </c>
      <c r="J11">
        <v>2.2000000000000002E-2</v>
      </c>
      <c r="K11">
        <v>2.0900000000000002E-2</v>
      </c>
      <c r="L11">
        <v>1.7600000000000001E-2</v>
      </c>
      <c r="M11">
        <v>3.3E-3</v>
      </c>
      <c r="N11">
        <v>2.2000000000000001E-3</v>
      </c>
      <c r="O11">
        <v>3.3E-3</v>
      </c>
      <c r="P11">
        <v>5.5000000000000005E-3</v>
      </c>
      <c r="Q11">
        <v>6.6E-3</v>
      </c>
      <c r="R11">
        <v>5.5000000000000005E-3</v>
      </c>
      <c r="S11">
        <v>3.3E-3</v>
      </c>
      <c r="T11">
        <v>2.2000000000000001E-3</v>
      </c>
      <c r="U11">
        <v>1.1000000000000001E-3</v>
      </c>
      <c r="V11">
        <v>0</v>
      </c>
      <c r="W11">
        <v>0</v>
      </c>
      <c r="X11">
        <v>0</v>
      </c>
      <c r="Y11">
        <v>0</v>
      </c>
    </row>
    <row r="12" spans="1:25">
      <c r="A12" s="87" t="s">
        <v>121</v>
      </c>
      <c r="B12">
        <v>4.4000000000000003E-3</v>
      </c>
      <c r="C12">
        <v>4.4000000000000003E-3</v>
      </c>
      <c r="D12">
        <v>4.4000000000000003E-3</v>
      </c>
      <c r="E12">
        <v>4.4000000000000003E-3</v>
      </c>
      <c r="F12">
        <v>4.4000000000000003E-3</v>
      </c>
      <c r="G12">
        <v>4.4000000000000003E-3</v>
      </c>
      <c r="H12">
        <v>4.4000000000000003E-3</v>
      </c>
      <c r="I12">
        <v>2.53E-2</v>
      </c>
      <c r="J12">
        <v>2.3099999999999999E-2</v>
      </c>
      <c r="K12">
        <v>1.9799999999999998E-2</v>
      </c>
      <c r="L12">
        <v>3.3000000000000002E-2</v>
      </c>
      <c r="M12">
        <v>2.3099999999999999E-2</v>
      </c>
      <c r="N12">
        <v>5.5E-2</v>
      </c>
      <c r="O12">
        <v>2.4199999999999999E-2</v>
      </c>
      <c r="P12">
        <v>3.9599999999999996E-2</v>
      </c>
      <c r="Q12">
        <v>3.3000000000000002E-2</v>
      </c>
      <c r="R12">
        <v>2.2000000000000002E-2</v>
      </c>
      <c r="S12">
        <v>6.6E-3</v>
      </c>
      <c r="T12">
        <v>4.4000000000000003E-3</v>
      </c>
      <c r="U12">
        <v>5.5000000000000005E-3</v>
      </c>
      <c r="V12">
        <v>4.4000000000000003E-3</v>
      </c>
      <c r="W12">
        <v>5.5000000000000005E-3</v>
      </c>
      <c r="X12">
        <v>4.4000000000000003E-3</v>
      </c>
      <c r="Y12">
        <v>4.4000000000000003E-3</v>
      </c>
    </row>
    <row r="13" spans="1:25">
      <c r="A13" s="87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1.1000000000000001E-3</v>
      </c>
      <c r="I13">
        <v>4.4000000000000003E-3</v>
      </c>
      <c r="J13">
        <v>3.3E-3</v>
      </c>
      <c r="K13">
        <v>4.4000000000000003E-3</v>
      </c>
      <c r="L13">
        <v>5.5000000000000005E-3</v>
      </c>
      <c r="M13">
        <v>5.5000000000000005E-3</v>
      </c>
      <c r="N13">
        <v>4.4000000000000003E-3</v>
      </c>
      <c r="O13">
        <v>3.3E-3</v>
      </c>
      <c r="P13">
        <v>3.3E-3</v>
      </c>
      <c r="Q13">
        <v>3.3E-3</v>
      </c>
      <c r="R13">
        <v>3.3E-3</v>
      </c>
      <c r="S13">
        <v>2.2000000000000001E-3</v>
      </c>
      <c r="T13">
        <v>4.4000000000000003E-3</v>
      </c>
      <c r="U13">
        <v>3.3E-3</v>
      </c>
      <c r="V13">
        <v>3.3E-3</v>
      </c>
      <c r="W13">
        <v>1.1000000000000001E-3</v>
      </c>
      <c r="X13">
        <v>0</v>
      </c>
      <c r="Y13">
        <v>0</v>
      </c>
    </row>
    <row r="14" spans="1:25">
      <c r="A14" s="87" t="s">
        <v>123</v>
      </c>
      <c r="B14">
        <v>0.33549999999999996</v>
      </c>
      <c r="C14">
        <v>8.8000000000000009E-2</v>
      </c>
      <c r="D14">
        <v>0.19800000000000001</v>
      </c>
      <c r="E14">
        <v>0.17050000000000001</v>
      </c>
      <c r="F14">
        <v>9.0199999999999989E-2</v>
      </c>
      <c r="G14">
        <v>0.13969999999999999</v>
      </c>
      <c r="H14">
        <v>0.48729999999999996</v>
      </c>
      <c r="I14">
        <v>0.25079999999999997</v>
      </c>
      <c r="J14">
        <v>0.36079999999999995</v>
      </c>
      <c r="K14">
        <v>1.0527</v>
      </c>
      <c r="L14">
        <v>0.5907</v>
      </c>
      <c r="M14">
        <v>0.99770000000000003</v>
      </c>
      <c r="N14">
        <v>0.48840000000000006</v>
      </c>
      <c r="O14">
        <v>0.40260000000000001</v>
      </c>
      <c r="P14">
        <v>0.61599999999999999</v>
      </c>
      <c r="Q14">
        <v>0.89319999999999988</v>
      </c>
      <c r="R14">
        <v>0.5181</v>
      </c>
      <c r="S14">
        <v>0.39929999999999999</v>
      </c>
      <c r="T14">
        <v>0.63359999999999994</v>
      </c>
      <c r="U14">
        <v>0.55549999999999999</v>
      </c>
      <c r="V14">
        <v>0.13089999999999999</v>
      </c>
      <c r="W14">
        <v>0.18920000000000001</v>
      </c>
      <c r="X14">
        <v>0.11</v>
      </c>
      <c r="Y14">
        <v>0.56759999999999999</v>
      </c>
    </row>
    <row r="15" spans="1:25">
      <c r="A15" s="87" t="s">
        <v>124</v>
      </c>
      <c r="B15">
        <v>7.7000000000000011E-3</v>
      </c>
      <c r="C15">
        <v>8.8000000000000005E-3</v>
      </c>
      <c r="D15">
        <v>8.8000000000000005E-3</v>
      </c>
      <c r="E15">
        <v>8.8000000000000005E-3</v>
      </c>
      <c r="F15">
        <v>8.8000000000000005E-3</v>
      </c>
      <c r="G15">
        <v>1.21E-2</v>
      </c>
      <c r="H15">
        <v>1.21E-2</v>
      </c>
      <c r="I15">
        <v>2.4199999999999999E-2</v>
      </c>
      <c r="J15">
        <v>5.5E-2</v>
      </c>
      <c r="K15">
        <v>7.1500000000000008E-2</v>
      </c>
      <c r="L15">
        <v>7.2599999999999998E-2</v>
      </c>
      <c r="M15">
        <v>6.93E-2</v>
      </c>
      <c r="N15">
        <v>7.0400000000000004E-2</v>
      </c>
      <c r="O15">
        <v>6.93E-2</v>
      </c>
      <c r="P15">
        <v>5.6100000000000004E-2</v>
      </c>
      <c r="Q15">
        <v>4.4000000000000004E-2</v>
      </c>
      <c r="R15">
        <v>3.4099999999999998E-2</v>
      </c>
      <c r="S15">
        <v>1.5400000000000002E-2</v>
      </c>
      <c r="T15">
        <v>1.6500000000000001E-2</v>
      </c>
      <c r="U15">
        <v>8.8000000000000005E-3</v>
      </c>
      <c r="V15">
        <v>7.7000000000000011E-3</v>
      </c>
      <c r="W15">
        <v>7.7000000000000011E-3</v>
      </c>
      <c r="X15">
        <v>7.7000000000000011E-3</v>
      </c>
      <c r="Y15">
        <v>7.7000000000000011E-3</v>
      </c>
    </row>
    <row r="16" spans="1:25">
      <c r="A16" s="87" t="s">
        <v>125</v>
      </c>
      <c r="B16">
        <v>9.8999999999999991E-3</v>
      </c>
      <c r="C16">
        <v>9.8999999999999991E-3</v>
      </c>
      <c r="D16">
        <v>9.8999999999999991E-3</v>
      </c>
      <c r="E16">
        <v>8.8000000000000005E-3</v>
      </c>
      <c r="F16">
        <v>7.7000000000000011E-3</v>
      </c>
      <c r="G16">
        <v>1.7600000000000001E-2</v>
      </c>
      <c r="H16">
        <v>4.2900000000000001E-2</v>
      </c>
      <c r="I16">
        <v>4.8399999999999999E-2</v>
      </c>
      <c r="J16">
        <v>2.86E-2</v>
      </c>
      <c r="K16">
        <v>7.7000000000000011E-3</v>
      </c>
      <c r="L16">
        <v>1.32E-2</v>
      </c>
      <c r="M16">
        <v>2.53E-2</v>
      </c>
      <c r="N16">
        <v>1.21E-2</v>
      </c>
      <c r="O16">
        <v>8.8000000000000005E-3</v>
      </c>
      <c r="P16">
        <v>8.4699999999999998E-2</v>
      </c>
      <c r="Q16">
        <v>5.5E-2</v>
      </c>
      <c r="R16">
        <v>2.4199999999999999E-2</v>
      </c>
      <c r="S16">
        <v>2.2000000000000002E-2</v>
      </c>
      <c r="T16">
        <v>2.0900000000000002E-2</v>
      </c>
      <c r="U16">
        <v>1.8700000000000001E-2</v>
      </c>
      <c r="V16">
        <v>1.43E-2</v>
      </c>
      <c r="W16">
        <v>8.8000000000000005E-3</v>
      </c>
      <c r="X16">
        <v>7.7000000000000011E-3</v>
      </c>
      <c r="Y16">
        <v>0.1133</v>
      </c>
    </row>
    <row r="17" spans="1:25">
      <c r="A17" s="87" t="s">
        <v>126</v>
      </c>
      <c r="B17">
        <v>1.1000000000000001E-3</v>
      </c>
      <c r="C17">
        <v>1.1000000000000001E-3</v>
      </c>
      <c r="D17">
        <v>1.1000000000000001E-3</v>
      </c>
      <c r="E17">
        <v>1.1000000000000001E-3</v>
      </c>
      <c r="F17">
        <v>1.1000000000000001E-3</v>
      </c>
      <c r="G17">
        <v>8.8000000000000005E-3</v>
      </c>
      <c r="H17">
        <v>1.1000000000000001E-2</v>
      </c>
      <c r="I17">
        <v>1.1000000000000001E-2</v>
      </c>
      <c r="J17">
        <v>1.21E-2</v>
      </c>
      <c r="K17">
        <v>1.21E-2</v>
      </c>
      <c r="L17">
        <v>1.32E-2</v>
      </c>
      <c r="M17">
        <v>1.21E-2</v>
      </c>
      <c r="N17">
        <v>1.1000000000000001E-2</v>
      </c>
      <c r="O17">
        <v>1.1000000000000001E-2</v>
      </c>
      <c r="P17">
        <v>8.8000000000000005E-3</v>
      </c>
      <c r="Q17">
        <v>6.6E-3</v>
      </c>
      <c r="R17">
        <v>9.8999999999999991E-3</v>
      </c>
      <c r="S17">
        <v>1.1000000000000001E-2</v>
      </c>
      <c r="T17">
        <v>5.5000000000000005E-3</v>
      </c>
      <c r="U17">
        <v>4.4000000000000003E-3</v>
      </c>
      <c r="V17">
        <v>7.7000000000000011E-3</v>
      </c>
      <c r="W17">
        <v>5.5000000000000005E-3</v>
      </c>
      <c r="X17">
        <v>2.2000000000000001E-3</v>
      </c>
      <c r="Y17">
        <v>1.1000000000000001E-3</v>
      </c>
    </row>
    <row r="18" spans="1:25">
      <c r="A18" s="87" t="s">
        <v>127</v>
      </c>
      <c r="B18">
        <v>0.83050000000000002</v>
      </c>
      <c r="C18">
        <v>0</v>
      </c>
      <c r="D18">
        <v>0</v>
      </c>
      <c r="E18">
        <v>0</v>
      </c>
      <c r="F18">
        <v>0</v>
      </c>
      <c r="G18">
        <v>0.16720000000000002</v>
      </c>
      <c r="H18">
        <v>0.85360000000000003</v>
      </c>
      <c r="I18">
        <v>0.96689999999999987</v>
      </c>
      <c r="J18">
        <v>0.68640000000000001</v>
      </c>
      <c r="K18">
        <v>2.2000000000000001E-3</v>
      </c>
      <c r="L18">
        <v>1.1000000000000001E-3</v>
      </c>
      <c r="M18">
        <v>1.1000000000000001E-3</v>
      </c>
      <c r="N18">
        <v>1.1000000000000001E-3</v>
      </c>
      <c r="O18">
        <v>0</v>
      </c>
      <c r="P18">
        <v>0</v>
      </c>
      <c r="Q18">
        <v>7.7000000000000011E-3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0.64460000000000006</v>
      </c>
    </row>
    <row r="19" spans="1:25">
      <c r="A19" s="87" t="s">
        <v>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3.3E-3</v>
      </c>
      <c r="J19">
        <v>1.9799999999999998E-2</v>
      </c>
      <c r="K19">
        <v>5.7200000000000001E-2</v>
      </c>
      <c r="L19">
        <v>3.3000000000000002E-2</v>
      </c>
      <c r="M19">
        <v>3.5200000000000002E-2</v>
      </c>
      <c r="N19">
        <v>1.43E-2</v>
      </c>
      <c r="O19">
        <v>1.43E-2</v>
      </c>
      <c r="P19">
        <v>4.4000000000000003E-3</v>
      </c>
      <c r="Q19">
        <v>3.3E-3</v>
      </c>
      <c r="R19">
        <v>1.1000000000000001E-3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87" t="s">
        <v>129</v>
      </c>
      <c r="B20">
        <v>1.1000000000000001E-2</v>
      </c>
      <c r="C20">
        <v>0.1067</v>
      </c>
      <c r="D20">
        <v>0.1133</v>
      </c>
      <c r="E20">
        <v>0.1089</v>
      </c>
      <c r="F20">
        <v>9.9000000000000005E-2</v>
      </c>
      <c r="G20">
        <v>9.0199999999999989E-2</v>
      </c>
      <c r="H20">
        <v>9.6799999999999997E-2</v>
      </c>
      <c r="I20">
        <v>0.1111</v>
      </c>
      <c r="J20">
        <v>0.11220000000000001</v>
      </c>
      <c r="K20">
        <v>0.1133</v>
      </c>
      <c r="L20">
        <v>0.1144</v>
      </c>
      <c r="M20">
        <v>0.11550000000000001</v>
      </c>
      <c r="N20">
        <v>6.1600000000000009E-2</v>
      </c>
      <c r="O20">
        <v>2.0900000000000002E-2</v>
      </c>
      <c r="P20">
        <v>1.5400000000000002E-2</v>
      </c>
      <c r="Q20">
        <v>1.9799999999999998E-2</v>
      </c>
      <c r="R20">
        <v>1.21E-2</v>
      </c>
      <c r="S20">
        <v>8.8000000000000005E-3</v>
      </c>
      <c r="T20">
        <v>8.8000000000000005E-3</v>
      </c>
      <c r="U20">
        <v>8.8000000000000005E-3</v>
      </c>
      <c r="V20">
        <v>8.8000000000000005E-3</v>
      </c>
      <c r="W20">
        <v>8.8000000000000005E-3</v>
      </c>
      <c r="X20">
        <v>7.7000000000000011E-3</v>
      </c>
      <c r="Y20">
        <v>6.6E-3</v>
      </c>
    </row>
    <row r="21" spans="1:25">
      <c r="A21" s="87" t="s">
        <v>130</v>
      </c>
      <c r="B21">
        <v>1.1000000000000001E-3</v>
      </c>
      <c r="C21">
        <v>0</v>
      </c>
      <c r="D21">
        <v>0</v>
      </c>
      <c r="E21">
        <v>0</v>
      </c>
      <c r="F21">
        <v>-1.1000000000000001E-3</v>
      </c>
      <c r="G21">
        <v>0</v>
      </c>
      <c r="H21">
        <v>1.1000000000000001E-3</v>
      </c>
      <c r="I21">
        <v>0</v>
      </c>
      <c r="J21">
        <v>0</v>
      </c>
      <c r="K21">
        <v>1.1000000000000001E-3</v>
      </c>
      <c r="L21">
        <v>1.1000000000000001E-3</v>
      </c>
      <c r="M21">
        <v>0</v>
      </c>
      <c r="N21">
        <v>2.2000000000000001E-3</v>
      </c>
      <c r="O21">
        <v>1.1000000000000001E-3</v>
      </c>
      <c r="P21">
        <v>1.1000000000000001E-3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-1.1000000000000001E-3</v>
      </c>
    </row>
    <row r="22" spans="1:25">
      <c r="A22" s="87" t="s">
        <v>131</v>
      </c>
      <c r="B22">
        <v>0</v>
      </c>
      <c r="C22">
        <v>0</v>
      </c>
      <c r="D22">
        <v>0</v>
      </c>
      <c r="E22">
        <v>0</v>
      </c>
      <c r="F22">
        <v>0</v>
      </c>
      <c r="G22">
        <v>2.2000000000000001E-3</v>
      </c>
      <c r="H22">
        <v>4.4000000000000003E-3</v>
      </c>
      <c r="I22">
        <v>4.4000000000000003E-3</v>
      </c>
      <c r="J22">
        <v>5.5000000000000005E-3</v>
      </c>
      <c r="K22">
        <v>5.5000000000000005E-3</v>
      </c>
      <c r="L22">
        <v>1.6500000000000001E-2</v>
      </c>
      <c r="M22">
        <v>9.8999999999999991E-3</v>
      </c>
      <c r="N22">
        <v>4.4000000000000003E-3</v>
      </c>
      <c r="O22">
        <v>6.6E-3</v>
      </c>
      <c r="P22">
        <v>3.3E-3</v>
      </c>
      <c r="Q22">
        <v>3.3E-3</v>
      </c>
      <c r="R22">
        <v>3.3E-3</v>
      </c>
      <c r="S22">
        <v>4.4000000000000003E-3</v>
      </c>
      <c r="T22">
        <v>4.4000000000000003E-3</v>
      </c>
      <c r="U22">
        <v>4.4000000000000003E-3</v>
      </c>
      <c r="V22">
        <v>2.2000000000000001E-3</v>
      </c>
      <c r="W22">
        <v>1.1000000000000001E-3</v>
      </c>
      <c r="X22">
        <v>1.1000000000000001E-3</v>
      </c>
      <c r="Y22">
        <v>1.1000000000000001E-3</v>
      </c>
    </row>
    <row r="23" spans="1:25">
      <c r="A23" s="87" t="s">
        <v>132</v>
      </c>
      <c r="B23">
        <v>3.3E-3</v>
      </c>
      <c r="C23">
        <v>1.1000000000000001E-3</v>
      </c>
      <c r="D23">
        <v>2.2000000000000001E-3</v>
      </c>
      <c r="E23">
        <v>1.32E-2</v>
      </c>
      <c r="F23">
        <v>1.1000000000000001E-3</v>
      </c>
      <c r="G23">
        <v>1.1000000000000001E-3</v>
      </c>
      <c r="H23">
        <v>2.53E-2</v>
      </c>
      <c r="I23">
        <v>1.1000000000000001E-2</v>
      </c>
      <c r="J23">
        <v>5.5000000000000005E-3</v>
      </c>
      <c r="K23">
        <v>8.8000000000000005E-3</v>
      </c>
      <c r="L23">
        <v>6.6E-3</v>
      </c>
      <c r="M23">
        <v>4.4000000000000003E-3</v>
      </c>
      <c r="N23">
        <v>5.5000000000000005E-3</v>
      </c>
      <c r="O23">
        <v>4.4000000000000003E-3</v>
      </c>
      <c r="P23">
        <v>1.1000000000000001E-2</v>
      </c>
      <c r="Q23">
        <v>4.4000000000000003E-3</v>
      </c>
      <c r="R23">
        <v>1.1000000000000001E-2</v>
      </c>
      <c r="S23">
        <v>9.8999999999999991E-3</v>
      </c>
      <c r="T23">
        <v>1.8700000000000001E-2</v>
      </c>
      <c r="U23">
        <v>1.9799999999999998E-2</v>
      </c>
      <c r="V23">
        <v>5.5000000000000005E-3</v>
      </c>
      <c r="W23">
        <v>2.2000000000000001E-3</v>
      </c>
      <c r="X23">
        <v>1.1000000000000001E-3</v>
      </c>
      <c r="Y23">
        <v>1.8700000000000001E-2</v>
      </c>
    </row>
    <row r="24" spans="1:25">
      <c r="A24" s="87" t="s">
        <v>133</v>
      </c>
      <c r="B24">
        <v>1.5400000000000002E-2</v>
      </c>
      <c r="C24">
        <v>0.3498</v>
      </c>
      <c r="D24">
        <v>0.31570000000000004</v>
      </c>
      <c r="E24">
        <v>7.7000000000000011E-3</v>
      </c>
      <c r="F24">
        <v>0.33110000000000001</v>
      </c>
      <c r="G24">
        <v>0.31679999999999997</v>
      </c>
      <c r="H24">
        <v>1.9799999999999998E-2</v>
      </c>
      <c r="I24">
        <v>7.7000000000000011E-3</v>
      </c>
      <c r="J24">
        <v>6.6E-3</v>
      </c>
      <c r="K24">
        <v>1.6500000000000001E-2</v>
      </c>
      <c r="L24">
        <v>1.5400000000000002E-2</v>
      </c>
      <c r="M24">
        <v>1.21E-2</v>
      </c>
      <c r="N24">
        <v>7.7000000000000011E-3</v>
      </c>
      <c r="O24">
        <v>5.5000000000000005E-3</v>
      </c>
      <c r="P24">
        <v>4.4000000000000003E-3</v>
      </c>
      <c r="Q24">
        <v>4.4000000000000003E-3</v>
      </c>
      <c r="R24">
        <v>4.4000000000000003E-3</v>
      </c>
      <c r="S24">
        <v>5.5000000000000005E-3</v>
      </c>
      <c r="T24">
        <v>5.5000000000000005E-3</v>
      </c>
      <c r="U24">
        <v>4.4000000000000003E-3</v>
      </c>
      <c r="V24">
        <v>4.4000000000000003E-3</v>
      </c>
      <c r="W24">
        <v>3.3E-3</v>
      </c>
      <c r="X24">
        <v>0.33879999999999999</v>
      </c>
      <c r="Y24">
        <v>0.31570000000000004</v>
      </c>
    </row>
    <row r="25" spans="1:25">
      <c r="A25" s="87" t="s">
        <v>134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1.1000000000000001E-3</v>
      </c>
      <c r="K25">
        <v>0</v>
      </c>
      <c r="L25">
        <v>0</v>
      </c>
      <c r="M25">
        <v>0</v>
      </c>
      <c r="N25">
        <v>4.4000000000000003E-3</v>
      </c>
      <c r="O25">
        <v>1.5400000000000002E-2</v>
      </c>
      <c r="P25">
        <v>7.7000000000000011E-3</v>
      </c>
      <c r="Q25">
        <v>1.1000000000000001E-3</v>
      </c>
      <c r="R25">
        <v>1.1000000000000001E-3</v>
      </c>
      <c r="S25">
        <v>0</v>
      </c>
      <c r="T25">
        <v>1.1000000000000001E-3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87" t="s">
        <v>135</v>
      </c>
      <c r="B26">
        <v>6.0500000000000005E-2</v>
      </c>
      <c r="C26">
        <v>3.3E-3</v>
      </c>
      <c r="D26">
        <v>2.2000000000000001E-3</v>
      </c>
      <c r="E26">
        <v>1.1000000000000001E-3</v>
      </c>
      <c r="F26">
        <v>0.49169999999999997</v>
      </c>
      <c r="G26">
        <v>0.3916</v>
      </c>
      <c r="H26">
        <v>5.1699999999999996E-2</v>
      </c>
      <c r="I26">
        <v>5.5000000000000005E-3</v>
      </c>
      <c r="J26">
        <v>6.6E-3</v>
      </c>
      <c r="K26">
        <v>6.6E-3</v>
      </c>
      <c r="L26">
        <v>5.5000000000000005E-3</v>
      </c>
      <c r="M26">
        <v>7.7000000000000011E-3</v>
      </c>
      <c r="N26">
        <v>2.0900000000000002E-2</v>
      </c>
      <c r="O26">
        <v>0.1716</v>
      </c>
      <c r="P26">
        <v>0.12539999999999998</v>
      </c>
      <c r="Q26">
        <v>2.53E-2</v>
      </c>
      <c r="R26">
        <v>7.7000000000000011E-3</v>
      </c>
      <c r="S26">
        <v>3.3E-3</v>
      </c>
      <c r="T26">
        <v>2.2000000000000001E-3</v>
      </c>
      <c r="U26">
        <v>1.1000000000000001E-3</v>
      </c>
      <c r="V26">
        <v>2.2000000000000001E-3</v>
      </c>
      <c r="W26">
        <v>1.1000000000000001E-3</v>
      </c>
      <c r="X26">
        <v>0.52690000000000003</v>
      </c>
      <c r="Y26">
        <v>0.3982</v>
      </c>
    </row>
    <row r="27" spans="1:25">
      <c r="A27" s="87" t="s">
        <v>136</v>
      </c>
      <c r="B27">
        <v>0</v>
      </c>
      <c r="C27">
        <v>0</v>
      </c>
      <c r="D27">
        <v>0</v>
      </c>
      <c r="E27">
        <v>0</v>
      </c>
      <c r="F27">
        <v>2.9700000000000001E-2</v>
      </c>
      <c r="G27">
        <v>2.2000000000000001E-3</v>
      </c>
      <c r="H27">
        <v>7.7000000000000011E-3</v>
      </c>
      <c r="I27">
        <v>8.8000000000000005E-3</v>
      </c>
      <c r="J27">
        <v>1.7600000000000001E-2</v>
      </c>
      <c r="K27">
        <v>2.86E-2</v>
      </c>
      <c r="L27">
        <v>7.9199999999999993E-2</v>
      </c>
      <c r="M27">
        <v>2.3099999999999999E-2</v>
      </c>
      <c r="N27">
        <v>0</v>
      </c>
      <c r="O27">
        <v>7.7000000000000011E-3</v>
      </c>
      <c r="P27">
        <v>9.6799999999999997E-2</v>
      </c>
      <c r="Q27">
        <v>6.6E-3</v>
      </c>
      <c r="R27">
        <v>1.1000000000000001E-2</v>
      </c>
      <c r="S27">
        <v>3.3E-3</v>
      </c>
      <c r="T27">
        <v>0</v>
      </c>
      <c r="U27">
        <v>0</v>
      </c>
      <c r="V27">
        <v>0</v>
      </c>
      <c r="W27">
        <v>0</v>
      </c>
      <c r="X27">
        <v>0.13750000000000001</v>
      </c>
      <c r="Y27">
        <v>0</v>
      </c>
    </row>
    <row r="28" spans="1:25">
      <c r="A28" s="87" t="s">
        <v>137</v>
      </c>
      <c r="B28">
        <v>0.34540000000000004</v>
      </c>
      <c r="C28">
        <v>0.37730000000000002</v>
      </c>
      <c r="D28">
        <v>0.37730000000000002</v>
      </c>
      <c r="E28">
        <v>0.2772</v>
      </c>
      <c r="F28">
        <v>3.3E-3</v>
      </c>
      <c r="G28">
        <v>1.1000000000000001E-3</v>
      </c>
      <c r="H28">
        <v>1.1000000000000001E-3</v>
      </c>
      <c r="I28">
        <v>0.3498</v>
      </c>
      <c r="J28">
        <v>0.36630000000000001</v>
      </c>
      <c r="K28">
        <v>0.37070000000000003</v>
      </c>
      <c r="L28">
        <v>0.33</v>
      </c>
      <c r="M28">
        <v>1.21E-2</v>
      </c>
      <c r="N28">
        <v>3.3E-3</v>
      </c>
      <c r="O28">
        <v>4.4000000000000003E-3</v>
      </c>
      <c r="P28">
        <v>5.5000000000000005E-3</v>
      </c>
      <c r="Q28">
        <v>2.2000000000000001E-3</v>
      </c>
      <c r="R28">
        <v>1.1000000000000001E-2</v>
      </c>
      <c r="S28">
        <v>5.5000000000000005E-3</v>
      </c>
      <c r="T28">
        <v>8.8000000000000005E-3</v>
      </c>
      <c r="U28">
        <v>1.1000000000000001E-3</v>
      </c>
      <c r="V28">
        <v>1.1000000000000001E-3</v>
      </c>
      <c r="W28">
        <v>2.2000000000000001E-3</v>
      </c>
      <c r="X28">
        <v>1.43E-2</v>
      </c>
      <c r="Y28">
        <v>3.1899999999999998E-2</v>
      </c>
    </row>
    <row r="29" spans="1:25">
      <c r="A29" s="87" t="s">
        <v>138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87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2.75E-2</v>
      </c>
      <c r="I30">
        <v>1.8700000000000001E-2</v>
      </c>
      <c r="J30">
        <v>6.6E-3</v>
      </c>
      <c r="K30">
        <v>2.0900000000000002E-2</v>
      </c>
      <c r="L30">
        <v>1.43E-2</v>
      </c>
      <c r="M30">
        <v>3.0800000000000004E-2</v>
      </c>
      <c r="N30">
        <v>1.6500000000000001E-2</v>
      </c>
      <c r="O30">
        <v>2.2000000000000002E-2</v>
      </c>
      <c r="P30">
        <v>1.7600000000000001E-2</v>
      </c>
      <c r="Q30">
        <v>2.4199999999999999E-2</v>
      </c>
      <c r="R30">
        <v>2.4199999999999999E-2</v>
      </c>
      <c r="S30">
        <v>1.32E-2</v>
      </c>
      <c r="T30">
        <v>1.1000000000000001E-3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87" t="s">
        <v>1060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87" t="s">
        <v>140</v>
      </c>
      <c r="B32">
        <v>1.1000000000000001E-3</v>
      </c>
      <c r="C32">
        <v>1.1000000000000001E-3</v>
      </c>
      <c r="D32">
        <v>1.1000000000000001E-3</v>
      </c>
      <c r="E32">
        <v>1.1000000000000001E-3</v>
      </c>
      <c r="F32">
        <v>1.1000000000000001E-3</v>
      </c>
      <c r="G32">
        <v>1.1000000000000001E-3</v>
      </c>
      <c r="H32">
        <v>1.1000000000000001E-3</v>
      </c>
      <c r="I32">
        <v>1.1000000000000001E-3</v>
      </c>
      <c r="J32">
        <v>3.3E-3</v>
      </c>
      <c r="K32">
        <v>3.3E-3</v>
      </c>
      <c r="L32">
        <v>2.2000000000000001E-3</v>
      </c>
      <c r="M32">
        <v>3.3E-3</v>
      </c>
      <c r="N32">
        <v>4.4000000000000003E-3</v>
      </c>
      <c r="O32">
        <v>6.6E-3</v>
      </c>
      <c r="P32">
        <v>4.4000000000000003E-3</v>
      </c>
      <c r="Q32">
        <v>3.3E-3</v>
      </c>
      <c r="R32">
        <v>3.3E-3</v>
      </c>
      <c r="S32">
        <v>3.3E-3</v>
      </c>
      <c r="T32">
        <v>2.2000000000000001E-3</v>
      </c>
      <c r="U32">
        <v>2.2000000000000001E-3</v>
      </c>
      <c r="V32">
        <v>2.2000000000000001E-3</v>
      </c>
      <c r="W32">
        <v>2.2000000000000001E-3</v>
      </c>
      <c r="X32">
        <v>1.1000000000000001E-3</v>
      </c>
      <c r="Y32">
        <v>1.1000000000000001E-3</v>
      </c>
    </row>
    <row r="33" spans="1:25">
      <c r="A33" s="87" t="s">
        <v>141</v>
      </c>
      <c r="B33">
        <v>0.31459999999999999</v>
      </c>
      <c r="C33">
        <v>0.23100000000000001</v>
      </c>
      <c r="D33">
        <v>2.2000000000000001E-3</v>
      </c>
      <c r="E33">
        <v>0.33549999999999996</v>
      </c>
      <c r="F33">
        <v>0.3498</v>
      </c>
      <c r="G33">
        <v>0.29809999999999998</v>
      </c>
      <c r="H33">
        <v>0.26950000000000002</v>
      </c>
      <c r="I33">
        <v>0.3201</v>
      </c>
      <c r="J33">
        <v>0.1573</v>
      </c>
      <c r="K33">
        <v>9.0199999999999989E-2</v>
      </c>
      <c r="L33">
        <v>8.6900000000000005E-2</v>
      </c>
      <c r="M33">
        <v>2.86E-2</v>
      </c>
      <c r="N33">
        <v>2.64E-2</v>
      </c>
      <c r="O33">
        <v>5.8300000000000005E-2</v>
      </c>
      <c r="P33">
        <v>5.28E-2</v>
      </c>
      <c r="Q33">
        <v>8.5800000000000001E-2</v>
      </c>
      <c r="R33">
        <v>0.17600000000000002</v>
      </c>
      <c r="S33">
        <v>3.1899999999999998E-2</v>
      </c>
      <c r="T33">
        <v>1.43E-2</v>
      </c>
      <c r="U33">
        <v>0.38940000000000002</v>
      </c>
      <c r="V33">
        <v>0.40479999999999999</v>
      </c>
      <c r="W33">
        <v>8.8000000000000005E-3</v>
      </c>
      <c r="X33">
        <v>2.2000000000000001E-3</v>
      </c>
      <c r="Y33">
        <v>0.13419999999999999</v>
      </c>
    </row>
    <row r="34" spans="1:25">
      <c r="A34" s="87" t="s">
        <v>142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4.4000000000000003E-3</v>
      </c>
      <c r="J34">
        <v>7.7000000000000011E-3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3.3E-3</v>
      </c>
      <c r="T34">
        <v>0</v>
      </c>
      <c r="U34">
        <v>1.1000000000000001E-3</v>
      </c>
      <c r="V34">
        <v>6.6E-3</v>
      </c>
      <c r="W34">
        <v>3.3E-3</v>
      </c>
      <c r="X34">
        <v>1.1000000000000001E-3</v>
      </c>
      <c r="Y34">
        <v>2.2000000000000001E-3</v>
      </c>
    </row>
    <row r="35" spans="1:25">
      <c r="A35" s="87" t="s">
        <v>1061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87" t="s">
        <v>143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87" t="s">
        <v>1062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87" t="s">
        <v>144</v>
      </c>
      <c r="B38">
        <v>0.1749</v>
      </c>
      <c r="C38">
        <v>0.2387</v>
      </c>
      <c r="D38">
        <v>5.7200000000000001E-2</v>
      </c>
      <c r="E38">
        <v>9.8999999999999991E-3</v>
      </c>
      <c r="F38">
        <v>6.6E-3</v>
      </c>
      <c r="G38">
        <v>5.5000000000000005E-3</v>
      </c>
      <c r="H38">
        <v>0.2167</v>
      </c>
      <c r="I38">
        <v>0.16059999999999999</v>
      </c>
      <c r="J38">
        <v>0.1331</v>
      </c>
      <c r="K38">
        <v>0.22329999999999997</v>
      </c>
      <c r="L38">
        <v>0.21229999999999999</v>
      </c>
      <c r="M38">
        <v>0.3014</v>
      </c>
      <c r="N38">
        <v>0.15620000000000001</v>
      </c>
      <c r="O38">
        <v>0.11220000000000001</v>
      </c>
      <c r="P38">
        <v>0.2079</v>
      </c>
      <c r="Q38">
        <v>0.22549999999999998</v>
      </c>
      <c r="R38">
        <v>0.29039999999999999</v>
      </c>
      <c r="S38">
        <v>8.2500000000000004E-2</v>
      </c>
      <c r="T38">
        <v>0.12869999999999998</v>
      </c>
      <c r="U38">
        <v>0.13419999999999999</v>
      </c>
      <c r="V38">
        <v>7.1500000000000008E-2</v>
      </c>
      <c r="W38">
        <v>0.1507</v>
      </c>
      <c r="X38">
        <v>2.53E-2</v>
      </c>
      <c r="Y38">
        <v>6.6E-3</v>
      </c>
    </row>
    <row r="39" spans="1:25">
      <c r="A39" s="87" t="s">
        <v>1063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87" t="s">
        <v>145</v>
      </c>
      <c r="B40">
        <v>1.1000000000000001E-3</v>
      </c>
      <c r="C40">
        <v>3.3E-3</v>
      </c>
      <c r="D40">
        <v>0.34649999999999997</v>
      </c>
      <c r="E40">
        <v>0.48729999999999996</v>
      </c>
      <c r="F40">
        <v>0.2838</v>
      </c>
      <c r="G40">
        <v>1.43E-2</v>
      </c>
      <c r="H40">
        <v>7.7000000000000011E-3</v>
      </c>
      <c r="I40">
        <v>1.1000000000000001E-2</v>
      </c>
      <c r="J40">
        <v>2.64E-2</v>
      </c>
      <c r="K40">
        <v>3.85E-2</v>
      </c>
      <c r="L40">
        <v>9.35E-2</v>
      </c>
      <c r="M40">
        <v>0.1144</v>
      </c>
      <c r="N40">
        <v>8.3600000000000008E-2</v>
      </c>
      <c r="O40">
        <v>3.3000000000000002E-2</v>
      </c>
      <c r="P40">
        <v>4.4000000000000003E-3</v>
      </c>
      <c r="Q40">
        <v>4.4000000000000003E-3</v>
      </c>
      <c r="R40">
        <v>4.4000000000000003E-3</v>
      </c>
      <c r="S40">
        <v>4.4000000000000003E-3</v>
      </c>
      <c r="T40">
        <v>8.8000000000000005E-3</v>
      </c>
      <c r="U40">
        <v>6.6E-3</v>
      </c>
      <c r="V40">
        <v>4.4000000000000003E-3</v>
      </c>
      <c r="W40">
        <v>4.4000000000000003E-3</v>
      </c>
      <c r="X40">
        <v>2.2000000000000001E-3</v>
      </c>
      <c r="Y40">
        <v>1.1000000000000001E-3</v>
      </c>
    </row>
    <row r="41" spans="1:25">
      <c r="A41" s="87" t="s">
        <v>1064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87" t="s">
        <v>146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2.2000000000000001E-3</v>
      </c>
      <c r="J42">
        <v>2.2000000000000001E-3</v>
      </c>
      <c r="K42">
        <v>2.2000000000000001E-3</v>
      </c>
      <c r="L42">
        <v>2.2000000000000001E-3</v>
      </c>
      <c r="M42">
        <v>1.1000000000000001E-3</v>
      </c>
      <c r="N42">
        <v>2.2000000000000001E-3</v>
      </c>
      <c r="O42">
        <v>2.2000000000000001E-3</v>
      </c>
      <c r="P42">
        <v>3.3E-3</v>
      </c>
      <c r="Q42">
        <v>3.3E-3</v>
      </c>
      <c r="R42">
        <v>2.2000000000000001E-3</v>
      </c>
      <c r="S42">
        <v>1.1000000000000001E-3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87" t="s">
        <v>147</v>
      </c>
      <c r="B43">
        <v>3.3000000000000002E-2</v>
      </c>
      <c r="C43">
        <v>3.5200000000000002E-2</v>
      </c>
      <c r="D43">
        <v>3.5200000000000002E-2</v>
      </c>
      <c r="E43">
        <v>3.3000000000000002E-2</v>
      </c>
      <c r="F43">
        <v>4.1800000000000004E-2</v>
      </c>
      <c r="G43">
        <v>4.5099999999999994E-2</v>
      </c>
      <c r="H43">
        <v>3.0800000000000004E-2</v>
      </c>
      <c r="I43">
        <v>3.4099999999999998E-2</v>
      </c>
      <c r="J43">
        <v>3.3000000000000002E-2</v>
      </c>
      <c r="K43">
        <v>3.1899999999999998E-2</v>
      </c>
      <c r="L43">
        <v>3.85E-2</v>
      </c>
      <c r="M43">
        <v>3.4099999999999998E-2</v>
      </c>
      <c r="N43">
        <v>3.4099999999999998E-2</v>
      </c>
      <c r="O43">
        <v>3.6299999999999999E-2</v>
      </c>
      <c r="P43">
        <v>7.1500000000000008E-2</v>
      </c>
      <c r="Q43">
        <v>2.9700000000000001E-2</v>
      </c>
      <c r="R43">
        <v>6.6E-3</v>
      </c>
      <c r="S43">
        <v>1.5400000000000002E-2</v>
      </c>
      <c r="T43">
        <v>3.6299999999999999E-2</v>
      </c>
      <c r="U43">
        <v>3.7400000000000003E-2</v>
      </c>
      <c r="V43">
        <v>3.6299999999999999E-2</v>
      </c>
      <c r="W43">
        <v>4.7300000000000002E-2</v>
      </c>
      <c r="X43">
        <v>5.3899999999999997E-2</v>
      </c>
      <c r="Y43">
        <v>3.1899999999999998E-2</v>
      </c>
    </row>
    <row r="44" spans="1:25">
      <c r="A44" s="87" t="s">
        <v>148</v>
      </c>
      <c r="B44">
        <v>1.1000000000000001E-3</v>
      </c>
      <c r="C44">
        <v>1.1000000000000001E-3</v>
      </c>
      <c r="D44">
        <v>1.1000000000000001E-3</v>
      </c>
      <c r="E44">
        <v>2.2000000000000001E-3</v>
      </c>
      <c r="F44">
        <v>2.2000000000000001E-3</v>
      </c>
      <c r="G44">
        <v>1.1000000000000001E-3</v>
      </c>
      <c r="H44">
        <v>2.2000000000000001E-3</v>
      </c>
      <c r="I44">
        <v>0</v>
      </c>
      <c r="J44">
        <v>2.2000000000000001E-3</v>
      </c>
      <c r="K44">
        <v>3.3E-3</v>
      </c>
      <c r="L44">
        <v>8.6900000000000005E-2</v>
      </c>
      <c r="M44">
        <v>4.8399999999999999E-2</v>
      </c>
      <c r="N44">
        <v>1.1000000000000001E-3</v>
      </c>
      <c r="O44">
        <v>1.1000000000000001E-3</v>
      </c>
      <c r="P44">
        <v>1.9799999999999998E-2</v>
      </c>
      <c r="Q44">
        <v>2.2000000000000002E-2</v>
      </c>
      <c r="R44">
        <v>1.43E-2</v>
      </c>
      <c r="S44">
        <v>1.1000000000000001E-3</v>
      </c>
      <c r="T44">
        <v>2.2000000000000001E-3</v>
      </c>
      <c r="U44">
        <v>2.2000000000000001E-3</v>
      </c>
      <c r="V44">
        <v>3.3E-3</v>
      </c>
      <c r="W44">
        <v>4.4000000000000003E-3</v>
      </c>
      <c r="X44">
        <v>2.2000000000000001E-3</v>
      </c>
      <c r="Y44">
        <v>3.3E-3</v>
      </c>
    </row>
    <row r="45" spans="1:25">
      <c r="A45" s="87" t="s">
        <v>149</v>
      </c>
      <c r="B45">
        <v>0</v>
      </c>
      <c r="C45">
        <v>0</v>
      </c>
      <c r="D45">
        <v>0</v>
      </c>
      <c r="E45">
        <v>0</v>
      </c>
      <c r="F45">
        <v>0</v>
      </c>
      <c r="G45">
        <v>1.1000000000000001E-3</v>
      </c>
      <c r="H45">
        <v>7.7000000000000011E-3</v>
      </c>
      <c r="I45">
        <v>1.5400000000000002E-2</v>
      </c>
      <c r="J45">
        <v>2.53E-2</v>
      </c>
      <c r="K45">
        <v>2.86E-2</v>
      </c>
      <c r="L45">
        <v>1.8700000000000001E-2</v>
      </c>
      <c r="M45">
        <v>9.8999999999999991E-3</v>
      </c>
      <c r="N45">
        <v>6.6E-3</v>
      </c>
      <c r="O45">
        <v>6.6E-3</v>
      </c>
      <c r="P45">
        <v>7.7000000000000011E-3</v>
      </c>
      <c r="Q45">
        <v>5.5000000000000005E-3</v>
      </c>
      <c r="R45">
        <v>8.8000000000000005E-3</v>
      </c>
      <c r="S45">
        <v>2.2000000000000001E-3</v>
      </c>
      <c r="T45">
        <v>1.1000000000000001E-3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87" t="s">
        <v>150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1.7600000000000001E-2</v>
      </c>
      <c r="K46">
        <v>2.0900000000000002E-2</v>
      </c>
      <c r="L46">
        <v>2.0900000000000002E-2</v>
      </c>
      <c r="M46">
        <v>1.43E-2</v>
      </c>
      <c r="N46">
        <v>4.4000000000000003E-3</v>
      </c>
      <c r="O46">
        <v>7.7000000000000011E-3</v>
      </c>
      <c r="P46">
        <v>1.21E-2</v>
      </c>
      <c r="Q46">
        <v>1.7600000000000001E-2</v>
      </c>
      <c r="R46">
        <v>1.8700000000000001E-2</v>
      </c>
      <c r="S46">
        <v>1.1000000000000001E-3</v>
      </c>
      <c r="T46">
        <v>1.1000000000000001E-3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87" t="s">
        <v>151</v>
      </c>
      <c r="B47">
        <v>1.6500000000000001E-2</v>
      </c>
      <c r="C47">
        <v>1.7600000000000001E-2</v>
      </c>
      <c r="D47">
        <v>1.7600000000000001E-2</v>
      </c>
      <c r="E47">
        <v>1.7600000000000001E-2</v>
      </c>
      <c r="F47">
        <v>1.6500000000000001E-2</v>
      </c>
      <c r="G47">
        <v>2.0900000000000002E-2</v>
      </c>
      <c r="H47">
        <v>4.2900000000000001E-2</v>
      </c>
      <c r="I47">
        <v>5.0599999999999999E-2</v>
      </c>
      <c r="J47">
        <v>4.07E-2</v>
      </c>
      <c r="K47">
        <v>3.3000000000000002E-2</v>
      </c>
      <c r="L47">
        <v>3.3000000000000002E-2</v>
      </c>
      <c r="M47">
        <v>3.5200000000000002E-2</v>
      </c>
      <c r="N47">
        <v>3.5200000000000002E-2</v>
      </c>
      <c r="O47">
        <v>3.1899999999999998E-2</v>
      </c>
      <c r="P47">
        <v>1.5400000000000002E-2</v>
      </c>
      <c r="Q47">
        <v>1.32E-2</v>
      </c>
      <c r="R47">
        <v>1.5400000000000002E-2</v>
      </c>
      <c r="S47">
        <v>2.3099999999999999E-2</v>
      </c>
      <c r="T47">
        <v>1.9799999999999998E-2</v>
      </c>
      <c r="U47">
        <v>1.8700000000000001E-2</v>
      </c>
      <c r="V47">
        <v>1.8700000000000001E-2</v>
      </c>
      <c r="W47">
        <v>1.8700000000000001E-2</v>
      </c>
      <c r="X47">
        <v>1.7600000000000001E-2</v>
      </c>
      <c r="Y47">
        <v>1.6500000000000001E-2</v>
      </c>
    </row>
    <row r="48" spans="1:25">
      <c r="A48" s="87" t="s">
        <v>152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87" t="s">
        <v>153</v>
      </c>
      <c r="B49">
        <v>2.2000000000000001E-3</v>
      </c>
      <c r="C49">
        <v>1.1000000000000001E-3</v>
      </c>
      <c r="D49">
        <v>1.1000000000000001E-3</v>
      </c>
      <c r="E49">
        <v>1.1000000000000001E-3</v>
      </c>
      <c r="F49">
        <v>1.1000000000000001E-3</v>
      </c>
      <c r="G49">
        <v>1.1000000000000001E-3</v>
      </c>
      <c r="H49">
        <v>4.4000000000000003E-3</v>
      </c>
      <c r="I49">
        <v>4.4000000000000003E-3</v>
      </c>
      <c r="J49">
        <v>4.4000000000000003E-3</v>
      </c>
      <c r="K49">
        <v>3.3E-3</v>
      </c>
      <c r="L49">
        <v>3.3E-3</v>
      </c>
      <c r="M49">
        <v>2.2000000000000001E-3</v>
      </c>
      <c r="N49">
        <v>2.2000000000000001E-3</v>
      </c>
      <c r="O49">
        <v>2.2000000000000001E-3</v>
      </c>
      <c r="P49">
        <v>2.2000000000000001E-3</v>
      </c>
      <c r="Q49">
        <v>3.3E-3</v>
      </c>
      <c r="R49">
        <v>4.4000000000000003E-3</v>
      </c>
      <c r="S49">
        <v>8.8000000000000005E-3</v>
      </c>
      <c r="T49">
        <v>6.6E-3</v>
      </c>
      <c r="U49">
        <v>4.4000000000000003E-3</v>
      </c>
      <c r="V49">
        <v>4.4000000000000003E-3</v>
      </c>
      <c r="W49">
        <v>5.5000000000000005E-3</v>
      </c>
      <c r="X49">
        <v>4.4000000000000003E-3</v>
      </c>
      <c r="Y49">
        <v>2.2000000000000001E-3</v>
      </c>
    </row>
    <row r="50" spans="1:25">
      <c r="A50" s="87" t="s">
        <v>154</v>
      </c>
      <c r="B50">
        <v>1.1000000000000001E-3</v>
      </c>
      <c r="C50">
        <v>1.1000000000000001E-3</v>
      </c>
      <c r="D50">
        <v>1.1000000000000001E-3</v>
      </c>
      <c r="E50">
        <v>1.1000000000000001E-3</v>
      </c>
      <c r="F50">
        <v>0</v>
      </c>
      <c r="G50">
        <v>0</v>
      </c>
      <c r="H50">
        <v>0</v>
      </c>
      <c r="I50">
        <v>2.2000000000000001E-3</v>
      </c>
      <c r="J50">
        <v>3.3E-3</v>
      </c>
      <c r="K50">
        <v>4.4000000000000003E-3</v>
      </c>
      <c r="L50">
        <v>5.5000000000000005E-3</v>
      </c>
      <c r="M50">
        <v>3.3E-3</v>
      </c>
      <c r="N50">
        <v>4.4000000000000003E-3</v>
      </c>
      <c r="O50">
        <v>5.5000000000000005E-3</v>
      </c>
      <c r="P50">
        <v>6.6E-3</v>
      </c>
      <c r="Q50">
        <v>5.5000000000000005E-3</v>
      </c>
      <c r="R50">
        <v>3.3E-3</v>
      </c>
      <c r="S50">
        <v>3.3E-3</v>
      </c>
      <c r="T50">
        <v>3.3E-3</v>
      </c>
      <c r="U50">
        <v>3.3E-3</v>
      </c>
      <c r="V50">
        <v>3.3E-3</v>
      </c>
      <c r="W50">
        <v>2.2000000000000001E-3</v>
      </c>
      <c r="X50">
        <v>1.1000000000000001E-3</v>
      </c>
      <c r="Y50">
        <v>0</v>
      </c>
    </row>
    <row r="51" spans="1:25">
      <c r="A51" s="87" t="s">
        <v>155</v>
      </c>
      <c r="B51">
        <v>1.1000000000000001E-3</v>
      </c>
      <c r="C51">
        <v>2.2000000000000001E-3</v>
      </c>
      <c r="D51">
        <v>2.2000000000000001E-3</v>
      </c>
      <c r="E51">
        <v>1.1000000000000001E-3</v>
      </c>
      <c r="F51">
        <v>0</v>
      </c>
      <c r="G51">
        <v>0</v>
      </c>
      <c r="H51">
        <v>1.1000000000000001E-3</v>
      </c>
      <c r="I51">
        <v>9.8999999999999991E-3</v>
      </c>
      <c r="J51">
        <v>1.21E-2</v>
      </c>
      <c r="K51">
        <v>4.4000000000000003E-3</v>
      </c>
      <c r="L51">
        <v>6.6E-3</v>
      </c>
      <c r="M51">
        <v>4.4000000000000003E-3</v>
      </c>
      <c r="N51">
        <v>9.8999999999999991E-3</v>
      </c>
      <c r="O51">
        <v>1.8700000000000001E-2</v>
      </c>
      <c r="P51">
        <v>1.32E-2</v>
      </c>
      <c r="Q51">
        <v>4.4000000000000003E-3</v>
      </c>
      <c r="R51">
        <v>8.8000000000000005E-3</v>
      </c>
      <c r="S51">
        <v>3.3E-3</v>
      </c>
      <c r="T51">
        <v>3.3E-3</v>
      </c>
      <c r="U51">
        <v>3.3E-3</v>
      </c>
      <c r="V51">
        <v>3.3E-3</v>
      </c>
      <c r="W51">
        <v>2.2000000000000001E-3</v>
      </c>
      <c r="X51">
        <v>1.1000000000000001E-3</v>
      </c>
      <c r="Y51">
        <v>0</v>
      </c>
    </row>
    <row r="52" spans="1:25">
      <c r="A52" s="87" t="s">
        <v>156</v>
      </c>
      <c r="B52">
        <v>0</v>
      </c>
      <c r="C52">
        <v>0</v>
      </c>
      <c r="D52">
        <v>0</v>
      </c>
      <c r="E52">
        <v>0</v>
      </c>
      <c r="F52">
        <v>0</v>
      </c>
      <c r="G52">
        <v>1.1000000000000001E-3</v>
      </c>
      <c r="H52">
        <v>2.2000000000000001E-3</v>
      </c>
      <c r="I52">
        <v>5.5000000000000005E-3</v>
      </c>
      <c r="J52">
        <v>2.2000000000000002E-2</v>
      </c>
      <c r="K52">
        <v>2.4199999999999999E-2</v>
      </c>
      <c r="L52">
        <v>8.8000000000000005E-3</v>
      </c>
      <c r="M52">
        <v>4.4000000000000003E-3</v>
      </c>
      <c r="N52">
        <v>9.8999999999999991E-3</v>
      </c>
      <c r="O52">
        <v>8.8000000000000005E-3</v>
      </c>
      <c r="P52">
        <v>8.8000000000000005E-3</v>
      </c>
      <c r="Q52">
        <v>4.4000000000000003E-3</v>
      </c>
      <c r="R52">
        <v>3.3E-3</v>
      </c>
      <c r="S52">
        <v>6.6E-3</v>
      </c>
      <c r="T52">
        <v>2.2000000000000001E-3</v>
      </c>
      <c r="U52">
        <v>5.5000000000000005E-3</v>
      </c>
      <c r="V52">
        <v>2.2000000000000001E-3</v>
      </c>
      <c r="W52">
        <v>1.1000000000000001E-3</v>
      </c>
      <c r="X52">
        <v>0</v>
      </c>
      <c r="Y52">
        <v>0</v>
      </c>
    </row>
    <row r="53" spans="1:25">
      <c r="A53" s="87" t="s">
        <v>157</v>
      </c>
      <c r="B53">
        <v>1.1000000000000001E-3</v>
      </c>
      <c r="C53">
        <v>0</v>
      </c>
      <c r="D53">
        <v>0</v>
      </c>
      <c r="E53">
        <v>0</v>
      </c>
      <c r="F53">
        <v>0</v>
      </c>
      <c r="G53">
        <v>0</v>
      </c>
      <c r="H53">
        <v>1.8700000000000001E-2</v>
      </c>
      <c r="I53">
        <v>2.86E-2</v>
      </c>
      <c r="J53">
        <v>3.7400000000000003E-2</v>
      </c>
      <c r="K53">
        <v>2.3099999999999999E-2</v>
      </c>
      <c r="L53">
        <v>6.6E-3</v>
      </c>
      <c r="M53">
        <v>1.1000000000000001E-2</v>
      </c>
      <c r="N53">
        <v>1.32E-2</v>
      </c>
      <c r="O53">
        <v>2.64E-2</v>
      </c>
      <c r="P53">
        <v>2.53E-2</v>
      </c>
      <c r="Q53">
        <v>1.21E-2</v>
      </c>
      <c r="R53">
        <v>7.7000000000000011E-3</v>
      </c>
      <c r="S53">
        <v>3.3E-3</v>
      </c>
      <c r="T53">
        <v>3.3E-3</v>
      </c>
      <c r="U53">
        <v>4.4000000000000003E-3</v>
      </c>
      <c r="V53">
        <v>1.1000000000000001E-3</v>
      </c>
      <c r="W53">
        <v>1.1000000000000001E-3</v>
      </c>
      <c r="X53">
        <v>1.1000000000000001E-3</v>
      </c>
      <c r="Y53">
        <v>1.1000000000000001E-3</v>
      </c>
    </row>
    <row r="54" spans="1:25">
      <c r="A54" s="87" t="s">
        <v>158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87" t="s">
        <v>159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1.1000000000000001E-3</v>
      </c>
      <c r="I55">
        <v>1.1000000000000001E-3</v>
      </c>
      <c r="J55">
        <v>4.4000000000000003E-3</v>
      </c>
      <c r="K55">
        <v>5.5000000000000005E-3</v>
      </c>
      <c r="L55">
        <v>3.3E-3</v>
      </c>
      <c r="M55">
        <v>2.2000000000000001E-3</v>
      </c>
      <c r="N55">
        <v>1.1000000000000001E-3</v>
      </c>
      <c r="O55">
        <v>0</v>
      </c>
      <c r="P55">
        <v>2.2000000000000001E-3</v>
      </c>
      <c r="Q55">
        <v>3.3E-3</v>
      </c>
      <c r="R55">
        <v>0</v>
      </c>
      <c r="S55">
        <v>0</v>
      </c>
      <c r="T55">
        <v>2.2000000000000001E-3</v>
      </c>
      <c r="U55">
        <v>4.4000000000000003E-3</v>
      </c>
      <c r="V55">
        <v>2.2000000000000001E-3</v>
      </c>
      <c r="W55">
        <v>3.3E-3</v>
      </c>
      <c r="X55">
        <v>1.1000000000000001E-3</v>
      </c>
      <c r="Y55">
        <v>0</v>
      </c>
    </row>
    <row r="56" spans="1:25">
      <c r="A56" s="87" t="s">
        <v>160</v>
      </c>
      <c r="B56">
        <v>3.3E-3</v>
      </c>
      <c r="C56">
        <v>3.3E-3</v>
      </c>
      <c r="D56">
        <v>3.3E-3</v>
      </c>
      <c r="E56">
        <v>3.3E-3</v>
      </c>
      <c r="F56">
        <v>3.3E-3</v>
      </c>
      <c r="G56">
        <v>2.2000000000000001E-3</v>
      </c>
      <c r="H56">
        <v>2.2000000000000001E-3</v>
      </c>
      <c r="I56">
        <v>3.3E-3</v>
      </c>
      <c r="J56">
        <v>3.3E-3</v>
      </c>
      <c r="K56">
        <v>4.4000000000000003E-3</v>
      </c>
      <c r="L56">
        <v>4.4000000000000003E-3</v>
      </c>
      <c r="M56">
        <v>4.4000000000000003E-3</v>
      </c>
      <c r="N56">
        <v>4.4000000000000003E-3</v>
      </c>
      <c r="O56">
        <v>3.3E-3</v>
      </c>
      <c r="P56">
        <v>3.3E-3</v>
      </c>
      <c r="Q56">
        <v>3.3E-3</v>
      </c>
      <c r="R56">
        <v>3.3E-3</v>
      </c>
      <c r="S56">
        <v>3.3E-3</v>
      </c>
      <c r="T56">
        <v>3.3E-3</v>
      </c>
      <c r="U56">
        <v>3.3E-3</v>
      </c>
      <c r="V56">
        <v>3.3E-3</v>
      </c>
      <c r="W56">
        <v>3.3E-3</v>
      </c>
      <c r="X56">
        <v>3.3E-3</v>
      </c>
      <c r="Y56">
        <v>2.2000000000000001E-3</v>
      </c>
    </row>
    <row r="57" spans="1:25">
      <c r="A57" s="87" t="s">
        <v>161</v>
      </c>
      <c r="B57">
        <v>8.8000000000000005E-3</v>
      </c>
      <c r="C57">
        <v>5.5000000000000005E-3</v>
      </c>
      <c r="D57">
        <v>4.4000000000000003E-3</v>
      </c>
      <c r="E57">
        <v>2.2000000000000001E-3</v>
      </c>
      <c r="F57">
        <v>0.32340000000000002</v>
      </c>
      <c r="G57">
        <v>0.16830000000000001</v>
      </c>
      <c r="H57">
        <v>8.8000000000000005E-3</v>
      </c>
      <c r="I57">
        <v>8.8000000000000005E-3</v>
      </c>
      <c r="J57">
        <v>2.2000000000000002E-2</v>
      </c>
      <c r="K57">
        <v>2.0900000000000002E-2</v>
      </c>
      <c r="L57">
        <v>2.9700000000000001E-2</v>
      </c>
      <c r="M57">
        <v>1.9799999999999998E-2</v>
      </c>
      <c r="N57">
        <v>0.14850000000000002</v>
      </c>
      <c r="O57">
        <v>5.5000000000000005E-3</v>
      </c>
      <c r="P57">
        <v>6.6E-3</v>
      </c>
      <c r="Q57">
        <v>5.5000000000000005E-3</v>
      </c>
      <c r="R57">
        <v>6.6E-3</v>
      </c>
      <c r="S57">
        <v>1.32E-2</v>
      </c>
      <c r="T57">
        <v>1.1000000000000001E-2</v>
      </c>
      <c r="U57">
        <v>3.3E-3</v>
      </c>
      <c r="V57">
        <v>3.3E-3</v>
      </c>
      <c r="W57">
        <v>2.2000000000000001E-3</v>
      </c>
      <c r="X57">
        <v>6.1600000000000009E-2</v>
      </c>
      <c r="Y57">
        <v>0.1144</v>
      </c>
    </row>
    <row r="58" spans="1:25">
      <c r="A58" s="87" t="s">
        <v>162</v>
      </c>
      <c r="B58">
        <v>4.4000000000000003E-3</v>
      </c>
      <c r="C58">
        <v>4.4000000000000003E-3</v>
      </c>
      <c r="D58">
        <v>5.5000000000000005E-3</v>
      </c>
      <c r="E58">
        <v>5.5000000000000005E-3</v>
      </c>
      <c r="F58">
        <v>4.4000000000000003E-3</v>
      </c>
      <c r="G58">
        <v>3.3E-3</v>
      </c>
      <c r="H58">
        <v>9.8999999999999991E-3</v>
      </c>
      <c r="I58">
        <v>2.2000000000000002E-2</v>
      </c>
      <c r="J58">
        <v>9.8999999999999991E-3</v>
      </c>
      <c r="K58">
        <v>9.8999999999999991E-3</v>
      </c>
      <c r="L58">
        <v>6.6E-3</v>
      </c>
      <c r="M58">
        <v>7.7000000000000011E-3</v>
      </c>
      <c r="N58">
        <v>8.8000000000000005E-3</v>
      </c>
      <c r="O58">
        <v>7.7000000000000011E-3</v>
      </c>
      <c r="P58">
        <v>7.7000000000000011E-3</v>
      </c>
      <c r="Q58">
        <v>7.7000000000000011E-3</v>
      </c>
      <c r="R58">
        <v>6.6E-3</v>
      </c>
      <c r="S58">
        <v>9.8999999999999991E-3</v>
      </c>
      <c r="T58">
        <v>1.7600000000000001E-2</v>
      </c>
      <c r="U58">
        <v>7.7000000000000011E-3</v>
      </c>
      <c r="V58">
        <v>5.5000000000000005E-3</v>
      </c>
      <c r="W58">
        <v>6.6E-3</v>
      </c>
      <c r="X58">
        <v>5.5000000000000005E-3</v>
      </c>
      <c r="Y58">
        <v>3.3E-3</v>
      </c>
    </row>
    <row r="59" spans="1:25">
      <c r="A59" s="87" t="s">
        <v>163</v>
      </c>
      <c r="B59">
        <v>1.1000000000000001E-3</v>
      </c>
      <c r="C59">
        <v>2.2000000000000001E-3</v>
      </c>
      <c r="D59">
        <v>2.2000000000000001E-3</v>
      </c>
      <c r="E59">
        <v>2.2000000000000001E-3</v>
      </c>
      <c r="F59">
        <v>1.1000000000000001E-3</v>
      </c>
      <c r="G59">
        <v>0.35640000000000005</v>
      </c>
      <c r="H59">
        <v>9.4600000000000004E-2</v>
      </c>
      <c r="I59">
        <v>1.21E-2</v>
      </c>
      <c r="J59">
        <v>3.3E-3</v>
      </c>
      <c r="K59">
        <v>2.86E-2</v>
      </c>
      <c r="L59">
        <v>1.1000000000000001E-2</v>
      </c>
      <c r="M59">
        <v>2.2000000000000001E-3</v>
      </c>
      <c r="N59">
        <v>2.2000000000000001E-3</v>
      </c>
      <c r="O59">
        <v>2.2000000000000001E-3</v>
      </c>
      <c r="P59">
        <v>2.2000000000000001E-3</v>
      </c>
      <c r="Q59">
        <v>2.2000000000000001E-3</v>
      </c>
      <c r="R59">
        <v>2.2000000000000001E-3</v>
      </c>
      <c r="S59">
        <v>2.2000000000000001E-3</v>
      </c>
      <c r="T59">
        <v>2.2000000000000001E-3</v>
      </c>
      <c r="U59">
        <v>2.2000000000000001E-3</v>
      </c>
      <c r="V59">
        <v>2.2000000000000001E-3</v>
      </c>
      <c r="W59">
        <v>2.9700000000000001E-2</v>
      </c>
      <c r="X59">
        <v>8.8000000000000005E-3</v>
      </c>
      <c r="Y59">
        <v>0</v>
      </c>
    </row>
    <row r="60" spans="1:25">
      <c r="A60" s="87" t="s">
        <v>164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1.1000000000000001E-3</v>
      </c>
      <c r="L60">
        <v>5.5000000000000005E-3</v>
      </c>
      <c r="M60">
        <v>1.1000000000000001E-3</v>
      </c>
      <c r="N60">
        <v>0</v>
      </c>
      <c r="O60">
        <v>0</v>
      </c>
      <c r="P60">
        <v>3.3E-3</v>
      </c>
      <c r="Q60">
        <v>3.3E-3</v>
      </c>
      <c r="R60">
        <v>0</v>
      </c>
      <c r="S60">
        <v>1.1000000000000001E-3</v>
      </c>
      <c r="T60">
        <v>1.1000000000000001E-3</v>
      </c>
      <c r="U60">
        <v>1.1000000000000001E-3</v>
      </c>
      <c r="V60">
        <v>1.1000000000000001E-3</v>
      </c>
      <c r="W60">
        <v>1.1000000000000001E-3</v>
      </c>
      <c r="X60">
        <v>0</v>
      </c>
      <c r="Y60">
        <v>0</v>
      </c>
    </row>
    <row r="61" spans="1:25">
      <c r="A61" s="87" t="s">
        <v>165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5.5000000000000005E-3</v>
      </c>
      <c r="J61">
        <v>8.8000000000000005E-3</v>
      </c>
      <c r="K61">
        <v>1.7600000000000001E-2</v>
      </c>
      <c r="L61">
        <v>3.0800000000000004E-2</v>
      </c>
      <c r="M61">
        <v>1.7600000000000001E-2</v>
      </c>
      <c r="N61">
        <v>1.8700000000000001E-2</v>
      </c>
      <c r="O61">
        <v>4.07E-2</v>
      </c>
      <c r="P61">
        <v>5.6100000000000004E-2</v>
      </c>
      <c r="Q61">
        <v>5.3899999999999997E-2</v>
      </c>
      <c r="R61">
        <v>9.8999999999999991E-3</v>
      </c>
      <c r="S61">
        <v>7.7000000000000011E-3</v>
      </c>
      <c r="T61">
        <v>5.5000000000000005E-3</v>
      </c>
      <c r="U61">
        <v>2.2000000000000001E-3</v>
      </c>
      <c r="V61">
        <v>4.4000000000000003E-3</v>
      </c>
      <c r="W61">
        <v>2.2000000000000001E-3</v>
      </c>
      <c r="X61">
        <v>0</v>
      </c>
      <c r="Y61">
        <v>0</v>
      </c>
    </row>
    <row r="62" spans="1:25">
      <c r="A62" s="87" t="s">
        <v>166</v>
      </c>
      <c r="B62">
        <v>1.1000000000000001E-3</v>
      </c>
      <c r="C62">
        <v>0</v>
      </c>
      <c r="D62">
        <v>0</v>
      </c>
      <c r="E62">
        <v>0</v>
      </c>
      <c r="F62">
        <v>0</v>
      </c>
      <c r="G62">
        <v>0</v>
      </c>
      <c r="H62">
        <v>3.3E-3</v>
      </c>
      <c r="I62">
        <v>1.21E-2</v>
      </c>
      <c r="J62">
        <v>9.8999999999999991E-3</v>
      </c>
      <c r="K62">
        <v>6.6E-3</v>
      </c>
      <c r="L62">
        <v>9.8999999999999991E-3</v>
      </c>
      <c r="M62">
        <v>5.5000000000000005E-3</v>
      </c>
      <c r="N62">
        <v>4.4000000000000003E-3</v>
      </c>
      <c r="O62">
        <v>2.2000000000000001E-3</v>
      </c>
      <c r="P62">
        <v>1.1000000000000001E-3</v>
      </c>
      <c r="Q62">
        <v>3.3E-3</v>
      </c>
      <c r="R62">
        <v>3.3E-3</v>
      </c>
      <c r="S62">
        <v>3.3E-3</v>
      </c>
      <c r="T62">
        <v>2.2000000000000001E-3</v>
      </c>
      <c r="U62">
        <v>1.1000000000000001E-3</v>
      </c>
      <c r="V62">
        <v>1.1000000000000001E-3</v>
      </c>
      <c r="W62">
        <v>2.2000000000000001E-3</v>
      </c>
      <c r="X62">
        <v>2.2000000000000001E-3</v>
      </c>
      <c r="Y62">
        <v>1.1000000000000001E-3</v>
      </c>
    </row>
    <row r="63" spans="1:25">
      <c r="A63" s="87" t="s">
        <v>167</v>
      </c>
      <c r="B63">
        <v>0</v>
      </c>
      <c r="C63">
        <v>0</v>
      </c>
      <c r="D63">
        <v>0</v>
      </c>
      <c r="E63">
        <v>0</v>
      </c>
      <c r="F63">
        <v>0</v>
      </c>
      <c r="G63">
        <v>1.1000000000000001E-3</v>
      </c>
      <c r="H63">
        <v>3.3E-3</v>
      </c>
      <c r="I63">
        <v>7.7000000000000011E-3</v>
      </c>
      <c r="J63">
        <v>1.32E-2</v>
      </c>
      <c r="K63">
        <v>8.8000000000000005E-3</v>
      </c>
      <c r="L63">
        <v>3.3E-3</v>
      </c>
      <c r="M63">
        <v>2.2000000000000001E-3</v>
      </c>
      <c r="N63">
        <v>1.1000000000000001E-3</v>
      </c>
      <c r="O63">
        <v>3.3E-3</v>
      </c>
      <c r="P63">
        <v>9.8999999999999991E-3</v>
      </c>
      <c r="Q63">
        <v>1.1000000000000001E-3</v>
      </c>
      <c r="R63">
        <v>2.2000000000000001E-3</v>
      </c>
      <c r="S63">
        <v>4.4000000000000003E-3</v>
      </c>
      <c r="T63">
        <v>2.2000000000000001E-3</v>
      </c>
      <c r="U63">
        <v>2.2000000000000001E-3</v>
      </c>
      <c r="V63">
        <v>1.1000000000000001E-3</v>
      </c>
      <c r="W63">
        <v>2.2000000000000001E-3</v>
      </c>
      <c r="X63">
        <v>1.1000000000000001E-3</v>
      </c>
      <c r="Y63">
        <v>1.1000000000000001E-3</v>
      </c>
    </row>
    <row r="64" spans="1:25">
      <c r="A64" s="87" t="s">
        <v>168</v>
      </c>
      <c r="B64">
        <v>1.1000000000000001E-3</v>
      </c>
      <c r="C64">
        <v>1.1000000000000001E-3</v>
      </c>
      <c r="D64">
        <v>1.1000000000000001E-3</v>
      </c>
      <c r="E64">
        <v>1.1000000000000001E-3</v>
      </c>
      <c r="F64">
        <v>1.1000000000000001E-3</v>
      </c>
      <c r="G64">
        <v>1.1000000000000001E-3</v>
      </c>
      <c r="H64">
        <v>1.1000000000000001E-3</v>
      </c>
      <c r="I64">
        <v>1.1000000000000001E-3</v>
      </c>
      <c r="J64">
        <v>2.2000000000000001E-3</v>
      </c>
      <c r="K64">
        <v>3.3E-3</v>
      </c>
      <c r="L64">
        <v>3.3E-3</v>
      </c>
      <c r="M64">
        <v>3.3E-3</v>
      </c>
      <c r="N64">
        <v>3.3E-3</v>
      </c>
      <c r="O64">
        <v>2.2000000000000001E-3</v>
      </c>
      <c r="P64">
        <v>2.2000000000000001E-3</v>
      </c>
      <c r="Q64">
        <v>3.3E-3</v>
      </c>
      <c r="R64">
        <v>2.2000000000000001E-3</v>
      </c>
      <c r="S64">
        <v>2.2000000000000001E-3</v>
      </c>
      <c r="T64">
        <v>2.2000000000000001E-3</v>
      </c>
      <c r="U64">
        <v>1.1000000000000001E-3</v>
      </c>
      <c r="V64">
        <v>1.1000000000000001E-3</v>
      </c>
      <c r="W64">
        <v>1.1000000000000001E-3</v>
      </c>
      <c r="X64">
        <v>1.1000000000000001E-3</v>
      </c>
      <c r="Y64">
        <v>0</v>
      </c>
    </row>
    <row r="65" spans="1:25">
      <c r="A65" s="87" t="s">
        <v>169</v>
      </c>
      <c r="B65">
        <v>4.4000000000000003E-3</v>
      </c>
      <c r="C65">
        <v>5.5000000000000005E-3</v>
      </c>
      <c r="D65">
        <v>5.5000000000000005E-3</v>
      </c>
      <c r="E65">
        <v>4.4000000000000003E-3</v>
      </c>
      <c r="F65">
        <v>3.3E-3</v>
      </c>
      <c r="G65">
        <v>2.2000000000000001E-3</v>
      </c>
      <c r="H65">
        <v>4.4000000000000003E-3</v>
      </c>
      <c r="I65">
        <v>6.6E-3</v>
      </c>
      <c r="J65">
        <v>8.8000000000000005E-3</v>
      </c>
      <c r="K65">
        <v>9.8999999999999991E-3</v>
      </c>
      <c r="L65">
        <v>9.8999999999999991E-3</v>
      </c>
      <c r="M65">
        <v>8.8000000000000005E-3</v>
      </c>
      <c r="N65">
        <v>9.8999999999999991E-3</v>
      </c>
      <c r="O65">
        <v>9.8999999999999991E-3</v>
      </c>
      <c r="P65">
        <v>9.8999999999999991E-3</v>
      </c>
      <c r="Q65">
        <v>9.8999999999999991E-3</v>
      </c>
      <c r="R65">
        <v>7.7000000000000011E-3</v>
      </c>
      <c r="S65">
        <v>1.1000000000000001E-2</v>
      </c>
      <c r="T65">
        <v>1.1000000000000001E-2</v>
      </c>
      <c r="U65">
        <v>9.8999999999999991E-3</v>
      </c>
      <c r="V65">
        <v>6.6E-3</v>
      </c>
      <c r="W65">
        <v>5.5000000000000005E-3</v>
      </c>
      <c r="X65">
        <v>4.4000000000000003E-3</v>
      </c>
      <c r="Y65">
        <v>3.3E-3</v>
      </c>
    </row>
    <row r="66" spans="1:25">
      <c r="A66" s="87" t="s">
        <v>170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87" t="s">
        <v>171</v>
      </c>
      <c r="B67">
        <v>0</v>
      </c>
      <c r="C67">
        <v>0</v>
      </c>
      <c r="D67">
        <v>0</v>
      </c>
      <c r="E67">
        <v>0</v>
      </c>
      <c r="F67">
        <v>0</v>
      </c>
      <c r="G67">
        <v>1.1000000000000001E-3</v>
      </c>
      <c r="H67">
        <v>2.2000000000000001E-3</v>
      </c>
      <c r="I67">
        <v>3.3E-3</v>
      </c>
      <c r="J67">
        <v>1.6500000000000001E-2</v>
      </c>
      <c r="K67">
        <v>1.43E-2</v>
      </c>
      <c r="L67">
        <v>1.5400000000000002E-2</v>
      </c>
      <c r="M67">
        <v>1.32E-2</v>
      </c>
      <c r="N67">
        <v>1.32E-2</v>
      </c>
      <c r="O67">
        <v>1.1000000000000001E-2</v>
      </c>
      <c r="P67">
        <v>1.1000000000000001E-3</v>
      </c>
      <c r="Q67">
        <v>2.2000000000000001E-3</v>
      </c>
      <c r="R67">
        <v>2.2000000000000001E-3</v>
      </c>
      <c r="S67">
        <v>2.2000000000000001E-3</v>
      </c>
      <c r="T67">
        <v>2.2000000000000001E-3</v>
      </c>
      <c r="U67">
        <v>9.8999999999999991E-3</v>
      </c>
      <c r="V67">
        <v>1.5400000000000002E-2</v>
      </c>
      <c r="W67">
        <v>1.5400000000000002E-2</v>
      </c>
      <c r="X67">
        <v>1.21E-2</v>
      </c>
      <c r="Y67">
        <v>4.4000000000000003E-3</v>
      </c>
    </row>
    <row r="68" spans="1:25">
      <c r="A68" s="87" t="s">
        <v>172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1.1000000000000001E-3</v>
      </c>
      <c r="L68">
        <v>1.1000000000000001E-3</v>
      </c>
      <c r="M68">
        <v>0</v>
      </c>
      <c r="N68">
        <v>0</v>
      </c>
      <c r="O68">
        <v>1.1000000000000001E-3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87" t="s">
        <v>173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1.1000000000000001E-3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87" t="s">
        <v>174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1.1000000000000001E-3</v>
      </c>
      <c r="I70">
        <v>1.1000000000000001E-3</v>
      </c>
      <c r="J70">
        <v>0</v>
      </c>
      <c r="K70">
        <v>1.1000000000000001E-3</v>
      </c>
      <c r="L70">
        <v>1.1000000000000001E-3</v>
      </c>
      <c r="M70">
        <v>0</v>
      </c>
      <c r="N70">
        <v>1.1000000000000001E-3</v>
      </c>
      <c r="O70">
        <v>2.2000000000000001E-3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87" t="s">
        <v>175</v>
      </c>
      <c r="B71">
        <v>1.1000000000000001E-3</v>
      </c>
      <c r="C71">
        <v>0</v>
      </c>
      <c r="D71">
        <v>0</v>
      </c>
      <c r="E71">
        <v>0</v>
      </c>
      <c r="F71">
        <v>0</v>
      </c>
      <c r="G71">
        <v>2.2000000000000001E-3</v>
      </c>
      <c r="H71">
        <v>2.2000000000000001E-3</v>
      </c>
      <c r="I71">
        <v>4.4000000000000003E-3</v>
      </c>
      <c r="J71">
        <v>7.7000000000000011E-3</v>
      </c>
      <c r="K71">
        <v>1.32E-2</v>
      </c>
      <c r="L71">
        <v>6.6E-3</v>
      </c>
      <c r="M71">
        <v>5.5000000000000005E-3</v>
      </c>
      <c r="N71">
        <v>2.2000000000000001E-3</v>
      </c>
      <c r="O71">
        <v>1.21E-2</v>
      </c>
      <c r="P71">
        <v>8.8000000000000005E-3</v>
      </c>
      <c r="Q71">
        <v>5.5000000000000005E-3</v>
      </c>
      <c r="R71">
        <v>7.7000000000000011E-3</v>
      </c>
      <c r="S71">
        <v>1.21E-2</v>
      </c>
      <c r="T71">
        <v>4.4000000000000003E-3</v>
      </c>
      <c r="U71">
        <v>1.1000000000000001E-3</v>
      </c>
      <c r="V71">
        <v>1.1000000000000001E-3</v>
      </c>
      <c r="W71">
        <v>1.1000000000000001E-3</v>
      </c>
      <c r="X71">
        <v>1.1000000000000001E-3</v>
      </c>
      <c r="Y71">
        <v>1.1000000000000001E-3</v>
      </c>
    </row>
    <row r="72" spans="1:25">
      <c r="A72" s="87" t="s">
        <v>176</v>
      </c>
      <c r="B72">
        <v>0</v>
      </c>
      <c r="C72">
        <v>0</v>
      </c>
      <c r="D72">
        <v>0</v>
      </c>
      <c r="E72">
        <v>0</v>
      </c>
      <c r="F72">
        <v>0</v>
      </c>
      <c r="G72">
        <v>2.2000000000000001E-3</v>
      </c>
      <c r="H72">
        <v>3.3E-3</v>
      </c>
      <c r="I72">
        <v>1.8700000000000001E-2</v>
      </c>
      <c r="J72">
        <v>7.9199999999999993E-2</v>
      </c>
      <c r="K72">
        <v>4.1800000000000004E-2</v>
      </c>
      <c r="L72">
        <v>2.86E-2</v>
      </c>
      <c r="M72">
        <v>1.6500000000000001E-2</v>
      </c>
      <c r="N72">
        <v>5.5000000000000005E-3</v>
      </c>
      <c r="O72">
        <v>2.2000000000000001E-3</v>
      </c>
      <c r="P72">
        <v>4.4000000000000003E-3</v>
      </c>
      <c r="Q72">
        <v>1.7600000000000001E-2</v>
      </c>
      <c r="R72">
        <v>6.6E-3</v>
      </c>
      <c r="S72">
        <v>6.6E-3</v>
      </c>
      <c r="T72">
        <v>6.6E-3</v>
      </c>
      <c r="U72">
        <v>2.2000000000000001E-3</v>
      </c>
      <c r="V72">
        <v>1.1000000000000001E-3</v>
      </c>
      <c r="W72">
        <v>0</v>
      </c>
      <c r="X72">
        <v>1.1000000000000001E-3</v>
      </c>
      <c r="Y72">
        <v>0</v>
      </c>
    </row>
    <row r="73" spans="1:25">
      <c r="A73" s="87" t="s">
        <v>177</v>
      </c>
      <c r="B73">
        <v>1.1000000000000001E-3</v>
      </c>
      <c r="C73">
        <v>0</v>
      </c>
      <c r="D73">
        <v>8.8000000000000005E-3</v>
      </c>
      <c r="E73">
        <v>1.1000000000000001E-3</v>
      </c>
      <c r="F73">
        <v>4.4000000000000003E-3</v>
      </c>
      <c r="G73">
        <v>1.1000000000000001E-3</v>
      </c>
      <c r="H73">
        <v>1.1000000000000001E-3</v>
      </c>
      <c r="I73">
        <v>0</v>
      </c>
      <c r="J73">
        <v>7.7000000000000011E-3</v>
      </c>
      <c r="K73">
        <v>2.2000000000000001E-3</v>
      </c>
      <c r="L73">
        <v>1.1000000000000001E-3</v>
      </c>
      <c r="M73">
        <v>1.1000000000000001E-3</v>
      </c>
      <c r="N73">
        <v>1.1000000000000001E-3</v>
      </c>
      <c r="O73">
        <v>1.1000000000000001E-3</v>
      </c>
      <c r="P73">
        <v>1.1000000000000001E-3</v>
      </c>
      <c r="Q73">
        <v>1.1000000000000001E-3</v>
      </c>
      <c r="R73">
        <v>1.1000000000000001E-3</v>
      </c>
      <c r="S73">
        <v>1.1000000000000001E-3</v>
      </c>
      <c r="T73">
        <v>1.1000000000000001E-3</v>
      </c>
      <c r="U73">
        <v>1.1000000000000001E-3</v>
      </c>
      <c r="V73">
        <v>1.1000000000000001E-3</v>
      </c>
      <c r="W73">
        <v>1.1000000000000001E-3</v>
      </c>
      <c r="X73">
        <v>1.1000000000000001E-3</v>
      </c>
      <c r="Y73">
        <v>1.1000000000000001E-3</v>
      </c>
    </row>
    <row r="74" spans="1:25">
      <c r="A74" s="87" t="s">
        <v>178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87" t="s">
        <v>179</v>
      </c>
      <c r="B75">
        <v>1.21E-2</v>
      </c>
      <c r="C75">
        <v>6.6E-3</v>
      </c>
      <c r="D75">
        <v>6.6E-3</v>
      </c>
      <c r="E75">
        <v>7.7000000000000011E-3</v>
      </c>
      <c r="F75">
        <v>5.5000000000000005E-3</v>
      </c>
      <c r="G75">
        <v>6.6E-3</v>
      </c>
      <c r="H75">
        <v>7.7000000000000011E-3</v>
      </c>
      <c r="I75">
        <v>9.8999999999999991E-3</v>
      </c>
      <c r="J75">
        <v>1.5400000000000002E-2</v>
      </c>
      <c r="K75">
        <v>1.8700000000000001E-2</v>
      </c>
      <c r="L75">
        <v>1.21E-2</v>
      </c>
      <c r="M75">
        <v>8.8000000000000005E-3</v>
      </c>
      <c r="N75">
        <v>6.6E-3</v>
      </c>
      <c r="O75">
        <v>3.6299999999999999E-2</v>
      </c>
      <c r="P75">
        <v>9.8999999999999991E-3</v>
      </c>
      <c r="Q75">
        <v>8.8000000000000005E-3</v>
      </c>
      <c r="R75">
        <v>7.7000000000000011E-3</v>
      </c>
      <c r="S75">
        <v>9.8999999999999991E-3</v>
      </c>
      <c r="T75">
        <v>7.7000000000000011E-3</v>
      </c>
      <c r="U75">
        <v>3.3E-3</v>
      </c>
      <c r="V75">
        <v>3.3E-3</v>
      </c>
      <c r="W75">
        <v>3.3E-3</v>
      </c>
      <c r="X75">
        <v>2.2000000000000001E-3</v>
      </c>
      <c r="Y75">
        <v>3.0800000000000004E-2</v>
      </c>
    </row>
    <row r="76" spans="1:25">
      <c r="A76" s="87" t="s">
        <v>180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2.2000000000000001E-3</v>
      </c>
      <c r="I76">
        <v>8.8000000000000005E-3</v>
      </c>
      <c r="J76">
        <v>5.9400000000000001E-2</v>
      </c>
      <c r="K76">
        <v>2.75E-2</v>
      </c>
      <c r="L76">
        <v>6.0500000000000005E-2</v>
      </c>
      <c r="M76">
        <v>3.5200000000000002E-2</v>
      </c>
      <c r="N76">
        <v>6.2699999999999992E-2</v>
      </c>
      <c r="O76">
        <v>9.2399999999999996E-2</v>
      </c>
      <c r="P76">
        <v>8.6900000000000005E-2</v>
      </c>
      <c r="Q76">
        <v>6.0500000000000005E-2</v>
      </c>
      <c r="R76">
        <v>7.4800000000000005E-2</v>
      </c>
      <c r="S76">
        <v>5.0599999999999999E-2</v>
      </c>
      <c r="T76">
        <v>5.8300000000000005E-2</v>
      </c>
      <c r="U76">
        <v>5.6100000000000004E-2</v>
      </c>
      <c r="V76">
        <v>5.3899999999999997E-2</v>
      </c>
      <c r="W76">
        <v>2.3099999999999999E-2</v>
      </c>
      <c r="X76">
        <v>1.1000000000000001E-3</v>
      </c>
      <c r="Y76">
        <v>1.1000000000000001E-3</v>
      </c>
    </row>
    <row r="77" spans="1:25">
      <c r="A77" s="87" t="s">
        <v>181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87" t="s">
        <v>182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3.3E-3</v>
      </c>
      <c r="I78">
        <v>1.21E-2</v>
      </c>
      <c r="J78">
        <v>8.8000000000000005E-3</v>
      </c>
      <c r="K78">
        <v>9.8999999999999991E-3</v>
      </c>
      <c r="L78">
        <v>1.43E-2</v>
      </c>
      <c r="M78">
        <v>7.7000000000000011E-3</v>
      </c>
      <c r="N78">
        <v>5.5000000000000005E-3</v>
      </c>
      <c r="O78">
        <v>2.53E-2</v>
      </c>
      <c r="P78">
        <v>1.8700000000000001E-2</v>
      </c>
      <c r="Q78">
        <v>1.8700000000000001E-2</v>
      </c>
      <c r="R78">
        <v>1.43E-2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87" t="s">
        <v>183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87" t="s">
        <v>184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87" t="s">
        <v>185</v>
      </c>
      <c r="B81">
        <v>0</v>
      </c>
      <c r="C81">
        <v>0</v>
      </c>
      <c r="D81">
        <v>0</v>
      </c>
      <c r="E81">
        <v>1.1000000000000001E-3</v>
      </c>
      <c r="F81">
        <v>0</v>
      </c>
      <c r="G81">
        <v>0</v>
      </c>
      <c r="H81">
        <v>0</v>
      </c>
      <c r="I81">
        <v>0</v>
      </c>
      <c r="J81">
        <v>0</v>
      </c>
      <c r="K81">
        <v>1.1000000000000001E-3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87" t="s">
        <v>186</v>
      </c>
      <c r="B82">
        <v>0</v>
      </c>
      <c r="C82">
        <v>1.1000000000000001E-3</v>
      </c>
      <c r="D82">
        <v>1.1000000000000001E-3</v>
      </c>
      <c r="E82">
        <v>1.1000000000000001E-3</v>
      </c>
      <c r="F82">
        <v>0</v>
      </c>
      <c r="G82">
        <v>1.1000000000000001E-3</v>
      </c>
      <c r="H82">
        <v>3.3E-3</v>
      </c>
      <c r="I82">
        <v>3.3E-3</v>
      </c>
      <c r="J82">
        <v>5.5000000000000005E-3</v>
      </c>
      <c r="K82">
        <v>5.5000000000000005E-3</v>
      </c>
      <c r="L82">
        <v>4.4000000000000003E-3</v>
      </c>
      <c r="M82">
        <v>6.6E-3</v>
      </c>
      <c r="N82">
        <v>2.2000000000000001E-3</v>
      </c>
      <c r="O82">
        <v>2.2000000000000001E-3</v>
      </c>
      <c r="P82">
        <v>2.2000000000000001E-3</v>
      </c>
      <c r="Q82">
        <v>1.1000000000000001E-3</v>
      </c>
      <c r="R82">
        <v>1.1000000000000001E-3</v>
      </c>
      <c r="S82">
        <v>2.2000000000000001E-3</v>
      </c>
      <c r="T82">
        <v>1.1000000000000001E-3</v>
      </c>
      <c r="U82">
        <v>1.1000000000000001E-3</v>
      </c>
      <c r="V82">
        <v>1.1000000000000001E-3</v>
      </c>
      <c r="W82">
        <v>2.2000000000000001E-3</v>
      </c>
      <c r="X82">
        <v>1.1000000000000001E-3</v>
      </c>
      <c r="Y82">
        <v>0</v>
      </c>
    </row>
    <row r="83" spans="1:25">
      <c r="A83" s="87" t="s">
        <v>187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87" t="s">
        <v>188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87" t="s">
        <v>189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87" t="s">
        <v>190</v>
      </c>
      <c r="B86">
        <v>7.7000000000000011E-3</v>
      </c>
      <c r="C86">
        <v>8.8000000000000005E-3</v>
      </c>
      <c r="D86">
        <v>7.7000000000000011E-3</v>
      </c>
      <c r="E86">
        <v>7.7000000000000011E-3</v>
      </c>
      <c r="F86">
        <v>7.7000000000000011E-3</v>
      </c>
      <c r="G86">
        <v>7.7000000000000011E-3</v>
      </c>
      <c r="H86">
        <v>9.8999999999999991E-3</v>
      </c>
      <c r="I86">
        <v>4.4000000000000003E-3</v>
      </c>
      <c r="J86">
        <v>4.4000000000000003E-3</v>
      </c>
      <c r="K86">
        <v>6.6E-3</v>
      </c>
      <c r="L86">
        <v>7.7000000000000011E-3</v>
      </c>
      <c r="M86">
        <v>4.4000000000000003E-3</v>
      </c>
      <c r="N86">
        <v>6.6E-3</v>
      </c>
      <c r="O86">
        <v>9.8999999999999991E-3</v>
      </c>
      <c r="P86">
        <v>6.6E-3</v>
      </c>
      <c r="Q86">
        <v>2.2000000000000001E-3</v>
      </c>
      <c r="R86">
        <v>8.8000000000000005E-3</v>
      </c>
      <c r="S86">
        <v>9.8999999999999991E-3</v>
      </c>
      <c r="T86">
        <v>8.8000000000000005E-3</v>
      </c>
      <c r="U86">
        <v>1.1000000000000001E-2</v>
      </c>
      <c r="V86">
        <v>9.8999999999999991E-3</v>
      </c>
      <c r="W86">
        <v>1.1000000000000001E-2</v>
      </c>
      <c r="X86">
        <v>9.8999999999999991E-3</v>
      </c>
      <c r="Y86">
        <v>8.8000000000000005E-3</v>
      </c>
    </row>
    <row r="87" spans="1:25">
      <c r="A87" s="87" t="s">
        <v>191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87" t="s">
        <v>192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87" t="s">
        <v>193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87" t="s">
        <v>194</v>
      </c>
      <c r="B90">
        <v>1.1000000000000001E-3</v>
      </c>
      <c r="C90">
        <v>1.1000000000000001E-3</v>
      </c>
      <c r="D90">
        <v>4.4000000000000003E-3</v>
      </c>
      <c r="E90">
        <v>1.1000000000000001E-3</v>
      </c>
      <c r="F90">
        <v>1.1000000000000001E-3</v>
      </c>
      <c r="G90">
        <v>1.1000000000000001E-3</v>
      </c>
      <c r="H90">
        <v>5.5000000000000005E-3</v>
      </c>
      <c r="I90">
        <v>2.2000000000000001E-3</v>
      </c>
      <c r="J90">
        <v>1.6500000000000001E-2</v>
      </c>
      <c r="K90">
        <v>1.9799999999999998E-2</v>
      </c>
      <c r="L90">
        <v>6.6E-3</v>
      </c>
      <c r="M90">
        <v>2.2000000000000001E-3</v>
      </c>
      <c r="N90">
        <v>2.2000000000000001E-3</v>
      </c>
      <c r="O90">
        <v>2.2000000000000001E-3</v>
      </c>
      <c r="P90">
        <v>2.2000000000000001E-3</v>
      </c>
      <c r="Q90">
        <v>2.2000000000000001E-3</v>
      </c>
      <c r="R90">
        <v>2.2000000000000001E-3</v>
      </c>
      <c r="S90">
        <v>1.1000000000000001E-3</v>
      </c>
      <c r="T90">
        <v>1.1000000000000001E-3</v>
      </c>
      <c r="U90">
        <v>1.1000000000000001E-3</v>
      </c>
      <c r="V90">
        <v>4.4000000000000003E-3</v>
      </c>
      <c r="W90">
        <v>3.3E-3</v>
      </c>
      <c r="X90">
        <v>1.1000000000000001E-3</v>
      </c>
      <c r="Y90">
        <v>1.1000000000000001E-3</v>
      </c>
    </row>
    <row r="91" spans="1:25">
      <c r="A91" s="87" t="s">
        <v>195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87" t="s">
        <v>196</v>
      </c>
      <c r="B92">
        <v>1.21E-2</v>
      </c>
      <c r="C92">
        <v>1.21E-2</v>
      </c>
      <c r="D92">
        <v>1.32E-2</v>
      </c>
      <c r="E92">
        <v>1.21E-2</v>
      </c>
      <c r="F92">
        <v>1.1000000000000001E-2</v>
      </c>
      <c r="G92">
        <v>1.32E-2</v>
      </c>
      <c r="H92">
        <v>5.5E-2</v>
      </c>
      <c r="I92">
        <v>0.15179999999999999</v>
      </c>
      <c r="J92">
        <v>0.1111</v>
      </c>
      <c r="K92">
        <v>9.9000000000000005E-2</v>
      </c>
      <c r="L92">
        <v>7.3700000000000002E-2</v>
      </c>
      <c r="M92">
        <v>4.1800000000000004E-2</v>
      </c>
      <c r="N92">
        <v>4.6199999999999998E-2</v>
      </c>
      <c r="O92">
        <v>5.6100000000000004E-2</v>
      </c>
      <c r="P92">
        <v>5.6100000000000004E-2</v>
      </c>
      <c r="Q92">
        <v>5.0599999999999999E-2</v>
      </c>
      <c r="R92">
        <v>5.9400000000000001E-2</v>
      </c>
      <c r="S92">
        <v>4.4000000000000004E-2</v>
      </c>
      <c r="T92">
        <v>1.8700000000000001E-2</v>
      </c>
      <c r="U92">
        <v>2.0900000000000002E-2</v>
      </c>
      <c r="V92">
        <v>1.9799999999999998E-2</v>
      </c>
      <c r="W92">
        <v>2.2000000000000002E-2</v>
      </c>
      <c r="X92">
        <v>1.8700000000000001E-2</v>
      </c>
      <c r="Y92">
        <v>1.7600000000000001E-2</v>
      </c>
    </row>
    <row r="93" spans="1:25">
      <c r="A93" s="87" t="s">
        <v>197</v>
      </c>
      <c r="B93">
        <v>0</v>
      </c>
      <c r="C93">
        <v>0</v>
      </c>
      <c r="D93">
        <v>0</v>
      </c>
      <c r="E93">
        <v>0</v>
      </c>
      <c r="F93">
        <v>0</v>
      </c>
      <c r="G93">
        <v>2.2000000000000001E-3</v>
      </c>
      <c r="H93">
        <v>3.3E-3</v>
      </c>
      <c r="I93">
        <v>6.6E-3</v>
      </c>
      <c r="J93">
        <v>7.7000000000000011E-3</v>
      </c>
      <c r="K93">
        <v>5.5000000000000005E-3</v>
      </c>
      <c r="L93">
        <v>5.5000000000000005E-3</v>
      </c>
      <c r="M93">
        <v>3.3E-3</v>
      </c>
      <c r="N93">
        <v>1.1000000000000001E-3</v>
      </c>
      <c r="O93">
        <v>1.1000000000000001E-3</v>
      </c>
      <c r="P93">
        <v>1.1000000000000001E-3</v>
      </c>
      <c r="Q93">
        <v>3.3E-3</v>
      </c>
      <c r="R93">
        <v>2.2000000000000001E-3</v>
      </c>
      <c r="S93">
        <v>1.1000000000000001E-3</v>
      </c>
      <c r="T93">
        <v>1.1000000000000001E-3</v>
      </c>
      <c r="U93">
        <v>1.1000000000000001E-3</v>
      </c>
      <c r="V93">
        <v>1.1000000000000001E-3</v>
      </c>
      <c r="W93">
        <v>1.1000000000000001E-3</v>
      </c>
      <c r="X93">
        <v>0</v>
      </c>
      <c r="Y93">
        <v>0</v>
      </c>
    </row>
    <row r="94" spans="1:25">
      <c r="A94" s="87" t="s">
        <v>198</v>
      </c>
      <c r="B94">
        <v>6.6E-3</v>
      </c>
      <c r="C94">
        <v>3.3E-3</v>
      </c>
      <c r="D94">
        <v>2.2000000000000001E-3</v>
      </c>
      <c r="E94">
        <v>1.1000000000000001E-3</v>
      </c>
      <c r="F94">
        <v>0</v>
      </c>
      <c r="G94">
        <v>0</v>
      </c>
      <c r="H94">
        <v>7.7000000000000011E-3</v>
      </c>
      <c r="I94">
        <v>4.4000000000000003E-3</v>
      </c>
      <c r="J94">
        <v>5.5000000000000005E-3</v>
      </c>
      <c r="K94">
        <v>1.21E-2</v>
      </c>
      <c r="L94">
        <v>1.1000000000000001E-2</v>
      </c>
      <c r="M94">
        <v>5.5000000000000005E-3</v>
      </c>
      <c r="N94">
        <v>7.7000000000000011E-3</v>
      </c>
      <c r="O94">
        <v>3.3E-3</v>
      </c>
      <c r="P94">
        <v>7.7000000000000011E-3</v>
      </c>
      <c r="Q94">
        <v>2.2000000000000001E-3</v>
      </c>
      <c r="R94">
        <v>3.3E-3</v>
      </c>
      <c r="S94">
        <v>5.5000000000000005E-3</v>
      </c>
      <c r="T94">
        <v>3.3E-3</v>
      </c>
      <c r="U94">
        <v>3.3E-3</v>
      </c>
      <c r="V94">
        <v>3.3E-3</v>
      </c>
      <c r="W94">
        <v>2.2000000000000001E-3</v>
      </c>
      <c r="X94">
        <v>3.3E-3</v>
      </c>
      <c r="Y94">
        <v>1.1000000000000001E-3</v>
      </c>
    </row>
    <row r="95" spans="1:25">
      <c r="A95" s="87" t="s">
        <v>199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2.2000000000000002E-2</v>
      </c>
      <c r="J95">
        <v>9.8999999999999991E-3</v>
      </c>
      <c r="K95">
        <v>1.8700000000000001E-2</v>
      </c>
      <c r="L95">
        <v>8.8000000000000005E-3</v>
      </c>
      <c r="M95">
        <v>2.2000000000000001E-3</v>
      </c>
      <c r="N95">
        <v>4.4000000000000003E-3</v>
      </c>
      <c r="O95">
        <v>2.2000000000000002E-2</v>
      </c>
      <c r="P95">
        <v>1.5400000000000002E-2</v>
      </c>
      <c r="Q95">
        <v>1.43E-2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87" t="s">
        <v>200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1.1000000000000001E-3</v>
      </c>
      <c r="L96">
        <v>0</v>
      </c>
      <c r="M96">
        <v>0</v>
      </c>
      <c r="N96">
        <v>0</v>
      </c>
      <c r="O96">
        <v>1.1000000000000001E-3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87" t="s">
        <v>201</v>
      </c>
      <c r="B97">
        <v>2.0900000000000002E-2</v>
      </c>
      <c r="C97">
        <v>2.0900000000000002E-2</v>
      </c>
      <c r="D97">
        <v>2.0900000000000002E-2</v>
      </c>
      <c r="E97">
        <v>1.9799999999999998E-2</v>
      </c>
      <c r="F97">
        <v>1.9799999999999998E-2</v>
      </c>
      <c r="G97">
        <v>1.8700000000000001E-2</v>
      </c>
      <c r="H97">
        <v>2.4199999999999999E-2</v>
      </c>
      <c r="I97">
        <v>2.3099999999999999E-2</v>
      </c>
      <c r="J97">
        <v>2.3099999999999999E-2</v>
      </c>
      <c r="K97">
        <v>2.4199999999999999E-2</v>
      </c>
      <c r="L97">
        <v>2.4199999999999999E-2</v>
      </c>
      <c r="M97">
        <v>2.3099999999999999E-2</v>
      </c>
      <c r="N97">
        <v>2.3099999999999999E-2</v>
      </c>
      <c r="O97">
        <v>2.4199999999999999E-2</v>
      </c>
      <c r="P97">
        <v>2.53E-2</v>
      </c>
      <c r="Q97">
        <v>2.4199999999999999E-2</v>
      </c>
      <c r="R97">
        <v>2.3099999999999999E-2</v>
      </c>
      <c r="S97">
        <v>2.53E-2</v>
      </c>
      <c r="T97">
        <v>2.75E-2</v>
      </c>
      <c r="U97">
        <v>2.75E-2</v>
      </c>
      <c r="V97">
        <v>2.4199999999999999E-2</v>
      </c>
      <c r="W97">
        <v>2.3099999999999999E-2</v>
      </c>
      <c r="X97">
        <v>1.9799999999999998E-2</v>
      </c>
      <c r="Y97">
        <v>1.9799999999999998E-2</v>
      </c>
    </row>
    <row r="98" spans="1:25">
      <c r="A98" s="87" t="s">
        <v>202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5.5000000000000005E-3</v>
      </c>
      <c r="I98">
        <v>3.3E-3</v>
      </c>
      <c r="J98">
        <v>3.3E-3</v>
      </c>
      <c r="K98">
        <v>2.2000000000000001E-3</v>
      </c>
      <c r="L98">
        <v>3.3E-3</v>
      </c>
      <c r="M98">
        <v>4.4000000000000003E-3</v>
      </c>
      <c r="N98">
        <v>2.2000000000000001E-3</v>
      </c>
      <c r="O98">
        <v>4.4000000000000003E-3</v>
      </c>
      <c r="P98">
        <v>4.4000000000000003E-3</v>
      </c>
      <c r="Q98">
        <v>2.2000000000000001E-3</v>
      </c>
      <c r="R98">
        <v>3.3E-3</v>
      </c>
      <c r="S98">
        <v>6.6E-3</v>
      </c>
      <c r="T98">
        <v>2.2000000000000001E-3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87" t="s">
        <v>203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1.1000000000000001E-3</v>
      </c>
      <c r="J99">
        <v>6.6E-3</v>
      </c>
      <c r="K99">
        <v>1.43E-2</v>
      </c>
      <c r="L99">
        <v>9.8999999999999991E-3</v>
      </c>
      <c r="M99">
        <v>9.8999999999999991E-3</v>
      </c>
      <c r="N99">
        <v>1.32E-2</v>
      </c>
      <c r="O99">
        <v>9.8999999999999991E-3</v>
      </c>
      <c r="P99">
        <v>1.5400000000000002E-2</v>
      </c>
      <c r="Q99">
        <v>6.6E-3</v>
      </c>
      <c r="R99">
        <v>1.1000000000000001E-3</v>
      </c>
      <c r="S99">
        <v>2.2000000000000001E-3</v>
      </c>
      <c r="T99">
        <v>1.1000000000000001E-3</v>
      </c>
      <c r="U99">
        <v>0</v>
      </c>
      <c r="V99">
        <v>0</v>
      </c>
      <c r="W99">
        <v>1.1000000000000001E-3</v>
      </c>
      <c r="X99">
        <v>1.1000000000000001E-3</v>
      </c>
      <c r="Y99">
        <v>0</v>
      </c>
    </row>
    <row r="100" spans="1:25">
      <c r="A100" s="87" t="s">
        <v>204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87" t="s">
        <v>205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1.1000000000000001E-3</v>
      </c>
      <c r="I101">
        <v>4.4000000000000003E-3</v>
      </c>
      <c r="J101">
        <v>1.1000000000000001E-2</v>
      </c>
      <c r="K101">
        <v>8.8000000000000005E-3</v>
      </c>
      <c r="L101">
        <v>8.8000000000000005E-3</v>
      </c>
      <c r="M101">
        <v>5.5000000000000005E-3</v>
      </c>
      <c r="N101">
        <v>1.1000000000000001E-3</v>
      </c>
      <c r="O101">
        <v>5.5000000000000005E-3</v>
      </c>
      <c r="P101">
        <v>7.7000000000000011E-3</v>
      </c>
      <c r="Q101">
        <v>5.5000000000000005E-3</v>
      </c>
      <c r="R101">
        <v>8.8000000000000005E-3</v>
      </c>
      <c r="S101">
        <v>3.3E-3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87" t="s">
        <v>206</v>
      </c>
      <c r="B102">
        <v>1.7600000000000001E-2</v>
      </c>
      <c r="C102">
        <v>0.2079</v>
      </c>
      <c r="D102">
        <v>0.22769999999999999</v>
      </c>
      <c r="E102">
        <v>0.15620000000000001</v>
      </c>
      <c r="F102">
        <v>1.7600000000000001E-2</v>
      </c>
      <c r="G102">
        <v>1.6500000000000001E-2</v>
      </c>
      <c r="H102">
        <v>0.26400000000000001</v>
      </c>
      <c r="I102">
        <v>0.16830000000000001</v>
      </c>
      <c r="J102">
        <v>1.8700000000000001E-2</v>
      </c>
      <c r="K102">
        <v>1.8700000000000001E-2</v>
      </c>
      <c r="L102">
        <v>2.2000000000000002E-2</v>
      </c>
      <c r="M102">
        <v>2.4199999999999999E-2</v>
      </c>
      <c r="N102">
        <v>1.6500000000000001E-2</v>
      </c>
      <c r="O102">
        <v>1.5400000000000002E-2</v>
      </c>
      <c r="P102">
        <v>1.7600000000000001E-2</v>
      </c>
      <c r="Q102">
        <v>1.43E-2</v>
      </c>
      <c r="R102">
        <v>1.9799999999999998E-2</v>
      </c>
      <c r="S102">
        <v>1.32E-2</v>
      </c>
      <c r="T102">
        <v>1.5400000000000002E-2</v>
      </c>
      <c r="U102">
        <v>1.8700000000000001E-2</v>
      </c>
      <c r="V102">
        <v>0.20899999999999999</v>
      </c>
      <c r="W102">
        <v>0.2266</v>
      </c>
      <c r="X102">
        <v>0.37290000000000001</v>
      </c>
      <c r="Y102">
        <v>0.1628</v>
      </c>
    </row>
    <row r="103" spans="1:25">
      <c r="A103" s="87" t="s">
        <v>207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1.1000000000000001E-3</v>
      </c>
      <c r="I103">
        <v>6.6E-3</v>
      </c>
      <c r="J103">
        <v>5.5000000000000005E-3</v>
      </c>
      <c r="K103">
        <v>4.4000000000000003E-3</v>
      </c>
      <c r="L103">
        <v>5.5000000000000005E-3</v>
      </c>
      <c r="M103">
        <v>6.6E-3</v>
      </c>
      <c r="N103">
        <v>4.4000000000000003E-3</v>
      </c>
      <c r="O103">
        <v>4.4000000000000003E-3</v>
      </c>
      <c r="P103">
        <v>5.5000000000000005E-3</v>
      </c>
      <c r="Q103">
        <v>6.6E-3</v>
      </c>
      <c r="R103">
        <v>6.6E-3</v>
      </c>
      <c r="S103">
        <v>5.5000000000000005E-3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87" t="s">
        <v>208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1.1000000000000001E-3</v>
      </c>
      <c r="I104">
        <v>3.3E-3</v>
      </c>
      <c r="J104">
        <v>1.32E-2</v>
      </c>
      <c r="K104">
        <v>1.21E-2</v>
      </c>
      <c r="L104">
        <v>4.4000000000000003E-3</v>
      </c>
      <c r="M104">
        <v>2.2000000000000001E-3</v>
      </c>
      <c r="N104">
        <v>1.1000000000000001E-3</v>
      </c>
      <c r="O104">
        <v>1.1000000000000001E-3</v>
      </c>
      <c r="P104">
        <v>1.1000000000000001E-3</v>
      </c>
      <c r="Q104">
        <v>1.1000000000000001E-3</v>
      </c>
      <c r="R104">
        <v>4.4000000000000003E-3</v>
      </c>
      <c r="S104">
        <v>1.1000000000000001E-3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87" t="s">
        <v>209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87" t="s">
        <v>210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87" t="s">
        <v>211</v>
      </c>
      <c r="B107">
        <v>0</v>
      </c>
      <c r="C107">
        <v>0</v>
      </c>
      <c r="D107">
        <v>0</v>
      </c>
      <c r="E107">
        <v>9.8999999999999991E-3</v>
      </c>
      <c r="F107">
        <v>2.2000000000000001E-3</v>
      </c>
      <c r="G107">
        <v>0</v>
      </c>
      <c r="H107">
        <v>2.2000000000000001E-3</v>
      </c>
      <c r="I107">
        <v>4.4000000000000003E-3</v>
      </c>
      <c r="J107">
        <v>7.7000000000000011E-3</v>
      </c>
      <c r="K107">
        <v>6.6E-3</v>
      </c>
      <c r="L107">
        <v>8.8000000000000005E-3</v>
      </c>
      <c r="M107">
        <v>1.1000000000000001E-2</v>
      </c>
      <c r="N107">
        <v>5.5000000000000005E-3</v>
      </c>
      <c r="O107">
        <v>1.5400000000000002E-2</v>
      </c>
      <c r="P107">
        <v>8.8000000000000005E-3</v>
      </c>
      <c r="Q107">
        <v>0</v>
      </c>
      <c r="R107">
        <v>8.8000000000000005E-3</v>
      </c>
      <c r="S107">
        <v>1.1000000000000001E-2</v>
      </c>
      <c r="T107">
        <v>9.8999999999999991E-3</v>
      </c>
      <c r="U107">
        <v>6.6E-3</v>
      </c>
      <c r="V107">
        <v>2.2000000000000002E-2</v>
      </c>
      <c r="W107">
        <v>1.21E-2</v>
      </c>
      <c r="X107">
        <v>9.8999999999999991E-3</v>
      </c>
      <c r="Y107">
        <v>0</v>
      </c>
    </row>
    <row r="108" spans="1:25">
      <c r="A108" s="87" t="s">
        <v>212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87" t="s">
        <v>213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87" t="s">
        <v>214</v>
      </c>
      <c r="B110">
        <v>4.4000000000000004E-2</v>
      </c>
      <c r="C110">
        <v>4.7300000000000002E-2</v>
      </c>
      <c r="D110">
        <v>4.7300000000000002E-2</v>
      </c>
      <c r="E110">
        <v>4.6199999999999998E-2</v>
      </c>
      <c r="F110">
        <v>4.4000000000000004E-2</v>
      </c>
      <c r="G110">
        <v>4.4000000000000003E-3</v>
      </c>
      <c r="H110">
        <v>2.75E-2</v>
      </c>
      <c r="I110">
        <v>4.6199999999999998E-2</v>
      </c>
      <c r="J110">
        <v>4.9500000000000002E-2</v>
      </c>
      <c r="K110">
        <v>4.7300000000000002E-2</v>
      </c>
      <c r="L110">
        <v>5.28E-2</v>
      </c>
      <c r="M110">
        <v>5.0599999999999999E-2</v>
      </c>
      <c r="N110">
        <v>5.5E-2</v>
      </c>
      <c r="O110">
        <v>5.28E-2</v>
      </c>
      <c r="P110">
        <v>5.1699999999999996E-2</v>
      </c>
      <c r="Q110">
        <v>8.8000000000000009E-2</v>
      </c>
      <c r="R110">
        <v>8.14E-2</v>
      </c>
      <c r="S110">
        <v>4.8399999999999999E-2</v>
      </c>
      <c r="T110">
        <v>4.9500000000000002E-2</v>
      </c>
      <c r="U110">
        <v>4.9500000000000002E-2</v>
      </c>
      <c r="V110">
        <v>4.9500000000000002E-2</v>
      </c>
      <c r="W110">
        <v>4.7300000000000002E-2</v>
      </c>
      <c r="X110">
        <v>4.6199999999999998E-2</v>
      </c>
      <c r="Y110">
        <v>4.07E-2</v>
      </c>
    </row>
    <row r="111" spans="1:25">
      <c r="A111" s="87" t="s">
        <v>215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87" t="s">
        <v>1065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87" t="s">
        <v>216</v>
      </c>
      <c r="B113">
        <v>0</v>
      </c>
      <c r="C113">
        <v>0.1056</v>
      </c>
      <c r="D113">
        <v>0.11990000000000001</v>
      </c>
      <c r="E113">
        <v>0</v>
      </c>
      <c r="F113">
        <v>0.19139999999999999</v>
      </c>
      <c r="G113">
        <v>0.17050000000000001</v>
      </c>
      <c r="H113">
        <v>0.15839999999999999</v>
      </c>
      <c r="I113">
        <v>0</v>
      </c>
      <c r="J113">
        <v>0</v>
      </c>
      <c r="K113">
        <v>1.21E-2</v>
      </c>
      <c r="L113">
        <v>0</v>
      </c>
      <c r="M113">
        <v>0</v>
      </c>
      <c r="N113">
        <v>1.43E-2</v>
      </c>
      <c r="O113">
        <v>1.7600000000000001E-2</v>
      </c>
      <c r="P113">
        <v>1.7600000000000001E-2</v>
      </c>
      <c r="Q113">
        <v>1.5400000000000002E-2</v>
      </c>
      <c r="R113">
        <v>1.5400000000000002E-2</v>
      </c>
      <c r="S113">
        <v>2.4199999999999999E-2</v>
      </c>
      <c r="T113">
        <v>2.4199999999999999E-2</v>
      </c>
      <c r="U113">
        <v>2.0900000000000002E-2</v>
      </c>
      <c r="V113">
        <v>0.2321</v>
      </c>
      <c r="W113">
        <v>0.2266</v>
      </c>
      <c r="X113">
        <v>0.18479999999999999</v>
      </c>
      <c r="Y113">
        <v>9.8999999999999991E-3</v>
      </c>
    </row>
    <row r="114" spans="1:25">
      <c r="A114" s="87" t="s">
        <v>217</v>
      </c>
      <c r="B114">
        <v>2.9700000000000001E-2</v>
      </c>
      <c r="C114">
        <v>2.64E-2</v>
      </c>
      <c r="D114">
        <v>0.1012</v>
      </c>
      <c r="E114">
        <v>1.8700000000000001E-2</v>
      </c>
      <c r="F114">
        <v>1.21E-2</v>
      </c>
      <c r="G114">
        <v>0.15289999999999998</v>
      </c>
      <c r="H114">
        <v>0.1045</v>
      </c>
      <c r="I114">
        <v>5.5E-2</v>
      </c>
      <c r="J114">
        <v>3.0800000000000004E-2</v>
      </c>
      <c r="K114">
        <v>4.2900000000000001E-2</v>
      </c>
      <c r="L114">
        <v>5.0599999999999999E-2</v>
      </c>
      <c r="M114">
        <v>5.0599999999999999E-2</v>
      </c>
      <c r="N114">
        <v>4.6199999999999998E-2</v>
      </c>
      <c r="O114">
        <v>3.7400000000000003E-2</v>
      </c>
      <c r="P114">
        <v>3.1899999999999998E-2</v>
      </c>
      <c r="Q114">
        <v>2.86E-2</v>
      </c>
      <c r="R114">
        <v>2.53E-2</v>
      </c>
      <c r="S114">
        <v>2.53E-2</v>
      </c>
      <c r="T114">
        <v>2.9700000000000001E-2</v>
      </c>
      <c r="U114">
        <v>2.64E-2</v>
      </c>
      <c r="V114">
        <v>2.64E-2</v>
      </c>
      <c r="W114">
        <v>2.4199999999999999E-2</v>
      </c>
      <c r="X114">
        <v>0.19800000000000001</v>
      </c>
      <c r="Y114">
        <v>8.2500000000000004E-2</v>
      </c>
    </row>
    <row r="115" spans="1:25">
      <c r="A115" s="87" t="s">
        <v>218</v>
      </c>
      <c r="B115">
        <v>2.64E-2</v>
      </c>
      <c r="C115">
        <v>2.75E-2</v>
      </c>
      <c r="D115">
        <v>2.75E-2</v>
      </c>
      <c r="E115">
        <v>2.75E-2</v>
      </c>
      <c r="F115">
        <v>2.4199999999999999E-2</v>
      </c>
      <c r="G115">
        <v>2.3099999999999999E-2</v>
      </c>
      <c r="H115">
        <v>2.4199999999999999E-2</v>
      </c>
      <c r="I115">
        <v>2.86E-2</v>
      </c>
      <c r="J115">
        <v>1.8700000000000001E-2</v>
      </c>
      <c r="K115">
        <v>2.64E-2</v>
      </c>
      <c r="L115">
        <v>2.0900000000000002E-2</v>
      </c>
      <c r="M115">
        <v>2.3099999999999999E-2</v>
      </c>
      <c r="N115">
        <v>3.5200000000000002E-2</v>
      </c>
      <c r="O115">
        <v>3.5200000000000002E-2</v>
      </c>
      <c r="P115">
        <v>3.1899999999999998E-2</v>
      </c>
      <c r="Q115">
        <v>3.3000000000000002E-2</v>
      </c>
      <c r="R115">
        <v>3.4099999999999998E-2</v>
      </c>
      <c r="S115">
        <v>3.6299999999999999E-2</v>
      </c>
      <c r="T115">
        <v>3.5200000000000002E-2</v>
      </c>
      <c r="U115">
        <v>3.4099999999999998E-2</v>
      </c>
      <c r="V115">
        <v>3.1899999999999998E-2</v>
      </c>
      <c r="W115">
        <v>3.0800000000000004E-2</v>
      </c>
      <c r="X115">
        <v>2.75E-2</v>
      </c>
      <c r="Y115">
        <v>2.53E-2</v>
      </c>
    </row>
    <row r="116" spans="1:25">
      <c r="A116" s="87" t="s">
        <v>219</v>
      </c>
      <c r="B116">
        <v>1.1000000000000001E-3</v>
      </c>
      <c r="C116">
        <v>2.2000000000000001E-3</v>
      </c>
      <c r="D116">
        <v>0</v>
      </c>
      <c r="E116">
        <v>0</v>
      </c>
      <c r="F116">
        <v>1.1000000000000001E-3</v>
      </c>
      <c r="G116">
        <v>1.1000000000000001E-2</v>
      </c>
      <c r="H116">
        <v>1.7600000000000001E-2</v>
      </c>
      <c r="I116">
        <v>1.7600000000000001E-2</v>
      </c>
      <c r="J116">
        <v>1.32E-2</v>
      </c>
      <c r="K116">
        <v>4.4000000000000003E-3</v>
      </c>
      <c r="L116">
        <v>8.8000000000000005E-3</v>
      </c>
      <c r="M116">
        <v>5.5000000000000005E-3</v>
      </c>
      <c r="N116">
        <v>2.2000000000000001E-3</v>
      </c>
      <c r="O116">
        <v>2.2000000000000001E-3</v>
      </c>
      <c r="P116">
        <v>2.2000000000000001E-3</v>
      </c>
      <c r="Q116">
        <v>4.4000000000000003E-3</v>
      </c>
      <c r="R116">
        <v>3.3E-3</v>
      </c>
      <c r="S116">
        <v>3.3E-3</v>
      </c>
      <c r="T116">
        <v>3.3E-3</v>
      </c>
      <c r="U116">
        <v>2.2000000000000001E-3</v>
      </c>
      <c r="V116">
        <v>1.1000000000000001E-3</v>
      </c>
      <c r="W116">
        <v>3.3E-3</v>
      </c>
      <c r="X116">
        <v>0</v>
      </c>
      <c r="Y116">
        <v>0</v>
      </c>
    </row>
    <row r="117" spans="1:25">
      <c r="A117" s="87" t="s">
        <v>220</v>
      </c>
      <c r="B117">
        <v>2.86E-2</v>
      </c>
      <c r="C117">
        <v>3.1899999999999998E-2</v>
      </c>
      <c r="D117">
        <v>2.86E-2</v>
      </c>
      <c r="E117">
        <v>2.53E-2</v>
      </c>
      <c r="F117">
        <v>1.9799999999999998E-2</v>
      </c>
      <c r="G117">
        <v>1.5400000000000002E-2</v>
      </c>
      <c r="H117">
        <v>2.0900000000000002E-2</v>
      </c>
      <c r="I117">
        <v>3.3000000000000002E-2</v>
      </c>
      <c r="J117">
        <v>3.3000000000000002E-2</v>
      </c>
      <c r="K117">
        <v>2.9700000000000001E-2</v>
      </c>
      <c r="L117">
        <v>2.3099999999999999E-2</v>
      </c>
      <c r="M117">
        <v>2.3099999999999999E-2</v>
      </c>
      <c r="N117">
        <v>2.9700000000000001E-2</v>
      </c>
      <c r="O117">
        <v>3.5200000000000002E-2</v>
      </c>
      <c r="P117">
        <v>3.7400000000000003E-2</v>
      </c>
      <c r="Q117">
        <v>3.3000000000000002E-2</v>
      </c>
      <c r="R117">
        <v>3.1899999999999998E-2</v>
      </c>
      <c r="S117">
        <v>3.4099999999999998E-2</v>
      </c>
      <c r="T117">
        <v>3.5200000000000002E-2</v>
      </c>
      <c r="U117">
        <v>3.1899999999999998E-2</v>
      </c>
      <c r="V117">
        <v>3.1899999999999998E-2</v>
      </c>
      <c r="W117">
        <v>2.75E-2</v>
      </c>
      <c r="X117">
        <v>2.3099999999999999E-2</v>
      </c>
      <c r="Y117">
        <v>2.0900000000000002E-2</v>
      </c>
    </row>
    <row r="118" spans="1:25">
      <c r="A118" s="87" t="s">
        <v>221</v>
      </c>
      <c r="B118">
        <v>1.21E-2</v>
      </c>
      <c r="C118">
        <v>1.5400000000000002E-2</v>
      </c>
      <c r="D118">
        <v>1.21E-2</v>
      </c>
      <c r="E118">
        <v>1.32E-2</v>
      </c>
      <c r="F118">
        <v>1.32E-2</v>
      </c>
      <c r="G118">
        <v>1.21E-2</v>
      </c>
      <c r="H118">
        <v>1.43E-2</v>
      </c>
      <c r="I118">
        <v>2.86E-2</v>
      </c>
      <c r="J118">
        <v>2.53E-2</v>
      </c>
      <c r="K118">
        <v>3.4099999999999998E-2</v>
      </c>
      <c r="L118">
        <v>9.6799999999999997E-2</v>
      </c>
      <c r="M118">
        <v>8.8000000000000009E-2</v>
      </c>
      <c r="N118">
        <v>0.1067</v>
      </c>
      <c r="O118">
        <v>0.1188</v>
      </c>
      <c r="P118">
        <v>0.17600000000000002</v>
      </c>
      <c r="Q118">
        <v>0.18809999999999999</v>
      </c>
      <c r="R118">
        <v>0.17929999999999999</v>
      </c>
      <c r="S118">
        <v>0.15179999999999999</v>
      </c>
      <c r="T118">
        <v>0.15179999999999999</v>
      </c>
      <c r="U118">
        <v>0.1265</v>
      </c>
      <c r="V118">
        <v>0.1188</v>
      </c>
      <c r="W118">
        <v>9.9000000000000005E-2</v>
      </c>
      <c r="X118">
        <v>5.0599999999999999E-2</v>
      </c>
      <c r="Y118">
        <v>1.21E-2</v>
      </c>
    </row>
    <row r="119" spans="1:25">
      <c r="A119" s="87" t="s">
        <v>222</v>
      </c>
      <c r="B119">
        <v>0.2959</v>
      </c>
      <c r="C119">
        <v>0.27500000000000002</v>
      </c>
      <c r="D119">
        <v>0.28600000000000003</v>
      </c>
      <c r="E119">
        <v>0.24640000000000004</v>
      </c>
      <c r="F119">
        <v>0.23649999999999999</v>
      </c>
      <c r="G119">
        <v>0.1925</v>
      </c>
      <c r="H119">
        <v>8.9100000000000013E-2</v>
      </c>
      <c r="I119">
        <v>3.5200000000000002E-2</v>
      </c>
      <c r="J119">
        <v>8.8000000000000009E-2</v>
      </c>
      <c r="K119">
        <v>2.9700000000000001E-2</v>
      </c>
      <c r="L119">
        <v>3.85E-2</v>
      </c>
      <c r="M119">
        <v>6.7099999999999993E-2</v>
      </c>
      <c r="N119">
        <v>4.07E-2</v>
      </c>
      <c r="O119">
        <v>1.8700000000000001E-2</v>
      </c>
      <c r="P119">
        <v>3.7400000000000003E-2</v>
      </c>
      <c r="Q119">
        <v>0.1056</v>
      </c>
      <c r="R119">
        <v>4.5099999999999994E-2</v>
      </c>
      <c r="S119">
        <v>0.10339999999999999</v>
      </c>
      <c r="T119">
        <v>1.9799999999999998E-2</v>
      </c>
      <c r="U119">
        <v>1.32E-2</v>
      </c>
      <c r="V119">
        <v>1.32E-2</v>
      </c>
      <c r="W119">
        <v>1.32E-2</v>
      </c>
      <c r="X119">
        <v>1.21E-2</v>
      </c>
      <c r="Y119">
        <v>9.1299999999999992E-2</v>
      </c>
    </row>
    <row r="120" spans="1:25">
      <c r="A120" s="87" t="s">
        <v>223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9.8999999999999991E-3</v>
      </c>
      <c r="I120">
        <v>1.32E-2</v>
      </c>
      <c r="J120">
        <v>1.32E-2</v>
      </c>
      <c r="K120">
        <v>8.8000000000000005E-3</v>
      </c>
      <c r="L120">
        <v>1.8700000000000001E-2</v>
      </c>
      <c r="M120">
        <v>9.8999999999999991E-3</v>
      </c>
      <c r="N120">
        <v>2.2000000000000001E-3</v>
      </c>
      <c r="O120">
        <v>8.8000000000000005E-3</v>
      </c>
      <c r="P120">
        <v>7.7000000000000011E-3</v>
      </c>
      <c r="Q120">
        <v>1.9799999999999998E-2</v>
      </c>
      <c r="R120">
        <v>1.6500000000000001E-2</v>
      </c>
      <c r="S120">
        <v>4.4000000000000003E-3</v>
      </c>
      <c r="T120">
        <v>3.3E-3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87" t="s">
        <v>224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87" t="s">
        <v>225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7.7000000000000011E-3</v>
      </c>
      <c r="K122">
        <v>1.5400000000000002E-2</v>
      </c>
      <c r="L122">
        <v>2.2000000000000002E-2</v>
      </c>
      <c r="M122">
        <v>0.45760000000000001</v>
      </c>
      <c r="N122">
        <v>3.3000000000000002E-2</v>
      </c>
      <c r="O122">
        <v>3.3E-3</v>
      </c>
      <c r="P122">
        <v>4.4000000000000003E-3</v>
      </c>
      <c r="Q122">
        <v>3.3E-3</v>
      </c>
      <c r="R122">
        <v>2.2000000000000001E-3</v>
      </c>
      <c r="S122">
        <v>2.2000000000000001E-3</v>
      </c>
      <c r="T122">
        <v>1.1000000000000001E-3</v>
      </c>
      <c r="U122">
        <v>0</v>
      </c>
      <c r="V122">
        <v>0</v>
      </c>
      <c r="W122">
        <v>0</v>
      </c>
      <c r="X122">
        <v>0</v>
      </c>
      <c r="Y122">
        <v>1.1000000000000001E-3</v>
      </c>
    </row>
    <row r="123" spans="1:25">
      <c r="A123" s="87" t="s">
        <v>226</v>
      </c>
      <c r="B123">
        <v>0</v>
      </c>
      <c r="C123">
        <v>0</v>
      </c>
      <c r="D123">
        <v>0</v>
      </c>
      <c r="E123">
        <v>0</v>
      </c>
      <c r="F123">
        <v>3.0800000000000004E-2</v>
      </c>
      <c r="G123">
        <v>2.53E-2</v>
      </c>
      <c r="H123">
        <v>0</v>
      </c>
      <c r="I123">
        <v>0</v>
      </c>
      <c r="J123">
        <v>1.1000000000000001E-3</v>
      </c>
      <c r="K123">
        <v>3.3E-3</v>
      </c>
      <c r="L123">
        <v>2.2000000000000001E-3</v>
      </c>
      <c r="M123">
        <v>6.6E-3</v>
      </c>
      <c r="N123">
        <v>2.2000000000000001E-3</v>
      </c>
      <c r="O123">
        <v>7.7000000000000011E-3</v>
      </c>
      <c r="P123">
        <v>4.4000000000000003E-3</v>
      </c>
      <c r="Q123">
        <v>1.1000000000000001E-3</v>
      </c>
      <c r="R123">
        <v>2.2000000000000001E-3</v>
      </c>
      <c r="S123">
        <v>2.2000000000000001E-3</v>
      </c>
      <c r="T123">
        <v>0</v>
      </c>
      <c r="U123">
        <v>6.4899999999999999E-2</v>
      </c>
      <c r="V123">
        <v>0</v>
      </c>
      <c r="W123">
        <v>0</v>
      </c>
      <c r="X123">
        <v>0</v>
      </c>
      <c r="Y123">
        <v>0</v>
      </c>
    </row>
    <row r="124" spans="1:25">
      <c r="A124" s="87" t="s">
        <v>227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1.21E-2</v>
      </c>
      <c r="H124">
        <v>0.42130000000000001</v>
      </c>
      <c r="I124">
        <v>2.4199999999999999E-2</v>
      </c>
      <c r="J124">
        <v>1.1000000000000001E-3</v>
      </c>
      <c r="K124">
        <v>2.4199999999999999E-2</v>
      </c>
      <c r="L124">
        <v>2.64E-2</v>
      </c>
      <c r="M124">
        <v>6.6E-3</v>
      </c>
      <c r="N124">
        <v>7.7000000000000011E-3</v>
      </c>
      <c r="O124">
        <v>1.1000000000000001E-3</v>
      </c>
      <c r="P124">
        <v>3.3E-3</v>
      </c>
      <c r="Q124">
        <v>6.6E-3</v>
      </c>
      <c r="R124">
        <v>4.4000000000000003E-3</v>
      </c>
      <c r="S124">
        <v>2.2000000000000001E-3</v>
      </c>
      <c r="T124">
        <v>2.2000000000000001E-3</v>
      </c>
      <c r="U124">
        <v>1.1000000000000001E-3</v>
      </c>
      <c r="V124">
        <v>0</v>
      </c>
      <c r="W124">
        <v>9.8999999999999991E-3</v>
      </c>
      <c r="X124">
        <v>0.45319999999999999</v>
      </c>
      <c r="Y124">
        <v>2.0900000000000002E-2</v>
      </c>
    </row>
    <row r="125" spans="1:25">
      <c r="A125" s="87" t="s">
        <v>228</v>
      </c>
      <c r="B125">
        <v>1.1000000000000001E-3</v>
      </c>
      <c r="C125">
        <v>1.1000000000000001E-3</v>
      </c>
      <c r="D125">
        <v>1.1000000000000001E-3</v>
      </c>
      <c r="E125">
        <v>1.1000000000000001E-3</v>
      </c>
      <c r="F125">
        <v>1.1000000000000001E-3</v>
      </c>
      <c r="G125">
        <v>1.1000000000000001E-3</v>
      </c>
      <c r="H125">
        <v>1.1000000000000001E-3</v>
      </c>
      <c r="I125">
        <v>1.1000000000000001E-3</v>
      </c>
      <c r="J125">
        <v>7.7000000000000011E-3</v>
      </c>
      <c r="K125">
        <v>8.8000000000000005E-3</v>
      </c>
      <c r="L125">
        <v>8.8000000000000005E-3</v>
      </c>
      <c r="M125">
        <v>7.7000000000000011E-3</v>
      </c>
      <c r="N125">
        <v>3.3E-3</v>
      </c>
      <c r="O125">
        <v>3.3E-3</v>
      </c>
      <c r="P125">
        <v>7.7000000000000011E-3</v>
      </c>
      <c r="Q125">
        <v>8.8000000000000005E-3</v>
      </c>
      <c r="R125">
        <v>3.3E-3</v>
      </c>
      <c r="S125">
        <v>1.1000000000000001E-3</v>
      </c>
      <c r="T125">
        <v>1.1000000000000001E-3</v>
      </c>
      <c r="U125">
        <v>1.1000000000000001E-3</v>
      </c>
      <c r="V125">
        <v>1.1000000000000001E-3</v>
      </c>
      <c r="W125">
        <v>1.1000000000000001E-3</v>
      </c>
      <c r="X125">
        <v>1.1000000000000001E-3</v>
      </c>
      <c r="Y125">
        <v>1.1000000000000001E-3</v>
      </c>
    </row>
    <row r="126" spans="1:25">
      <c r="A126" s="87" t="s">
        <v>229</v>
      </c>
      <c r="B126">
        <v>1.1000000000000001E-3</v>
      </c>
      <c r="C126">
        <v>1.1000000000000001E-3</v>
      </c>
      <c r="D126">
        <v>1.1000000000000001E-3</v>
      </c>
      <c r="E126">
        <v>1.1000000000000001E-3</v>
      </c>
      <c r="F126">
        <v>1.1000000000000001E-3</v>
      </c>
      <c r="G126">
        <v>1.1000000000000001E-3</v>
      </c>
      <c r="H126">
        <v>1.1000000000000001E-3</v>
      </c>
      <c r="I126">
        <v>2.2000000000000001E-3</v>
      </c>
      <c r="J126">
        <v>2.2000000000000001E-3</v>
      </c>
      <c r="K126">
        <v>2.2000000000000001E-3</v>
      </c>
      <c r="L126">
        <v>3.3E-3</v>
      </c>
      <c r="M126">
        <v>1.1000000000000001E-3</v>
      </c>
      <c r="N126">
        <v>1.1000000000000001E-3</v>
      </c>
      <c r="O126">
        <v>1.1000000000000001E-3</v>
      </c>
      <c r="P126">
        <v>1.1000000000000001E-3</v>
      </c>
      <c r="Q126">
        <v>2.2000000000000001E-3</v>
      </c>
      <c r="R126">
        <v>2.2000000000000001E-3</v>
      </c>
      <c r="S126">
        <v>2.2000000000000001E-3</v>
      </c>
      <c r="T126">
        <v>1.1000000000000001E-3</v>
      </c>
      <c r="U126">
        <v>1.1000000000000001E-3</v>
      </c>
      <c r="V126">
        <v>1.1000000000000001E-3</v>
      </c>
      <c r="W126">
        <v>1.1000000000000001E-3</v>
      </c>
      <c r="X126">
        <v>1.1000000000000001E-3</v>
      </c>
      <c r="Y126">
        <v>1.1000000000000001E-3</v>
      </c>
    </row>
    <row r="127" spans="1:25">
      <c r="A127" s="87" t="s">
        <v>230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4.4000000000000003E-3</v>
      </c>
      <c r="I127">
        <v>3.3E-3</v>
      </c>
      <c r="J127">
        <v>2.2000000000000001E-3</v>
      </c>
      <c r="K127">
        <v>5.5000000000000005E-3</v>
      </c>
      <c r="L127">
        <v>3.3E-3</v>
      </c>
      <c r="M127">
        <v>3.3E-3</v>
      </c>
      <c r="N127">
        <v>1.1000000000000001E-3</v>
      </c>
      <c r="O127">
        <v>7.7000000000000011E-3</v>
      </c>
      <c r="P127">
        <v>8.8000000000000005E-3</v>
      </c>
      <c r="Q127">
        <v>9.8999999999999991E-3</v>
      </c>
      <c r="R127">
        <v>7.7000000000000011E-3</v>
      </c>
      <c r="S127">
        <v>5.5000000000000005E-3</v>
      </c>
      <c r="T127">
        <v>5.5000000000000005E-3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87" t="s">
        <v>231</v>
      </c>
      <c r="B128">
        <v>1.1000000000000001E-3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1.5400000000000002E-2</v>
      </c>
      <c r="I128">
        <v>2.53E-2</v>
      </c>
      <c r="J128">
        <v>7.2599999999999998E-2</v>
      </c>
      <c r="K128">
        <v>8.4699999999999998E-2</v>
      </c>
      <c r="L128">
        <v>3.85E-2</v>
      </c>
      <c r="M128">
        <v>1.1000000000000001E-2</v>
      </c>
      <c r="N128">
        <v>5.5000000000000005E-3</v>
      </c>
      <c r="O128">
        <v>1.8700000000000001E-2</v>
      </c>
      <c r="P128">
        <v>1.8700000000000001E-2</v>
      </c>
      <c r="Q128">
        <v>1.6500000000000001E-2</v>
      </c>
      <c r="R128">
        <v>1.21E-2</v>
      </c>
      <c r="S128">
        <v>1.21E-2</v>
      </c>
      <c r="T128">
        <v>7.7000000000000011E-3</v>
      </c>
      <c r="U128">
        <v>2.2000000000000001E-3</v>
      </c>
      <c r="V128">
        <v>1.8700000000000001E-2</v>
      </c>
      <c r="W128">
        <v>0</v>
      </c>
      <c r="X128">
        <v>0</v>
      </c>
      <c r="Y128">
        <v>0</v>
      </c>
    </row>
    <row r="129" spans="1:25">
      <c r="A129" s="87" t="s">
        <v>232</v>
      </c>
      <c r="B129">
        <v>2.2000000000000001E-3</v>
      </c>
      <c r="C129">
        <v>2.2000000000000001E-3</v>
      </c>
      <c r="D129">
        <v>2.2000000000000001E-3</v>
      </c>
      <c r="E129">
        <v>2.2000000000000001E-3</v>
      </c>
      <c r="F129">
        <v>2.2000000000000001E-3</v>
      </c>
      <c r="G129">
        <v>2.2000000000000001E-3</v>
      </c>
      <c r="H129">
        <v>3.3E-3</v>
      </c>
      <c r="I129">
        <v>3.3E-3</v>
      </c>
      <c r="J129">
        <v>3.3E-3</v>
      </c>
      <c r="K129">
        <v>3.3E-3</v>
      </c>
      <c r="L129">
        <v>7.7000000000000011E-3</v>
      </c>
      <c r="M129">
        <v>7.7000000000000011E-3</v>
      </c>
      <c r="N129">
        <v>1.5400000000000002E-2</v>
      </c>
      <c r="O129">
        <v>1.9799999999999998E-2</v>
      </c>
      <c r="P129">
        <v>3.3E-3</v>
      </c>
      <c r="Q129">
        <v>3.3E-3</v>
      </c>
      <c r="R129">
        <v>3.3E-3</v>
      </c>
      <c r="S129">
        <v>3.3E-3</v>
      </c>
      <c r="T129">
        <v>3.3E-3</v>
      </c>
      <c r="U129">
        <v>3.3E-3</v>
      </c>
      <c r="V129">
        <v>4.4000000000000003E-3</v>
      </c>
      <c r="W129">
        <v>3.3E-3</v>
      </c>
      <c r="X129">
        <v>2.2000000000000001E-3</v>
      </c>
      <c r="Y129">
        <v>2.2000000000000001E-3</v>
      </c>
    </row>
    <row r="130" spans="1:25">
      <c r="A130" s="87" t="s">
        <v>233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2.2000000000000001E-3</v>
      </c>
      <c r="H130">
        <v>3.3E-3</v>
      </c>
      <c r="I130">
        <v>2.2000000000000001E-3</v>
      </c>
      <c r="J130">
        <v>3.3E-3</v>
      </c>
      <c r="K130">
        <v>4.4000000000000003E-3</v>
      </c>
      <c r="L130">
        <v>2.2000000000000001E-3</v>
      </c>
      <c r="M130">
        <v>2.2000000000000001E-3</v>
      </c>
      <c r="N130">
        <v>1.1000000000000001E-3</v>
      </c>
      <c r="O130">
        <v>1.1000000000000001E-3</v>
      </c>
      <c r="P130">
        <v>1.1000000000000001E-3</v>
      </c>
      <c r="Q130">
        <v>2.2000000000000001E-3</v>
      </c>
      <c r="R130">
        <v>3.3E-3</v>
      </c>
      <c r="S130">
        <v>7.7000000000000011E-3</v>
      </c>
      <c r="T130">
        <v>1.1000000000000001E-3</v>
      </c>
      <c r="U130">
        <v>0</v>
      </c>
      <c r="V130">
        <v>1.1000000000000001E-3</v>
      </c>
      <c r="W130">
        <v>1.1000000000000001E-3</v>
      </c>
      <c r="X130">
        <v>1.1000000000000001E-3</v>
      </c>
      <c r="Y130">
        <v>0</v>
      </c>
    </row>
    <row r="131" spans="1:25">
      <c r="A131" s="87" t="s">
        <v>234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1.1000000000000001E-3</v>
      </c>
      <c r="I131">
        <v>4.4000000000000003E-3</v>
      </c>
      <c r="J131">
        <v>8.8000000000000005E-3</v>
      </c>
      <c r="K131">
        <v>7.7000000000000011E-3</v>
      </c>
      <c r="L131">
        <v>4.4000000000000003E-3</v>
      </c>
      <c r="M131">
        <v>2.2000000000000001E-3</v>
      </c>
      <c r="N131">
        <v>1.1000000000000001E-3</v>
      </c>
      <c r="O131">
        <v>1.1000000000000001E-3</v>
      </c>
      <c r="P131">
        <v>0</v>
      </c>
      <c r="Q131">
        <v>1.1000000000000001E-3</v>
      </c>
      <c r="R131">
        <v>2.2000000000000001E-3</v>
      </c>
      <c r="S131">
        <v>1.1000000000000001E-3</v>
      </c>
      <c r="T131">
        <v>1.1000000000000001E-3</v>
      </c>
      <c r="U131">
        <v>1.1000000000000001E-3</v>
      </c>
      <c r="V131">
        <v>0</v>
      </c>
      <c r="W131">
        <v>0</v>
      </c>
      <c r="X131">
        <v>2.2000000000000001E-3</v>
      </c>
      <c r="Y131">
        <v>7.7000000000000011E-3</v>
      </c>
    </row>
    <row r="132" spans="1:25">
      <c r="A132" s="87" t="s">
        <v>235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9.8999999999999991E-3</v>
      </c>
      <c r="J132">
        <v>5.5000000000000005E-3</v>
      </c>
      <c r="K132">
        <v>1.1000000000000001E-3</v>
      </c>
      <c r="L132">
        <v>7.7000000000000011E-3</v>
      </c>
      <c r="M132">
        <v>0</v>
      </c>
      <c r="N132">
        <v>2.2000000000000001E-3</v>
      </c>
      <c r="O132">
        <v>1.1000000000000001E-2</v>
      </c>
      <c r="P132">
        <v>1.7600000000000001E-2</v>
      </c>
      <c r="Q132">
        <v>1.32E-2</v>
      </c>
      <c r="R132">
        <v>2.2000000000000001E-3</v>
      </c>
      <c r="S132">
        <v>2.2000000000000001E-3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87" t="s">
        <v>236</v>
      </c>
      <c r="B133">
        <v>0</v>
      </c>
      <c r="C133">
        <v>1.1000000000000001E-3</v>
      </c>
      <c r="D133">
        <v>4.8399999999999999E-2</v>
      </c>
      <c r="E133">
        <v>1.5400000000000002E-2</v>
      </c>
      <c r="F133">
        <v>0</v>
      </c>
      <c r="G133">
        <v>0</v>
      </c>
      <c r="H133">
        <v>1.1000000000000001E-2</v>
      </c>
      <c r="I133">
        <v>8.8000000000000005E-3</v>
      </c>
      <c r="J133">
        <v>4.4000000000000003E-3</v>
      </c>
      <c r="K133">
        <v>4.4000000000000003E-3</v>
      </c>
      <c r="L133">
        <v>7.7000000000000011E-3</v>
      </c>
      <c r="M133">
        <v>1.1000000000000001E-3</v>
      </c>
      <c r="N133">
        <v>2.2000000000000001E-3</v>
      </c>
      <c r="O133">
        <v>2.2000000000000001E-3</v>
      </c>
      <c r="P133">
        <v>7.7000000000000011E-3</v>
      </c>
      <c r="Q133">
        <v>6.6E-3</v>
      </c>
      <c r="R133">
        <v>9.8999999999999991E-3</v>
      </c>
      <c r="S133">
        <v>3.0800000000000004E-2</v>
      </c>
      <c r="T133">
        <v>1.5400000000000002E-2</v>
      </c>
      <c r="U133">
        <v>1.1000000000000001E-3</v>
      </c>
      <c r="V133">
        <v>1.1000000000000001E-3</v>
      </c>
      <c r="W133">
        <v>1.1000000000000001E-3</v>
      </c>
      <c r="X133">
        <v>2.2000000000000001E-3</v>
      </c>
      <c r="Y133">
        <v>1.1000000000000001E-3</v>
      </c>
    </row>
    <row r="134" spans="1:25">
      <c r="A134" s="87" t="s">
        <v>237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87" t="s">
        <v>238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1.1000000000000001E-3</v>
      </c>
      <c r="J135">
        <v>3.3E-3</v>
      </c>
      <c r="K135">
        <v>3.3E-3</v>
      </c>
      <c r="L135">
        <v>1.1000000000000001E-3</v>
      </c>
      <c r="M135">
        <v>1.1000000000000001E-3</v>
      </c>
      <c r="N135">
        <v>1.1000000000000001E-3</v>
      </c>
      <c r="O135">
        <v>1.1000000000000001E-3</v>
      </c>
      <c r="P135">
        <v>1.1000000000000001E-3</v>
      </c>
      <c r="Q135">
        <v>3.3E-3</v>
      </c>
      <c r="R135">
        <v>2.2000000000000001E-3</v>
      </c>
      <c r="S135">
        <v>2.2000000000000001E-3</v>
      </c>
      <c r="T135">
        <v>4.4000000000000003E-3</v>
      </c>
      <c r="U135">
        <v>2.2000000000000001E-3</v>
      </c>
      <c r="V135">
        <v>1.1000000000000001E-3</v>
      </c>
      <c r="W135">
        <v>1.1000000000000001E-3</v>
      </c>
      <c r="X135">
        <v>0</v>
      </c>
      <c r="Y135">
        <v>1.1000000000000001E-3</v>
      </c>
    </row>
    <row r="136" spans="1:25">
      <c r="A136" s="87" t="s">
        <v>239</v>
      </c>
      <c r="B136">
        <v>1.1000000000000001E-3</v>
      </c>
      <c r="C136">
        <v>1.1000000000000001E-3</v>
      </c>
      <c r="D136">
        <v>1.1000000000000001E-3</v>
      </c>
      <c r="E136">
        <v>1.1000000000000001E-3</v>
      </c>
      <c r="F136">
        <v>1.1000000000000001E-3</v>
      </c>
      <c r="G136">
        <v>1.1000000000000001E-3</v>
      </c>
      <c r="H136">
        <v>1.1000000000000001E-3</v>
      </c>
      <c r="I136">
        <v>2.2000000000000001E-3</v>
      </c>
      <c r="J136">
        <v>2.2000000000000001E-3</v>
      </c>
      <c r="K136">
        <v>4.4000000000000003E-3</v>
      </c>
      <c r="L136">
        <v>5.5000000000000005E-3</v>
      </c>
      <c r="M136">
        <v>4.4000000000000003E-3</v>
      </c>
      <c r="N136">
        <v>2.2000000000000001E-3</v>
      </c>
      <c r="O136">
        <v>3.3E-3</v>
      </c>
      <c r="P136">
        <v>3.3E-3</v>
      </c>
      <c r="Q136">
        <v>2.2000000000000001E-3</v>
      </c>
      <c r="R136">
        <v>2.2000000000000001E-3</v>
      </c>
      <c r="S136">
        <v>1.1000000000000001E-3</v>
      </c>
      <c r="T136">
        <v>1.1000000000000001E-3</v>
      </c>
      <c r="U136">
        <v>2.2000000000000001E-3</v>
      </c>
      <c r="V136">
        <v>1.1000000000000001E-3</v>
      </c>
      <c r="W136">
        <v>2.2000000000000001E-3</v>
      </c>
      <c r="X136">
        <v>1.1000000000000001E-3</v>
      </c>
      <c r="Y136">
        <v>1.1000000000000001E-3</v>
      </c>
    </row>
    <row r="137" spans="1:25">
      <c r="A137" s="87" t="s">
        <v>240</v>
      </c>
      <c r="B137">
        <v>2.2000000000000001E-3</v>
      </c>
      <c r="C137">
        <v>1.1000000000000001E-3</v>
      </c>
      <c r="D137">
        <v>2.2000000000000001E-3</v>
      </c>
      <c r="E137">
        <v>9.8999999999999991E-3</v>
      </c>
      <c r="F137">
        <v>8.8000000000000005E-3</v>
      </c>
      <c r="G137">
        <v>1.21E-2</v>
      </c>
      <c r="H137">
        <v>4.4000000000000003E-3</v>
      </c>
      <c r="I137">
        <v>9.8999999999999991E-3</v>
      </c>
      <c r="J137">
        <v>1.43E-2</v>
      </c>
      <c r="K137">
        <v>1.8700000000000001E-2</v>
      </c>
      <c r="L137">
        <v>1.8700000000000001E-2</v>
      </c>
      <c r="M137">
        <v>2.0900000000000002E-2</v>
      </c>
      <c r="N137">
        <v>2.53E-2</v>
      </c>
      <c r="O137">
        <v>2.2000000000000002E-2</v>
      </c>
      <c r="P137">
        <v>8.8000000000000005E-3</v>
      </c>
      <c r="Q137">
        <v>7.7000000000000011E-3</v>
      </c>
      <c r="R137">
        <v>1.21E-2</v>
      </c>
      <c r="S137">
        <v>2.75E-2</v>
      </c>
      <c r="T137">
        <v>1.9799999999999998E-2</v>
      </c>
      <c r="U137">
        <v>1.9799999999999998E-2</v>
      </c>
      <c r="V137">
        <v>2.4199999999999999E-2</v>
      </c>
      <c r="W137">
        <v>7.7000000000000011E-3</v>
      </c>
      <c r="X137">
        <v>6.6E-3</v>
      </c>
      <c r="Y137">
        <v>3.3E-3</v>
      </c>
    </row>
    <row r="138" spans="1:25">
      <c r="A138" s="87" t="s">
        <v>241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3.3E-3</v>
      </c>
      <c r="H138">
        <v>3.3E-3</v>
      </c>
      <c r="I138">
        <v>5.5000000000000005E-3</v>
      </c>
      <c r="J138">
        <v>7.7000000000000011E-3</v>
      </c>
      <c r="K138">
        <v>2.2000000000000001E-3</v>
      </c>
      <c r="L138">
        <v>3.3E-3</v>
      </c>
      <c r="M138">
        <v>2.2000000000000001E-3</v>
      </c>
      <c r="N138">
        <v>2.2000000000000001E-3</v>
      </c>
      <c r="O138">
        <v>1.1000000000000001E-3</v>
      </c>
      <c r="P138">
        <v>1.1000000000000001E-3</v>
      </c>
      <c r="Q138">
        <v>1.1000000000000001E-3</v>
      </c>
      <c r="R138">
        <v>3.3E-3</v>
      </c>
      <c r="S138">
        <v>2.2000000000000001E-3</v>
      </c>
      <c r="T138">
        <v>2.2000000000000001E-3</v>
      </c>
      <c r="U138">
        <v>1.1000000000000001E-3</v>
      </c>
      <c r="V138">
        <v>1.1000000000000001E-3</v>
      </c>
      <c r="W138">
        <v>0</v>
      </c>
      <c r="X138">
        <v>0</v>
      </c>
      <c r="Y138">
        <v>0</v>
      </c>
    </row>
    <row r="139" spans="1:25">
      <c r="A139" s="87" t="s">
        <v>242</v>
      </c>
      <c r="B139">
        <v>3.3E-3</v>
      </c>
      <c r="C139">
        <v>3.3E-3</v>
      </c>
      <c r="D139">
        <v>2.2000000000000001E-3</v>
      </c>
      <c r="E139">
        <v>2.2000000000000001E-3</v>
      </c>
      <c r="F139">
        <v>2.2000000000000001E-3</v>
      </c>
      <c r="G139">
        <v>3.3E-3</v>
      </c>
      <c r="H139">
        <v>3.3E-3</v>
      </c>
      <c r="I139">
        <v>3.3E-3</v>
      </c>
      <c r="J139">
        <v>5.5000000000000005E-3</v>
      </c>
      <c r="K139">
        <v>4.4000000000000003E-3</v>
      </c>
      <c r="L139">
        <v>4.4000000000000003E-3</v>
      </c>
      <c r="M139">
        <v>5.5000000000000005E-3</v>
      </c>
      <c r="N139">
        <v>3.3E-3</v>
      </c>
      <c r="O139">
        <v>3.3E-3</v>
      </c>
      <c r="P139">
        <v>3.3E-3</v>
      </c>
      <c r="Q139">
        <v>3.3E-3</v>
      </c>
      <c r="R139">
        <v>4.4000000000000003E-3</v>
      </c>
      <c r="S139">
        <v>3.3E-3</v>
      </c>
      <c r="T139">
        <v>3.3E-3</v>
      </c>
      <c r="U139">
        <v>3.3E-3</v>
      </c>
      <c r="V139">
        <v>3.3E-3</v>
      </c>
      <c r="W139">
        <v>3.3E-3</v>
      </c>
      <c r="X139">
        <v>3.3E-3</v>
      </c>
      <c r="Y139">
        <v>2.2000000000000001E-3</v>
      </c>
    </row>
    <row r="140" spans="1:25">
      <c r="A140" s="87" t="s">
        <v>243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6.6E-3</v>
      </c>
      <c r="K140">
        <v>3.3E-3</v>
      </c>
      <c r="L140">
        <v>1.21E-2</v>
      </c>
      <c r="M140">
        <v>1.7600000000000001E-2</v>
      </c>
      <c r="N140">
        <v>3.3E-3</v>
      </c>
      <c r="O140">
        <v>2.2000000000000001E-3</v>
      </c>
      <c r="P140">
        <v>6.6E-3</v>
      </c>
      <c r="Q140">
        <v>1.1000000000000001E-3</v>
      </c>
      <c r="R140">
        <v>7.7000000000000011E-3</v>
      </c>
      <c r="S140">
        <v>4.4000000000000003E-3</v>
      </c>
      <c r="T140">
        <v>1.1000000000000001E-3</v>
      </c>
      <c r="U140">
        <v>1.1000000000000001E-3</v>
      </c>
      <c r="V140">
        <v>0</v>
      </c>
      <c r="W140">
        <v>0</v>
      </c>
      <c r="X140">
        <v>0</v>
      </c>
      <c r="Y140">
        <v>0</v>
      </c>
    </row>
    <row r="141" spans="1:25">
      <c r="A141" s="87" t="s">
        <v>244</v>
      </c>
      <c r="B141">
        <v>4.4000000000000003E-3</v>
      </c>
      <c r="C141">
        <v>4.4000000000000003E-3</v>
      </c>
      <c r="D141">
        <v>4.4000000000000003E-3</v>
      </c>
      <c r="E141">
        <v>4.4000000000000003E-3</v>
      </c>
      <c r="F141">
        <v>4.4000000000000003E-3</v>
      </c>
      <c r="G141">
        <v>4.4000000000000003E-3</v>
      </c>
      <c r="H141">
        <v>4.4000000000000003E-3</v>
      </c>
      <c r="I141">
        <v>5.5000000000000005E-3</v>
      </c>
      <c r="J141">
        <v>8.8000000000000005E-3</v>
      </c>
      <c r="K141">
        <v>1.1000000000000001E-2</v>
      </c>
      <c r="L141">
        <v>9.8999999999999991E-3</v>
      </c>
      <c r="M141">
        <v>8.8000000000000005E-3</v>
      </c>
      <c r="N141">
        <v>5.5000000000000005E-3</v>
      </c>
      <c r="O141">
        <v>5.5000000000000005E-3</v>
      </c>
      <c r="P141">
        <v>5.5000000000000005E-3</v>
      </c>
      <c r="Q141">
        <v>5.5000000000000005E-3</v>
      </c>
      <c r="R141">
        <v>5.5000000000000005E-3</v>
      </c>
      <c r="S141">
        <v>6.6E-3</v>
      </c>
      <c r="T141">
        <v>5.5000000000000005E-3</v>
      </c>
      <c r="U141">
        <v>5.5000000000000005E-3</v>
      </c>
      <c r="V141">
        <v>4.4000000000000003E-3</v>
      </c>
      <c r="W141">
        <v>4.4000000000000003E-3</v>
      </c>
      <c r="X141">
        <v>5.5000000000000005E-3</v>
      </c>
      <c r="Y141">
        <v>4.4000000000000003E-3</v>
      </c>
    </row>
    <row r="142" spans="1:25">
      <c r="A142" s="87" t="s">
        <v>245</v>
      </c>
      <c r="B142">
        <v>7.5899999999999995E-2</v>
      </c>
      <c r="C142">
        <v>9.8999999999999991E-3</v>
      </c>
      <c r="D142">
        <v>0.38390000000000002</v>
      </c>
      <c r="E142">
        <v>0.26069999999999999</v>
      </c>
      <c r="F142">
        <v>0.15179999999999999</v>
      </c>
      <c r="G142">
        <v>0.38719999999999999</v>
      </c>
      <c r="H142">
        <v>7.1500000000000008E-2</v>
      </c>
      <c r="I142">
        <v>9.8999999999999991E-3</v>
      </c>
      <c r="J142">
        <v>2.53E-2</v>
      </c>
      <c r="K142">
        <v>1.6500000000000001E-2</v>
      </c>
      <c r="L142">
        <v>1.6500000000000001E-2</v>
      </c>
      <c r="M142">
        <v>1.1000000000000001E-2</v>
      </c>
      <c r="N142">
        <v>1.1000000000000001E-2</v>
      </c>
      <c r="O142">
        <v>8.8000000000000005E-3</v>
      </c>
      <c r="P142">
        <v>1.1000000000000001E-2</v>
      </c>
      <c r="Q142">
        <v>2.4199999999999999E-2</v>
      </c>
      <c r="R142">
        <v>1.6500000000000001E-2</v>
      </c>
      <c r="S142">
        <v>3.3E-3</v>
      </c>
      <c r="T142">
        <v>5.5000000000000005E-3</v>
      </c>
      <c r="U142">
        <v>6.6E-3</v>
      </c>
      <c r="V142">
        <v>6.6E-3</v>
      </c>
      <c r="W142">
        <v>9.8999999999999991E-3</v>
      </c>
      <c r="X142">
        <v>0.154</v>
      </c>
      <c r="Y142">
        <v>0.40149999999999997</v>
      </c>
    </row>
    <row r="143" spans="1:25">
      <c r="A143" s="87" t="s">
        <v>246</v>
      </c>
      <c r="B143">
        <v>1.1000000000000001E-3</v>
      </c>
      <c r="C143">
        <v>1.1000000000000001E-3</v>
      </c>
      <c r="D143">
        <v>1.1000000000000001E-3</v>
      </c>
      <c r="E143">
        <v>0.21009999999999998</v>
      </c>
      <c r="F143">
        <v>0.38829999999999998</v>
      </c>
      <c r="G143">
        <v>0.1298</v>
      </c>
      <c r="H143">
        <v>4.4000000000000003E-3</v>
      </c>
      <c r="I143">
        <v>1.7600000000000001E-2</v>
      </c>
      <c r="J143">
        <v>1.5400000000000002E-2</v>
      </c>
      <c r="K143">
        <v>9.8999999999999991E-3</v>
      </c>
      <c r="L143">
        <v>1.1000000000000001E-2</v>
      </c>
      <c r="M143">
        <v>2.4199999999999999E-2</v>
      </c>
      <c r="N143">
        <v>1.21E-2</v>
      </c>
      <c r="O143">
        <v>1.21E-2</v>
      </c>
      <c r="P143">
        <v>1.32E-2</v>
      </c>
      <c r="Q143">
        <v>9.8999999999999991E-3</v>
      </c>
      <c r="R143">
        <v>1.6500000000000001E-2</v>
      </c>
      <c r="S143">
        <v>1.6500000000000001E-2</v>
      </c>
      <c r="T143">
        <v>8.8000000000000005E-3</v>
      </c>
      <c r="U143">
        <v>6.6E-3</v>
      </c>
      <c r="V143">
        <v>4.4000000000000003E-3</v>
      </c>
      <c r="W143">
        <v>4.4000000000000003E-3</v>
      </c>
      <c r="X143">
        <v>3.3E-3</v>
      </c>
      <c r="Y143">
        <v>2.2000000000000001E-3</v>
      </c>
    </row>
    <row r="144" spans="1:25">
      <c r="A144" s="87" t="s">
        <v>247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1.1000000000000001E-3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87" t="s">
        <v>248</v>
      </c>
      <c r="B145">
        <v>2.2000000000000001E-3</v>
      </c>
      <c r="C145">
        <v>2.2000000000000001E-3</v>
      </c>
      <c r="D145">
        <v>0</v>
      </c>
      <c r="E145">
        <v>0</v>
      </c>
      <c r="F145">
        <v>1.1000000000000001E-3</v>
      </c>
      <c r="G145">
        <v>1.1000000000000001E-3</v>
      </c>
      <c r="H145">
        <v>2.2000000000000001E-3</v>
      </c>
      <c r="I145">
        <v>4.4000000000000003E-3</v>
      </c>
      <c r="J145">
        <v>7.7000000000000011E-3</v>
      </c>
      <c r="K145">
        <v>1.8700000000000001E-2</v>
      </c>
      <c r="L145">
        <v>1.7600000000000001E-2</v>
      </c>
      <c r="M145">
        <v>7.7000000000000011E-3</v>
      </c>
      <c r="N145">
        <v>3.3E-3</v>
      </c>
      <c r="O145">
        <v>4.4000000000000003E-3</v>
      </c>
      <c r="P145">
        <v>6.6E-3</v>
      </c>
      <c r="Q145">
        <v>3.3E-3</v>
      </c>
      <c r="R145">
        <v>3.3E-3</v>
      </c>
      <c r="S145">
        <v>4.4000000000000003E-3</v>
      </c>
      <c r="T145">
        <v>5.5000000000000005E-3</v>
      </c>
      <c r="U145">
        <v>2.2000000000000001E-3</v>
      </c>
      <c r="V145">
        <v>2.2000000000000001E-3</v>
      </c>
      <c r="W145">
        <v>2.2000000000000001E-3</v>
      </c>
      <c r="X145">
        <v>2.2000000000000001E-3</v>
      </c>
      <c r="Y145">
        <v>2.2000000000000001E-3</v>
      </c>
    </row>
    <row r="146" spans="1:25">
      <c r="A146" s="87" t="s">
        <v>249</v>
      </c>
      <c r="B146">
        <v>0</v>
      </c>
      <c r="C146">
        <v>0</v>
      </c>
      <c r="D146">
        <v>0</v>
      </c>
      <c r="E146">
        <v>1.1000000000000001E-3</v>
      </c>
      <c r="F146">
        <v>0</v>
      </c>
      <c r="G146">
        <v>1.1000000000000001E-3</v>
      </c>
      <c r="H146">
        <v>2.2000000000000001E-3</v>
      </c>
      <c r="I146">
        <v>4.4000000000000003E-3</v>
      </c>
      <c r="J146">
        <v>6.6E-3</v>
      </c>
      <c r="K146">
        <v>4.4000000000000003E-3</v>
      </c>
      <c r="L146">
        <v>2.2000000000000001E-3</v>
      </c>
      <c r="M146">
        <v>1.1000000000000001E-3</v>
      </c>
      <c r="N146">
        <v>3.3E-3</v>
      </c>
      <c r="O146">
        <v>1.1000000000000001E-3</v>
      </c>
      <c r="P146">
        <v>1.1000000000000001E-3</v>
      </c>
      <c r="Q146">
        <v>1.1000000000000001E-3</v>
      </c>
      <c r="R146">
        <v>1.1000000000000001E-3</v>
      </c>
      <c r="S146">
        <v>3.3E-3</v>
      </c>
      <c r="T146">
        <v>3.3E-3</v>
      </c>
      <c r="U146">
        <v>1.1000000000000001E-3</v>
      </c>
      <c r="V146">
        <v>1.1000000000000001E-3</v>
      </c>
      <c r="W146">
        <v>2.2000000000000001E-3</v>
      </c>
      <c r="X146">
        <v>2.2000000000000001E-3</v>
      </c>
      <c r="Y146">
        <v>2.2000000000000001E-3</v>
      </c>
    </row>
    <row r="147" spans="1:25">
      <c r="A147" s="87" t="s">
        <v>250</v>
      </c>
      <c r="B147">
        <v>0.2475</v>
      </c>
      <c r="C147">
        <v>0.24529999999999999</v>
      </c>
      <c r="D147">
        <v>9.35E-2</v>
      </c>
      <c r="E147">
        <v>2.2000000000000001E-3</v>
      </c>
      <c r="F147">
        <v>0.2288</v>
      </c>
      <c r="G147">
        <v>0.253</v>
      </c>
      <c r="H147">
        <v>9.1299999999999992E-2</v>
      </c>
      <c r="I147">
        <v>0</v>
      </c>
      <c r="J147">
        <v>0</v>
      </c>
      <c r="K147">
        <v>9.8999999999999991E-3</v>
      </c>
      <c r="L147">
        <v>1.6500000000000001E-2</v>
      </c>
      <c r="M147">
        <v>7.7000000000000011E-3</v>
      </c>
      <c r="N147">
        <v>3.3E-3</v>
      </c>
      <c r="O147">
        <v>1.1000000000000001E-3</v>
      </c>
      <c r="P147">
        <v>1.1000000000000001E-3</v>
      </c>
      <c r="Q147">
        <v>1.1000000000000001E-3</v>
      </c>
      <c r="R147">
        <v>1.1000000000000001E-3</v>
      </c>
      <c r="S147">
        <v>1.1000000000000001E-3</v>
      </c>
      <c r="T147">
        <v>1.1000000000000001E-3</v>
      </c>
      <c r="U147">
        <v>1.1000000000000001E-3</v>
      </c>
      <c r="V147">
        <v>1.1000000000000001E-3</v>
      </c>
      <c r="W147">
        <v>1.1000000000000001E-3</v>
      </c>
      <c r="X147">
        <v>0.2475</v>
      </c>
      <c r="Y147">
        <v>2.2000000000000001E-3</v>
      </c>
    </row>
    <row r="148" spans="1:25">
      <c r="A148" s="87" t="s">
        <v>251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1.1000000000000001E-3</v>
      </c>
      <c r="H148">
        <v>3.3E-3</v>
      </c>
      <c r="I148">
        <v>4.4000000000000003E-3</v>
      </c>
      <c r="J148">
        <v>5.5000000000000005E-3</v>
      </c>
      <c r="K148">
        <v>4.4000000000000003E-3</v>
      </c>
      <c r="L148">
        <v>2.2000000000000001E-3</v>
      </c>
      <c r="M148">
        <v>3.3E-3</v>
      </c>
      <c r="N148">
        <v>2.2000000000000001E-3</v>
      </c>
      <c r="O148">
        <v>3.3E-3</v>
      </c>
      <c r="P148">
        <v>2.2000000000000001E-3</v>
      </c>
      <c r="Q148">
        <v>1.1000000000000001E-3</v>
      </c>
      <c r="R148">
        <v>4.4000000000000003E-3</v>
      </c>
      <c r="S148">
        <v>1.1000000000000001E-2</v>
      </c>
      <c r="T148">
        <v>4.4000000000000003E-3</v>
      </c>
      <c r="U148">
        <v>7.7000000000000011E-3</v>
      </c>
      <c r="V148">
        <v>3.3E-3</v>
      </c>
      <c r="W148">
        <v>3.3E-3</v>
      </c>
      <c r="X148">
        <v>2.2000000000000001E-3</v>
      </c>
      <c r="Y148">
        <v>1.1000000000000001E-3</v>
      </c>
    </row>
    <row r="149" spans="1:25">
      <c r="A149" s="87" t="s">
        <v>252</v>
      </c>
      <c r="B149">
        <v>1.32E-2</v>
      </c>
      <c r="C149">
        <v>2.2000000000000001E-3</v>
      </c>
      <c r="D149">
        <v>2.2000000000000001E-3</v>
      </c>
      <c r="E149">
        <v>2.2000000000000001E-3</v>
      </c>
      <c r="F149">
        <v>0.23649999999999999</v>
      </c>
      <c r="G149">
        <v>0.22549999999999998</v>
      </c>
      <c r="H149">
        <v>0.11550000000000001</v>
      </c>
      <c r="I149">
        <v>1.43E-2</v>
      </c>
      <c r="J149">
        <v>2.2000000000000001E-3</v>
      </c>
      <c r="K149">
        <v>2.2000000000000001E-3</v>
      </c>
      <c r="L149">
        <v>2.2000000000000001E-3</v>
      </c>
      <c r="M149">
        <v>2.2000000000000001E-3</v>
      </c>
      <c r="N149">
        <v>4.4000000000000003E-3</v>
      </c>
      <c r="O149">
        <v>2.2000000000000001E-3</v>
      </c>
      <c r="P149">
        <v>2.2000000000000001E-3</v>
      </c>
      <c r="Q149">
        <v>2.2000000000000001E-3</v>
      </c>
      <c r="R149">
        <v>2.2000000000000001E-3</v>
      </c>
      <c r="S149">
        <v>2.2000000000000001E-3</v>
      </c>
      <c r="T149">
        <v>2.2000000000000001E-3</v>
      </c>
      <c r="U149">
        <v>2.2000000000000001E-3</v>
      </c>
      <c r="V149">
        <v>2.2000000000000001E-3</v>
      </c>
      <c r="W149">
        <v>8.6900000000000005E-2</v>
      </c>
      <c r="X149">
        <v>9.0199999999999989E-2</v>
      </c>
      <c r="Y149">
        <v>8.4699999999999998E-2</v>
      </c>
    </row>
    <row r="150" spans="1:25">
      <c r="A150" s="87" t="s">
        <v>253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87" t="s">
        <v>254</v>
      </c>
      <c r="B151">
        <v>0</v>
      </c>
      <c r="C151">
        <v>0</v>
      </c>
      <c r="D151">
        <v>0</v>
      </c>
      <c r="E151">
        <v>0</v>
      </c>
      <c r="F151">
        <v>1.1000000000000001E-3</v>
      </c>
      <c r="G151">
        <v>0.21009999999999998</v>
      </c>
      <c r="H151">
        <v>7.1500000000000008E-2</v>
      </c>
      <c r="I151">
        <v>1.43E-2</v>
      </c>
      <c r="J151">
        <v>1.21E-2</v>
      </c>
      <c r="K151">
        <v>4.4000000000000003E-3</v>
      </c>
      <c r="L151">
        <v>7.7000000000000011E-3</v>
      </c>
      <c r="M151">
        <v>5.5000000000000005E-3</v>
      </c>
      <c r="N151">
        <v>4.4000000000000003E-3</v>
      </c>
      <c r="O151">
        <v>9.8999999999999991E-3</v>
      </c>
      <c r="P151">
        <v>8.8000000000000005E-3</v>
      </c>
      <c r="Q151">
        <v>4.4000000000000003E-3</v>
      </c>
      <c r="R151">
        <v>5.5000000000000005E-3</v>
      </c>
      <c r="S151">
        <v>3.3E-3</v>
      </c>
      <c r="T151">
        <v>3.3E-3</v>
      </c>
      <c r="U151">
        <v>1.1000000000000001E-3</v>
      </c>
      <c r="V151">
        <v>0.23429999999999998</v>
      </c>
      <c r="W151">
        <v>6.0500000000000005E-2</v>
      </c>
      <c r="X151">
        <v>0</v>
      </c>
      <c r="Y151">
        <v>0</v>
      </c>
    </row>
    <row r="152" spans="1:25">
      <c r="A152" s="87" t="s">
        <v>255</v>
      </c>
      <c r="B152">
        <v>1.1000000000000001E-3</v>
      </c>
      <c r="C152">
        <v>1.1000000000000001E-3</v>
      </c>
      <c r="D152">
        <v>1.1000000000000001E-3</v>
      </c>
      <c r="E152">
        <v>1.1000000000000001E-3</v>
      </c>
      <c r="F152">
        <v>1.1000000000000001E-3</v>
      </c>
      <c r="G152">
        <v>1.1000000000000001E-3</v>
      </c>
      <c r="H152">
        <v>1.1000000000000001E-3</v>
      </c>
      <c r="I152">
        <v>4.4000000000000003E-3</v>
      </c>
      <c r="J152">
        <v>7.7000000000000011E-3</v>
      </c>
      <c r="K152">
        <v>1.8700000000000001E-2</v>
      </c>
      <c r="L152">
        <v>9.8999999999999991E-3</v>
      </c>
      <c r="M152">
        <v>2.2000000000000001E-3</v>
      </c>
      <c r="N152">
        <v>2.2000000000000001E-3</v>
      </c>
      <c r="O152">
        <v>3.3E-3</v>
      </c>
      <c r="P152">
        <v>1.5400000000000002E-2</v>
      </c>
      <c r="Q152">
        <v>4.4000000000000003E-3</v>
      </c>
      <c r="R152">
        <v>4.4000000000000003E-3</v>
      </c>
      <c r="S152">
        <v>4.4000000000000003E-3</v>
      </c>
      <c r="T152">
        <v>6.6E-3</v>
      </c>
      <c r="U152">
        <v>5.5000000000000005E-3</v>
      </c>
      <c r="V152">
        <v>1.1000000000000001E-3</v>
      </c>
      <c r="W152">
        <v>1.1000000000000001E-3</v>
      </c>
      <c r="X152">
        <v>1.1000000000000001E-3</v>
      </c>
      <c r="Y152">
        <v>2.2000000000000001E-3</v>
      </c>
    </row>
    <row r="153" spans="1:25">
      <c r="A153" s="87" t="s">
        <v>256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1.1000000000000001E-3</v>
      </c>
      <c r="H153">
        <v>2.2000000000000001E-3</v>
      </c>
      <c r="I153">
        <v>4.4000000000000003E-3</v>
      </c>
      <c r="J153">
        <v>1.1000000000000001E-3</v>
      </c>
      <c r="K153">
        <v>1.21E-2</v>
      </c>
      <c r="L153">
        <v>1.1000000000000001E-3</v>
      </c>
      <c r="M153">
        <v>2.2000000000000001E-3</v>
      </c>
      <c r="N153">
        <v>2.2000000000000001E-3</v>
      </c>
      <c r="O153">
        <v>2.2000000000000001E-3</v>
      </c>
      <c r="P153">
        <v>2.2000000000000001E-3</v>
      </c>
      <c r="Q153">
        <v>3.3E-3</v>
      </c>
      <c r="R153">
        <v>3.3E-3</v>
      </c>
      <c r="S153">
        <v>2.2000000000000001E-3</v>
      </c>
      <c r="T153">
        <v>3.3E-3</v>
      </c>
      <c r="U153">
        <v>3.3E-3</v>
      </c>
      <c r="V153">
        <v>0</v>
      </c>
      <c r="W153">
        <v>1.1000000000000001E-3</v>
      </c>
      <c r="X153">
        <v>2.2000000000000001E-3</v>
      </c>
      <c r="Y153">
        <v>1.1000000000000001E-3</v>
      </c>
    </row>
    <row r="154" spans="1:25">
      <c r="A154" s="87" t="s">
        <v>257</v>
      </c>
      <c r="B154">
        <v>1.1000000000000001E-3</v>
      </c>
      <c r="C154">
        <v>1.1000000000000001E-3</v>
      </c>
      <c r="D154">
        <v>1.1000000000000001E-3</v>
      </c>
      <c r="E154">
        <v>1.1000000000000001E-3</v>
      </c>
      <c r="F154">
        <v>1.1000000000000001E-3</v>
      </c>
      <c r="G154">
        <v>2.2000000000000001E-3</v>
      </c>
      <c r="H154">
        <v>4.9500000000000002E-2</v>
      </c>
      <c r="I154">
        <v>5.7200000000000001E-2</v>
      </c>
      <c r="J154">
        <v>2.0900000000000002E-2</v>
      </c>
      <c r="K154">
        <v>2.75E-2</v>
      </c>
      <c r="L154">
        <v>2.0900000000000002E-2</v>
      </c>
      <c r="M154">
        <v>2.2000000000000002E-2</v>
      </c>
      <c r="N154">
        <v>9.8999999999999991E-3</v>
      </c>
      <c r="O154">
        <v>2.4199999999999999E-2</v>
      </c>
      <c r="P154">
        <v>6.0500000000000005E-2</v>
      </c>
      <c r="Q154">
        <v>5.6100000000000004E-2</v>
      </c>
      <c r="R154">
        <v>1.7600000000000001E-2</v>
      </c>
      <c r="S154">
        <v>2.2000000000000001E-3</v>
      </c>
      <c r="T154">
        <v>4.4000000000000003E-3</v>
      </c>
      <c r="U154">
        <v>1.1000000000000001E-3</v>
      </c>
      <c r="V154">
        <v>1.1000000000000001E-3</v>
      </c>
      <c r="W154">
        <v>1.1000000000000001E-3</v>
      </c>
      <c r="X154">
        <v>1.1000000000000001E-3</v>
      </c>
      <c r="Y154">
        <v>1.1000000000000001E-3</v>
      </c>
    </row>
    <row r="155" spans="1:25">
      <c r="A155" s="87" t="s">
        <v>258</v>
      </c>
      <c r="B155">
        <v>0</v>
      </c>
      <c r="C155">
        <v>1.1000000000000001E-3</v>
      </c>
      <c r="D155">
        <v>1.1000000000000001E-3</v>
      </c>
      <c r="E155">
        <v>1.1000000000000001E-3</v>
      </c>
      <c r="F155">
        <v>0</v>
      </c>
      <c r="G155">
        <v>0</v>
      </c>
      <c r="H155">
        <v>3.3E-3</v>
      </c>
      <c r="I155">
        <v>3.3E-3</v>
      </c>
      <c r="J155">
        <v>4.4000000000000003E-3</v>
      </c>
      <c r="K155">
        <v>4.4000000000000003E-3</v>
      </c>
      <c r="L155">
        <v>2.2000000000000001E-3</v>
      </c>
      <c r="M155">
        <v>2.2000000000000001E-3</v>
      </c>
      <c r="N155">
        <v>2.2000000000000001E-3</v>
      </c>
      <c r="O155">
        <v>6.6E-3</v>
      </c>
      <c r="P155">
        <v>2.86E-2</v>
      </c>
      <c r="Q155">
        <v>8.8000000000000005E-3</v>
      </c>
      <c r="R155">
        <v>1.1000000000000001E-3</v>
      </c>
      <c r="S155">
        <v>4.4000000000000003E-3</v>
      </c>
      <c r="T155">
        <v>4.4000000000000003E-3</v>
      </c>
      <c r="U155">
        <v>2.2000000000000001E-3</v>
      </c>
      <c r="V155">
        <v>1.1000000000000001E-3</v>
      </c>
      <c r="W155">
        <v>1.1000000000000001E-3</v>
      </c>
      <c r="X155">
        <v>1.1000000000000001E-3</v>
      </c>
      <c r="Y155">
        <v>1.1000000000000001E-3</v>
      </c>
    </row>
    <row r="156" spans="1:25">
      <c r="A156" s="87" t="s">
        <v>259</v>
      </c>
      <c r="B156">
        <v>2.2000000000000001E-3</v>
      </c>
      <c r="C156">
        <v>2.2000000000000001E-3</v>
      </c>
      <c r="D156">
        <v>2.2000000000000001E-3</v>
      </c>
      <c r="E156">
        <v>2.2000000000000001E-3</v>
      </c>
      <c r="F156">
        <v>2.2000000000000001E-3</v>
      </c>
      <c r="G156">
        <v>2.2000000000000001E-3</v>
      </c>
      <c r="H156">
        <v>6.6E-3</v>
      </c>
      <c r="I156">
        <v>7.7000000000000011E-3</v>
      </c>
      <c r="J156">
        <v>1.43E-2</v>
      </c>
      <c r="K156">
        <v>2.53E-2</v>
      </c>
      <c r="L156">
        <v>2.3099999999999999E-2</v>
      </c>
      <c r="M156">
        <v>8.8000000000000005E-3</v>
      </c>
      <c r="N156">
        <v>9.8999999999999991E-3</v>
      </c>
      <c r="O156">
        <v>6.6E-3</v>
      </c>
      <c r="P156">
        <v>1.21E-2</v>
      </c>
      <c r="Q156">
        <v>5.5000000000000005E-3</v>
      </c>
      <c r="R156">
        <v>9.8999999999999991E-3</v>
      </c>
      <c r="S156">
        <v>1.1000000000000001E-2</v>
      </c>
      <c r="T156">
        <v>7.7000000000000011E-3</v>
      </c>
      <c r="U156">
        <v>5.5000000000000005E-3</v>
      </c>
      <c r="V156">
        <v>4.4000000000000003E-3</v>
      </c>
      <c r="W156">
        <v>7.7000000000000011E-3</v>
      </c>
      <c r="X156">
        <v>5.5000000000000005E-3</v>
      </c>
      <c r="Y156">
        <v>2.2000000000000001E-3</v>
      </c>
    </row>
    <row r="157" spans="1:25">
      <c r="A157" s="87" t="s">
        <v>260</v>
      </c>
      <c r="B157">
        <v>1.1000000000000001E-3</v>
      </c>
      <c r="C157">
        <v>0</v>
      </c>
      <c r="D157">
        <v>0</v>
      </c>
      <c r="E157">
        <v>0</v>
      </c>
      <c r="F157">
        <v>0</v>
      </c>
      <c r="G157">
        <v>1.1000000000000001E-3</v>
      </c>
      <c r="H157">
        <v>3.3E-3</v>
      </c>
      <c r="I157">
        <v>1.32E-2</v>
      </c>
      <c r="J157">
        <v>7.7000000000000011E-3</v>
      </c>
      <c r="K157">
        <v>7.7000000000000011E-3</v>
      </c>
      <c r="L157">
        <v>3.3E-3</v>
      </c>
      <c r="M157">
        <v>4.4000000000000003E-3</v>
      </c>
      <c r="N157">
        <v>4.4000000000000003E-3</v>
      </c>
      <c r="O157">
        <v>2.2000000000000001E-3</v>
      </c>
      <c r="P157">
        <v>1.1000000000000001E-3</v>
      </c>
      <c r="Q157">
        <v>5.5000000000000005E-3</v>
      </c>
      <c r="R157">
        <v>4.4000000000000003E-3</v>
      </c>
      <c r="S157">
        <v>1.1000000000000001E-3</v>
      </c>
      <c r="T157">
        <v>2.2000000000000001E-3</v>
      </c>
      <c r="U157">
        <v>4.4000000000000003E-3</v>
      </c>
      <c r="V157">
        <v>2.2000000000000001E-3</v>
      </c>
      <c r="W157">
        <v>1.1000000000000001E-3</v>
      </c>
      <c r="X157">
        <v>1.1000000000000001E-3</v>
      </c>
      <c r="Y157">
        <v>1.1000000000000001E-3</v>
      </c>
    </row>
    <row r="158" spans="1:25">
      <c r="A158" s="87" t="s">
        <v>261</v>
      </c>
      <c r="B158">
        <v>2.2000000000000001E-3</v>
      </c>
      <c r="C158">
        <v>0.12320000000000002</v>
      </c>
      <c r="D158">
        <v>2.2000000000000001E-3</v>
      </c>
      <c r="E158">
        <v>7.5899999999999995E-2</v>
      </c>
      <c r="F158">
        <v>0.31459999999999999</v>
      </c>
      <c r="G158">
        <v>0.11550000000000001</v>
      </c>
      <c r="H158">
        <v>0.16720000000000002</v>
      </c>
      <c r="I158">
        <v>1.21E-2</v>
      </c>
      <c r="J158">
        <v>1.1000000000000001E-2</v>
      </c>
      <c r="K158">
        <v>5.5000000000000005E-3</v>
      </c>
      <c r="L158">
        <v>1.1000000000000001E-2</v>
      </c>
      <c r="M158">
        <v>2.0900000000000002E-2</v>
      </c>
      <c r="N158">
        <v>4.4000000000000003E-3</v>
      </c>
      <c r="O158">
        <v>4.4000000000000003E-3</v>
      </c>
      <c r="P158">
        <v>4.4000000000000003E-3</v>
      </c>
      <c r="Q158">
        <v>3.3E-3</v>
      </c>
      <c r="R158">
        <v>3.3E-3</v>
      </c>
      <c r="S158">
        <v>3.3E-3</v>
      </c>
      <c r="T158">
        <v>2.2000000000000001E-3</v>
      </c>
      <c r="U158">
        <v>2.2000000000000001E-3</v>
      </c>
      <c r="V158">
        <v>2.2000000000000001E-3</v>
      </c>
      <c r="W158">
        <v>0.17600000000000002</v>
      </c>
      <c r="X158">
        <v>7.8100000000000003E-2</v>
      </c>
      <c r="Y158">
        <v>2.2000000000000001E-3</v>
      </c>
    </row>
    <row r="159" spans="1:25">
      <c r="A159" s="87" t="s">
        <v>262</v>
      </c>
      <c r="B159">
        <v>3.3E-3</v>
      </c>
      <c r="C159">
        <v>1.1000000000000001E-3</v>
      </c>
      <c r="D159">
        <v>1.1000000000000001E-3</v>
      </c>
      <c r="E159">
        <v>1.1000000000000001E-3</v>
      </c>
      <c r="F159">
        <v>1.1000000000000001E-3</v>
      </c>
      <c r="G159">
        <v>1.1000000000000001E-3</v>
      </c>
      <c r="H159">
        <v>1.1000000000000001E-3</v>
      </c>
      <c r="I159">
        <v>2.2000000000000001E-3</v>
      </c>
      <c r="J159">
        <v>7.7000000000000011E-3</v>
      </c>
      <c r="K159">
        <v>5.8300000000000005E-2</v>
      </c>
      <c r="L159">
        <v>6.4899999999999999E-2</v>
      </c>
      <c r="M159">
        <v>8.8000000000000005E-3</v>
      </c>
      <c r="N159">
        <v>2.2000000000000001E-3</v>
      </c>
      <c r="O159">
        <v>1.1000000000000001E-3</v>
      </c>
      <c r="P159">
        <v>3.3E-3</v>
      </c>
      <c r="Q159">
        <v>2.2000000000000001E-3</v>
      </c>
      <c r="R159">
        <v>2.2000000000000001E-3</v>
      </c>
      <c r="S159">
        <v>2.2000000000000001E-3</v>
      </c>
      <c r="T159">
        <v>2.2000000000000001E-3</v>
      </c>
      <c r="U159">
        <v>1.1000000000000001E-3</v>
      </c>
      <c r="V159">
        <v>1.1000000000000001E-3</v>
      </c>
      <c r="W159">
        <v>2.2000000000000001E-3</v>
      </c>
      <c r="X159">
        <v>1.1000000000000001E-3</v>
      </c>
      <c r="Y159">
        <v>1.1000000000000001E-3</v>
      </c>
    </row>
    <row r="160" spans="1:25">
      <c r="A160" s="87" t="s">
        <v>263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4.4000000000000003E-3</v>
      </c>
      <c r="H160">
        <v>5.5000000000000005E-3</v>
      </c>
      <c r="I160">
        <v>4.4000000000000003E-3</v>
      </c>
      <c r="J160">
        <v>7.7000000000000011E-3</v>
      </c>
      <c r="K160">
        <v>5.5000000000000005E-3</v>
      </c>
      <c r="L160">
        <v>3.3E-3</v>
      </c>
      <c r="M160">
        <v>1.1000000000000001E-3</v>
      </c>
      <c r="N160">
        <v>2.2000000000000001E-3</v>
      </c>
      <c r="O160">
        <v>1.1000000000000001E-3</v>
      </c>
      <c r="P160">
        <v>1.1000000000000001E-3</v>
      </c>
      <c r="Q160">
        <v>2.2000000000000001E-3</v>
      </c>
      <c r="R160">
        <v>1.1000000000000001E-3</v>
      </c>
      <c r="S160">
        <v>1.1000000000000001E-3</v>
      </c>
      <c r="T160">
        <v>1.1000000000000001E-3</v>
      </c>
      <c r="U160">
        <v>1.1000000000000001E-3</v>
      </c>
      <c r="V160">
        <v>1.1000000000000001E-3</v>
      </c>
      <c r="W160">
        <v>2.2000000000000001E-3</v>
      </c>
      <c r="X160">
        <v>2.2000000000000001E-3</v>
      </c>
      <c r="Y160">
        <v>1.1000000000000001E-3</v>
      </c>
    </row>
    <row r="161" spans="1:25">
      <c r="A161" s="87" t="s">
        <v>264</v>
      </c>
      <c r="B161">
        <v>7.7000000000000011E-3</v>
      </c>
      <c r="C161">
        <v>7.7000000000000011E-3</v>
      </c>
      <c r="D161">
        <v>1.1000000000000001E-3</v>
      </c>
      <c r="E161">
        <v>0</v>
      </c>
      <c r="F161">
        <v>0</v>
      </c>
      <c r="G161">
        <v>0</v>
      </c>
      <c r="H161">
        <v>5.5000000000000005E-3</v>
      </c>
      <c r="I161">
        <v>3.3000000000000002E-2</v>
      </c>
      <c r="J161">
        <v>2.53E-2</v>
      </c>
      <c r="K161">
        <v>5.3899999999999997E-2</v>
      </c>
      <c r="L161">
        <v>7.1500000000000008E-2</v>
      </c>
      <c r="M161">
        <v>7.1500000000000008E-2</v>
      </c>
      <c r="N161">
        <v>3.0800000000000004E-2</v>
      </c>
      <c r="O161">
        <v>4.6199999999999998E-2</v>
      </c>
      <c r="P161">
        <v>9.1299999999999992E-2</v>
      </c>
      <c r="Q161">
        <v>0.12100000000000001</v>
      </c>
      <c r="R161">
        <v>8.3600000000000008E-2</v>
      </c>
      <c r="S161">
        <v>6.7099999999999993E-2</v>
      </c>
      <c r="T161">
        <v>1.21E-2</v>
      </c>
      <c r="U161">
        <v>1.1000000000000001E-3</v>
      </c>
      <c r="V161">
        <v>5.5000000000000005E-3</v>
      </c>
      <c r="W161">
        <v>7.7000000000000011E-3</v>
      </c>
      <c r="X161">
        <v>8.8000000000000005E-3</v>
      </c>
      <c r="Y161">
        <v>6.6E-3</v>
      </c>
    </row>
    <row r="162" spans="1:25">
      <c r="A162" s="87" t="s">
        <v>265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6.6E-3</v>
      </c>
      <c r="H162">
        <v>8.8000000000000005E-3</v>
      </c>
      <c r="I162">
        <v>1.43E-2</v>
      </c>
      <c r="J162">
        <v>6.6E-3</v>
      </c>
      <c r="K162">
        <v>1.1000000000000001E-2</v>
      </c>
      <c r="L162">
        <v>4.4000000000000003E-3</v>
      </c>
      <c r="M162">
        <v>1.1000000000000001E-3</v>
      </c>
      <c r="N162">
        <v>4.4000000000000003E-3</v>
      </c>
      <c r="O162">
        <v>1.1000000000000001E-3</v>
      </c>
      <c r="P162">
        <v>5.5000000000000005E-3</v>
      </c>
      <c r="Q162">
        <v>1.1000000000000001E-3</v>
      </c>
      <c r="R162">
        <v>5.5000000000000005E-3</v>
      </c>
      <c r="S162">
        <v>5.5000000000000005E-3</v>
      </c>
      <c r="T162">
        <v>6.6E-3</v>
      </c>
      <c r="U162">
        <v>1.1000000000000001E-3</v>
      </c>
      <c r="V162">
        <v>1.1000000000000001E-3</v>
      </c>
      <c r="W162">
        <v>1.1000000000000001E-3</v>
      </c>
      <c r="X162">
        <v>1.1000000000000001E-3</v>
      </c>
      <c r="Y162">
        <v>0</v>
      </c>
    </row>
    <row r="163" spans="1:25">
      <c r="A163" s="87" t="s">
        <v>266</v>
      </c>
      <c r="B163">
        <v>3.9599999999999996E-2</v>
      </c>
      <c r="C163">
        <v>4.9500000000000002E-2</v>
      </c>
      <c r="D163">
        <v>3.0800000000000004E-2</v>
      </c>
      <c r="E163">
        <v>1.43E-2</v>
      </c>
      <c r="F163">
        <v>0.1573</v>
      </c>
      <c r="G163">
        <v>6.8199999999999997E-2</v>
      </c>
      <c r="H163">
        <v>0.11550000000000001</v>
      </c>
      <c r="I163">
        <v>7.2599999999999998E-2</v>
      </c>
      <c r="J163">
        <v>4.7300000000000002E-2</v>
      </c>
      <c r="K163">
        <v>5.28E-2</v>
      </c>
      <c r="L163">
        <v>3.6299999999999999E-2</v>
      </c>
      <c r="M163">
        <v>2.3099999999999999E-2</v>
      </c>
      <c r="N163">
        <v>1.5400000000000002E-2</v>
      </c>
      <c r="O163">
        <v>1.43E-2</v>
      </c>
      <c r="P163">
        <v>1.8700000000000001E-2</v>
      </c>
      <c r="Q163">
        <v>1.32E-2</v>
      </c>
      <c r="R163">
        <v>1.43E-2</v>
      </c>
      <c r="S163">
        <v>1.32E-2</v>
      </c>
      <c r="T163">
        <v>1.32E-2</v>
      </c>
      <c r="U163">
        <v>9.8999999999999991E-3</v>
      </c>
      <c r="V163">
        <v>6.7099999999999993E-2</v>
      </c>
      <c r="W163">
        <v>0.18149999999999999</v>
      </c>
      <c r="X163">
        <v>9.6799999999999997E-2</v>
      </c>
      <c r="Y163">
        <v>2.64E-2</v>
      </c>
    </row>
    <row r="164" spans="1:25">
      <c r="A164" s="87" t="s">
        <v>267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s="87" t="s">
        <v>268</v>
      </c>
      <c r="B165">
        <v>1.8700000000000001E-2</v>
      </c>
      <c r="C165">
        <v>5.5000000000000005E-3</v>
      </c>
      <c r="D165">
        <v>3.3E-3</v>
      </c>
      <c r="E165">
        <v>0.40149999999999997</v>
      </c>
      <c r="F165">
        <v>0.46640000000000004</v>
      </c>
      <c r="G165">
        <v>0.1419</v>
      </c>
      <c r="H165">
        <v>3.3E-3</v>
      </c>
      <c r="I165">
        <v>6.6E-3</v>
      </c>
      <c r="J165">
        <v>2.2000000000000002E-2</v>
      </c>
      <c r="K165">
        <v>2.3099999999999999E-2</v>
      </c>
      <c r="L165">
        <v>5.5000000000000005E-3</v>
      </c>
      <c r="M165">
        <v>1.7600000000000001E-2</v>
      </c>
      <c r="N165">
        <v>3.3000000000000002E-2</v>
      </c>
      <c r="O165">
        <v>1.9799999999999998E-2</v>
      </c>
      <c r="P165">
        <v>3.5200000000000002E-2</v>
      </c>
      <c r="Q165">
        <v>6.6E-3</v>
      </c>
      <c r="R165">
        <v>8.8000000000000005E-3</v>
      </c>
      <c r="S165">
        <v>7.7000000000000011E-3</v>
      </c>
      <c r="T165">
        <v>4.4000000000000003E-3</v>
      </c>
      <c r="U165">
        <v>1.1000000000000001E-3</v>
      </c>
      <c r="V165">
        <v>1.1000000000000001E-3</v>
      </c>
      <c r="W165">
        <v>4.4000000000000003E-3</v>
      </c>
      <c r="X165">
        <v>0.65229999999999999</v>
      </c>
      <c r="Y165">
        <v>0.32230000000000003</v>
      </c>
    </row>
    <row r="166" spans="1:25">
      <c r="A166" s="87" t="s">
        <v>269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87" t="s">
        <v>270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87" t="s">
        <v>271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1.1000000000000001E-3</v>
      </c>
      <c r="H168">
        <v>2.2000000000000001E-3</v>
      </c>
      <c r="I168">
        <v>2.2000000000000001E-3</v>
      </c>
      <c r="J168">
        <v>1.1000000000000001E-3</v>
      </c>
      <c r="K168">
        <v>1.1000000000000001E-3</v>
      </c>
      <c r="L168">
        <v>1.1000000000000001E-3</v>
      </c>
      <c r="M168">
        <v>1.1000000000000001E-3</v>
      </c>
      <c r="N168">
        <v>1.1000000000000001E-3</v>
      </c>
      <c r="O168">
        <v>2.2000000000000001E-3</v>
      </c>
      <c r="P168">
        <v>4.4000000000000003E-3</v>
      </c>
      <c r="Q168">
        <v>2.2000000000000001E-3</v>
      </c>
      <c r="R168">
        <v>1.1000000000000001E-3</v>
      </c>
      <c r="S168">
        <v>3.3E-3</v>
      </c>
      <c r="T168">
        <v>3.3E-3</v>
      </c>
      <c r="U168">
        <v>0</v>
      </c>
      <c r="V168">
        <v>0</v>
      </c>
      <c r="W168">
        <v>0</v>
      </c>
      <c r="X168">
        <v>1.1000000000000001E-3</v>
      </c>
      <c r="Y168">
        <v>0</v>
      </c>
    </row>
    <row r="169" spans="1:25">
      <c r="A169" s="87" t="s">
        <v>272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s="87" t="s">
        <v>273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87" t="s">
        <v>274</v>
      </c>
      <c r="B171">
        <v>4.4000000000000003E-3</v>
      </c>
      <c r="C171">
        <v>4.4000000000000003E-3</v>
      </c>
      <c r="D171">
        <v>4.4000000000000003E-3</v>
      </c>
      <c r="E171">
        <v>3.3E-3</v>
      </c>
      <c r="F171">
        <v>3.3E-3</v>
      </c>
      <c r="G171">
        <v>3.3E-3</v>
      </c>
      <c r="H171">
        <v>3.3E-3</v>
      </c>
      <c r="I171">
        <v>3.3E-3</v>
      </c>
      <c r="J171">
        <v>3.3E-3</v>
      </c>
      <c r="K171">
        <v>4.4000000000000003E-3</v>
      </c>
      <c r="L171">
        <v>4.4000000000000003E-3</v>
      </c>
      <c r="M171">
        <v>4.4000000000000003E-3</v>
      </c>
      <c r="N171">
        <v>3.3E-3</v>
      </c>
      <c r="O171">
        <v>3.3E-3</v>
      </c>
      <c r="P171">
        <v>3.3E-3</v>
      </c>
      <c r="Q171">
        <v>4.4000000000000003E-3</v>
      </c>
      <c r="R171">
        <v>4.4000000000000003E-3</v>
      </c>
      <c r="S171">
        <v>4.4000000000000003E-3</v>
      </c>
      <c r="T171">
        <v>4.4000000000000003E-3</v>
      </c>
      <c r="U171">
        <v>4.4000000000000003E-3</v>
      </c>
      <c r="V171">
        <v>4.4000000000000003E-3</v>
      </c>
      <c r="W171">
        <v>4.4000000000000003E-3</v>
      </c>
      <c r="X171">
        <v>3.3E-3</v>
      </c>
      <c r="Y171">
        <v>3.3E-3</v>
      </c>
    </row>
    <row r="172" spans="1:25">
      <c r="A172" s="87" t="s">
        <v>275</v>
      </c>
      <c r="B172">
        <v>4.4000000000000003E-3</v>
      </c>
      <c r="C172">
        <v>1.1000000000000001E-3</v>
      </c>
      <c r="D172">
        <v>1.1000000000000001E-3</v>
      </c>
      <c r="E172">
        <v>4.8399999999999999E-2</v>
      </c>
      <c r="F172">
        <v>9.8999999999999991E-3</v>
      </c>
      <c r="G172">
        <v>1.1000000000000001E-3</v>
      </c>
      <c r="H172">
        <v>2.2000000000000001E-3</v>
      </c>
      <c r="I172">
        <v>3.3E-3</v>
      </c>
      <c r="J172">
        <v>4.4000000000000003E-3</v>
      </c>
      <c r="K172">
        <v>2.2000000000000001E-3</v>
      </c>
      <c r="L172">
        <v>3.3E-3</v>
      </c>
      <c r="M172">
        <v>2.2000000000000001E-3</v>
      </c>
      <c r="N172">
        <v>1.1000000000000001E-3</v>
      </c>
      <c r="O172">
        <v>2.2000000000000001E-3</v>
      </c>
      <c r="P172">
        <v>2.2000000000000001E-3</v>
      </c>
      <c r="Q172">
        <v>1.1000000000000001E-3</v>
      </c>
      <c r="R172">
        <v>1.1000000000000001E-3</v>
      </c>
      <c r="S172">
        <v>1.1000000000000001E-3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87" t="s">
        <v>276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3.4099999999999998E-2</v>
      </c>
      <c r="J173">
        <v>4.1800000000000004E-2</v>
      </c>
      <c r="K173">
        <v>6.6E-3</v>
      </c>
      <c r="L173">
        <v>1.1000000000000001E-3</v>
      </c>
      <c r="M173">
        <v>0</v>
      </c>
      <c r="N173">
        <v>1.1000000000000001E-3</v>
      </c>
      <c r="O173">
        <v>1.8700000000000001E-2</v>
      </c>
      <c r="P173">
        <v>1.7600000000000001E-2</v>
      </c>
      <c r="Q173">
        <v>1.1000000000000001E-3</v>
      </c>
      <c r="R173">
        <v>2.2000000000000001E-3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87" t="s">
        <v>277</v>
      </c>
      <c r="B174">
        <v>7.7000000000000011E-3</v>
      </c>
      <c r="C174">
        <v>8.8000000000000005E-3</v>
      </c>
      <c r="D174">
        <v>7.7000000000000011E-3</v>
      </c>
      <c r="E174">
        <v>7.7000000000000011E-3</v>
      </c>
      <c r="F174">
        <v>7.7000000000000011E-3</v>
      </c>
      <c r="G174">
        <v>6.6E-3</v>
      </c>
      <c r="H174">
        <v>7.7000000000000011E-3</v>
      </c>
      <c r="I174">
        <v>8.8000000000000005E-3</v>
      </c>
      <c r="J174">
        <v>1.7600000000000001E-2</v>
      </c>
      <c r="K174">
        <v>2.64E-2</v>
      </c>
      <c r="L174">
        <v>1.6500000000000001E-2</v>
      </c>
      <c r="M174">
        <v>9.8999999999999991E-3</v>
      </c>
      <c r="N174">
        <v>8.8000000000000005E-3</v>
      </c>
      <c r="O174">
        <v>8.8000000000000005E-3</v>
      </c>
      <c r="P174">
        <v>1.1000000000000001E-2</v>
      </c>
      <c r="Q174">
        <v>8.8000000000000005E-3</v>
      </c>
      <c r="R174">
        <v>8.8000000000000005E-3</v>
      </c>
      <c r="S174">
        <v>7.7000000000000011E-3</v>
      </c>
      <c r="T174">
        <v>7.7000000000000011E-3</v>
      </c>
      <c r="U174">
        <v>7.7000000000000011E-3</v>
      </c>
      <c r="V174">
        <v>7.7000000000000011E-3</v>
      </c>
      <c r="W174">
        <v>7.7000000000000011E-3</v>
      </c>
      <c r="X174">
        <v>7.7000000000000011E-3</v>
      </c>
      <c r="Y174">
        <v>7.7000000000000011E-3</v>
      </c>
    </row>
    <row r="175" spans="1:25">
      <c r="A175" s="87" t="s">
        <v>278</v>
      </c>
      <c r="B175">
        <v>1.1000000000000001E-3</v>
      </c>
      <c r="C175">
        <v>1.1000000000000001E-3</v>
      </c>
      <c r="D175">
        <v>1.1000000000000001E-3</v>
      </c>
      <c r="E175">
        <v>1.1000000000000001E-3</v>
      </c>
      <c r="F175">
        <v>1.1000000000000001E-3</v>
      </c>
      <c r="G175">
        <v>1.1000000000000001E-3</v>
      </c>
      <c r="H175">
        <v>1.1000000000000001E-3</v>
      </c>
      <c r="I175">
        <v>1.1000000000000001E-3</v>
      </c>
      <c r="J175">
        <v>1.1000000000000001E-3</v>
      </c>
      <c r="K175">
        <v>1.1000000000000001E-3</v>
      </c>
      <c r="L175">
        <v>1.1000000000000001E-3</v>
      </c>
      <c r="M175">
        <v>1.1000000000000001E-3</v>
      </c>
      <c r="N175">
        <v>1.1000000000000001E-3</v>
      </c>
      <c r="O175">
        <v>1.1000000000000001E-3</v>
      </c>
      <c r="P175">
        <v>1.1000000000000001E-3</v>
      </c>
      <c r="Q175">
        <v>1.1000000000000001E-3</v>
      </c>
      <c r="R175">
        <v>1.1000000000000001E-3</v>
      </c>
      <c r="S175">
        <v>1.1000000000000001E-3</v>
      </c>
      <c r="T175">
        <v>1.1000000000000001E-3</v>
      </c>
      <c r="U175">
        <v>1.1000000000000001E-3</v>
      </c>
      <c r="V175">
        <v>1.1000000000000001E-3</v>
      </c>
      <c r="W175">
        <v>1.1000000000000001E-3</v>
      </c>
      <c r="X175">
        <v>1.1000000000000001E-3</v>
      </c>
      <c r="Y175">
        <v>1.1000000000000001E-3</v>
      </c>
    </row>
    <row r="176" spans="1:25">
      <c r="A176" s="87" t="s">
        <v>279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1.21E-2</v>
      </c>
      <c r="J176">
        <v>2.2000000000000001E-3</v>
      </c>
      <c r="K176">
        <v>3.3E-3</v>
      </c>
      <c r="L176">
        <v>5.5000000000000005E-3</v>
      </c>
      <c r="M176">
        <v>0</v>
      </c>
      <c r="N176">
        <v>0</v>
      </c>
      <c r="O176">
        <v>3.3E-3</v>
      </c>
      <c r="P176">
        <v>1.32E-2</v>
      </c>
      <c r="Q176">
        <v>1.1000000000000001E-3</v>
      </c>
      <c r="R176">
        <v>0</v>
      </c>
      <c r="S176">
        <v>1.1000000000000001E-3</v>
      </c>
      <c r="T176">
        <v>1.1000000000000001E-3</v>
      </c>
      <c r="U176">
        <v>1.1000000000000001E-3</v>
      </c>
      <c r="V176">
        <v>1.1000000000000001E-3</v>
      </c>
      <c r="W176">
        <v>0</v>
      </c>
      <c r="X176">
        <v>0</v>
      </c>
      <c r="Y176">
        <v>0</v>
      </c>
    </row>
    <row r="177" spans="1:25">
      <c r="A177" s="87" t="s">
        <v>280</v>
      </c>
      <c r="B177">
        <v>7.7000000000000011E-3</v>
      </c>
      <c r="C177">
        <v>7.7000000000000011E-3</v>
      </c>
      <c r="D177">
        <v>9.8999999999999991E-3</v>
      </c>
      <c r="E177">
        <v>1.21E-2</v>
      </c>
      <c r="F177">
        <v>2.2000000000000002E-2</v>
      </c>
      <c r="G177">
        <v>1.5400000000000002E-2</v>
      </c>
      <c r="H177">
        <v>3.85E-2</v>
      </c>
      <c r="I177">
        <v>3.4099999999999998E-2</v>
      </c>
      <c r="J177">
        <v>3.1899999999999998E-2</v>
      </c>
      <c r="K177">
        <v>2.2000000000000002E-2</v>
      </c>
      <c r="L177">
        <v>1.6500000000000001E-2</v>
      </c>
      <c r="M177">
        <v>2.2000000000000002E-2</v>
      </c>
      <c r="N177">
        <v>1.7600000000000001E-2</v>
      </c>
      <c r="O177">
        <v>2.0900000000000002E-2</v>
      </c>
      <c r="P177">
        <v>7.7000000000000011E-3</v>
      </c>
      <c r="Q177">
        <v>8.8000000000000005E-3</v>
      </c>
      <c r="R177">
        <v>1.8700000000000001E-2</v>
      </c>
      <c r="S177">
        <v>2.3099999999999999E-2</v>
      </c>
      <c r="T177">
        <v>9.8999999999999991E-3</v>
      </c>
      <c r="U177">
        <v>8.8000000000000005E-3</v>
      </c>
      <c r="V177">
        <v>7.7000000000000011E-3</v>
      </c>
      <c r="W177">
        <v>6.6E-3</v>
      </c>
      <c r="X177">
        <v>6.6E-3</v>
      </c>
      <c r="Y177">
        <v>7.7000000000000011E-3</v>
      </c>
    </row>
    <row r="178" spans="1:25">
      <c r="A178" s="87" t="s">
        <v>281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2.2000000000000001E-3</v>
      </c>
      <c r="I178">
        <v>2.0900000000000002E-2</v>
      </c>
      <c r="J178">
        <v>2.0900000000000002E-2</v>
      </c>
      <c r="K178">
        <v>4.4000000000000003E-3</v>
      </c>
      <c r="L178">
        <v>4.4000000000000003E-3</v>
      </c>
      <c r="M178">
        <v>3.3E-3</v>
      </c>
      <c r="N178">
        <v>0</v>
      </c>
      <c r="O178">
        <v>1.1000000000000001E-3</v>
      </c>
      <c r="P178">
        <v>1.21E-2</v>
      </c>
      <c r="Q178">
        <v>1.6500000000000001E-2</v>
      </c>
      <c r="R178">
        <v>1.1000000000000001E-2</v>
      </c>
      <c r="S178">
        <v>2.2000000000000001E-3</v>
      </c>
      <c r="T178">
        <v>1.1000000000000001E-3</v>
      </c>
      <c r="U178">
        <v>1.1000000000000001E-3</v>
      </c>
      <c r="V178">
        <v>1.1000000000000001E-3</v>
      </c>
      <c r="W178">
        <v>2.2000000000000001E-3</v>
      </c>
      <c r="X178">
        <v>1.1000000000000001E-3</v>
      </c>
      <c r="Y178">
        <v>0</v>
      </c>
    </row>
    <row r="179" spans="1:25">
      <c r="A179" s="87" t="s">
        <v>282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1.1000000000000001E-3</v>
      </c>
      <c r="I179">
        <v>1.1000000000000001E-3</v>
      </c>
      <c r="J179">
        <v>1.1000000000000001E-3</v>
      </c>
      <c r="K179">
        <v>8.8000000000000005E-3</v>
      </c>
      <c r="L179">
        <v>3.3E-3</v>
      </c>
      <c r="M179">
        <v>2.2000000000000001E-3</v>
      </c>
      <c r="N179">
        <v>1.32E-2</v>
      </c>
      <c r="O179">
        <v>8.8000000000000005E-3</v>
      </c>
      <c r="P179">
        <v>0</v>
      </c>
      <c r="Q179">
        <v>0</v>
      </c>
      <c r="R179">
        <v>0</v>
      </c>
      <c r="S179">
        <v>1.1000000000000001E-3</v>
      </c>
      <c r="T179">
        <v>0</v>
      </c>
      <c r="U179">
        <v>0</v>
      </c>
      <c r="V179">
        <v>0</v>
      </c>
      <c r="W179">
        <v>0</v>
      </c>
      <c r="X179">
        <v>1.1000000000000001E-3</v>
      </c>
      <c r="Y179">
        <v>1.1000000000000001E-3</v>
      </c>
    </row>
    <row r="180" spans="1:25">
      <c r="A180" s="87" t="s">
        <v>283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87" t="s">
        <v>284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87" t="s">
        <v>285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87" t="s">
        <v>286</v>
      </c>
      <c r="B183">
        <v>9.8999999999999991E-3</v>
      </c>
      <c r="C183">
        <v>9.8999999999999991E-3</v>
      </c>
      <c r="D183">
        <v>9.8999999999999991E-3</v>
      </c>
      <c r="E183">
        <v>9.8999999999999991E-3</v>
      </c>
      <c r="F183">
        <v>9.8999999999999991E-3</v>
      </c>
      <c r="G183">
        <v>7.7000000000000011E-3</v>
      </c>
      <c r="H183">
        <v>9.8999999999999991E-3</v>
      </c>
      <c r="I183">
        <v>1.8700000000000001E-2</v>
      </c>
      <c r="J183">
        <v>2.3099999999999999E-2</v>
      </c>
      <c r="K183">
        <v>2.3099999999999999E-2</v>
      </c>
      <c r="L183">
        <v>2.4199999999999999E-2</v>
      </c>
      <c r="M183">
        <v>2.2000000000000002E-2</v>
      </c>
      <c r="N183">
        <v>1.43E-2</v>
      </c>
      <c r="O183">
        <v>1.32E-2</v>
      </c>
      <c r="P183">
        <v>1.21E-2</v>
      </c>
      <c r="Q183">
        <v>1.43E-2</v>
      </c>
      <c r="R183">
        <v>1.21E-2</v>
      </c>
      <c r="S183">
        <v>1.21E-2</v>
      </c>
      <c r="T183">
        <v>1.1000000000000001E-2</v>
      </c>
      <c r="U183">
        <v>1.1000000000000001E-2</v>
      </c>
      <c r="V183">
        <v>1.1000000000000001E-2</v>
      </c>
      <c r="W183">
        <v>9.8999999999999991E-3</v>
      </c>
      <c r="X183">
        <v>9.8999999999999991E-3</v>
      </c>
      <c r="Y183">
        <v>9.8999999999999991E-3</v>
      </c>
    </row>
    <row r="184" spans="1:25">
      <c r="A184" s="87" t="s">
        <v>287</v>
      </c>
      <c r="B184">
        <v>4.5099999999999994E-2</v>
      </c>
      <c r="C184">
        <v>4.5099999999999994E-2</v>
      </c>
      <c r="D184">
        <v>4.5099999999999994E-2</v>
      </c>
      <c r="E184">
        <v>4.5099999999999994E-2</v>
      </c>
      <c r="F184">
        <v>4.07E-2</v>
      </c>
      <c r="G184">
        <v>1.1000000000000001E-2</v>
      </c>
      <c r="H184">
        <v>2.64E-2</v>
      </c>
      <c r="I184">
        <v>3.6299999999999999E-2</v>
      </c>
      <c r="J184">
        <v>3.9599999999999996E-2</v>
      </c>
      <c r="K184">
        <v>4.7300000000000002E-2</v>
      </c>
      <c r="L184">
        <v>4.9500000000000002E-2</v>
      </c>
      <c r="M184">
        <v>4.8399999999999999E-2</v>
      </c>
      <c r="N184">
        <v>5.5E-2</v>
      </c>
      <c r="O184">
        <v>6.2699999999999992E-2</v>
      </c>
      <c r="P184">
        <v>6.0500000000000005E-2</v>
      </c>
      <c r="Q184">
        <v>6.1600000000000009E-2</v>
      </c>
      <c r="R184">
        <v>5.28E-2</v>
      </c>
      <c r="S184">
        <v>5.0599999999999999E-2</v>
      </c>
      <c r="T184">
        <v>4.8399999999999999E-2</v>
      </c>
      <c r="U184">
        <v>4.9500000000000002E-2</v>
      </c>
      <c r="V184">
        <v>4.7300000000000002E-2</v>
      </c>
      <c r="W184">
        <v>4.5099999999999994E-2</v>
      </c>
      <c r="X184">
        <v>4.5099999999999994E-2</v>
      </c>
      <c r="Y184">
        <v>4.4000000000000004E-2</v>
      </c>
    </row>
    <row r="185" spans="1:25">
      <c r="A185" s="87" t="s">
        <v>288</v>
      </c>
      <c r="B185">
        <v>2.64E-2</v>
      </c>
      <c r="C185">
        <v>1.5400000000000002E-2</v>
      </c>
      <c r="D185">
        <v>6.6E-3</v>
      </c>
      <c r="E185">
        <v>7.7000000000000011E-3</v>
      </c>
      <c r="F185">
        <v>8.8000000000000005E-3</v>
      </c>
      <c r="G185">
        <v>9.8999999999999991E-3</v>
      </c>
      <c r="H185">
        <v>5.8300000000000005E-2</v>
      </c>
      <c r="I185">
        <v>6.3799999999999996E-2</v>
      </c>
      <c r="J185">
        <v>9.0199999999999989E-2</v>
      </c>
      <c r="K185">
        <v>0.1111</v>
      </c>
      <c r="L185">
        <v>9.9000000000000005E-2</v>
      </c>
      <c r="M185">
        <v>0.12210000000000001</v>
      </c>
      <c r="N185">
        <v>6.0500000000000005E-2</v>
      </c>
      <c r="O185">
        <v>5.28E-2</v>
      </c>
      <c r="P185">
        <v>5.3899999999999997E-2</v>
      </c>
      <c r="Q185">
        <v>5.8300000000000005E-2</v>
      </c>
      <c r="R185">
        <v>7.1500000000000008E-2</v>
      </c>
      <c r="S185">
        <v>9.35E-2</v>
      </c>
      <c r="T185">
        <v>0.12210000000000001</v>
      </c>
      <c r="U185">
        <v>9.1299999999999992E-2</v>
      </c>
      <c r="V185">
        <v>3.4099999999999998E-2</v>
      </c>
      <c r="W185">
        <v>1.8700000000000001E-2</v>
      </c>
      <c r="X185">
        <v>3.0800000000000004E-2</v>
      </c>
      <c r="Y185">
        <v>3.5200000000000002E-2</v>
      </c>
    </row>
    <row r="186" spans="1:25">
      <c r="A186" s="87" t="s">
        <v>289</v>
      </c>
      <c r="B186">
        <v>1.1000000000000001E-3</v>
      </c>
      <c r="C186">
        <v>0</v>
      </c>
      <c r="D186">
        <v>0</v>
      </c>
      <c r="E186">
        <v>0</v>
      </c>
      <c r="F186">
        <v>1.1000000000000001E-3</v>
      </c>
      <c r="G186">
        <v>0</v>
      </c>
      <c r="H186">
        <v>6.6E-3</v>
      </c>
      <c r="I186">
        <v>2.0900000000000002E-2</v>
      </c>
      <c r="J186">
        <v>2.53E-2</v>
      </c>
      <c r="K186">
        <v>8.8000000000000005E-3</v>
      </c>
      <c r="L186">
        <v>3.3E-3</v>
      </c>
      <c r="M186">
        <v>5.5000000000000005E-3</v>
      </c>
      <c r="N186">
        <v>7.7000000000000011E-3</v>
      </c>
      <c r="O186">
        <v>3.3E-3</v>
      </c>
      <c r="P186">
        <v>1.1000000000000001E-3</v>
      </c>
      <c r="Q186">
        <v>3.3E-3</v>
      </c>
      <c r="R186">
        <v>2.2000000000000001E-3</v>
      </c>
      <c r="S186">
        <v>1.1000000000000001E-2</v>
      </c>
      <c r="T186">
        <v>9.8999999999999991E-3</v>
      </c>
      <c r="U186">
        <v>4.4000000000000003E-3</v>
      </c>
      <c r="V186">
        <v>1.1000000000000001E-3</v>
      </c>
      <c r="W186">
        <v>1.1000000000000001E-3</v>
      </c>
      <c r="X186">
        <v>1.1000000000000001E-3</v>
      </c>
      <c r="Y186">
        <v>1.1000000000000001E-3</v>
      </c>
    </row>
    <row r="187" spans="1:25">
      <c r="A187" s="87" t="s">
        <v>290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87" t="s">
        <v>291</v>
      </c>
      <c r="B188">
        <v>3.3E-3</v>
      </c>
      <c r="C188">
        <v>3.3E-3</v>
      </c>
      <c r="D188">
        <v>3.3E-3</v>
      </c>
      <c r="E188">
        <v>3.3E-3</v>
      </c>
      <c r="F188">
        <v>3.3E-3</v>
      </c>
      <c r="G188">
        <v>4.4000000000000003E-3</v>
      </c>
      <c r="H188">
        <v>1.32E-2</v>
      </c>
      <c r="I188">
        <v>9.8999999999999991E-3</v>
      </c>
      <c r="J188">
        <v>7.7000000000000011E-3</v>
      </c>
      <c r="K188">
        <v>8.8000000000000005E-3</v>
      </c>
      <c r="L188">
        <v>7.7000000000000011E-3</v>
      </c>
      <c r="M188">
        <v>8.8000000000000005E-3</v>
      </c>
      <c r="N188">
        <v>7.7000000000000011E-3</v>
      </c>
      <c r="O188">
        <v>5.5000000000000005E-3</v>
      </c>
      <c r="P188">
        <v>4.4000000000000003E-3</v>
      </c>
      <c r="Q188">
        <v>4.4000000000000003E-3</v>
      </c>
      <c r="R188">
        <v>7.7000000000000011E-3</v>
      </c>
      <c r="S188">
        <v>1.21E-2</v>
      </c>
      <c r="T188">
        <v>8.8000000000000005E-3</v>
      </c>
      <c r="U188">
        <v>7.7000000000000011E-3</v>
      </c>
      <c r="V188">
        <v>7.7000000000000011E-3</v>
      </c>
      <c r="W188">
        <v>5.5000000000000005E-3</v>
      </c>
      <c r="X188">
        <v>4.4000000000000003E-3</v>
      </c>
      <c r="Y188">
        <v>4.4000000000000003E-3</v>
      </c>
    </row>
    <row r="189" spans="1:25">
      <c r="A189" s="87" t="s">
        <v>292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2.2000000000000001E-3</v>
      </c>
      <c r="J189">
        <v>1.1000000000000001E-3</v>
      </c>
      <c r="K189">
        <v>4.4000000000000003E-3</v>
      </c>
      <c r="L189">
        <v>2.4199999999999999E-2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1.1000000000000001E-3</v>
      </c>
      <c r="S189">
        <v>6.6E-3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1.1000000000000001E-3</v>
      </c>
    </row>
    <row r="190" spans="1:25">
      <c r="A190" s="87" t="s">
        <v>293</v>
      </c>
      <c r="B190">
        <v>1.1000000000000001E-3</v>
      </c>
      <c r="C190">
        <v>2.2000000000000001E-3</v>
      </c>
      <c r="D190">
        <v>2.2000000000000001E-3</v>
      </c>
      <c r="E190">
        <v>2.2000000000000001E-3</v>
      </c>
      <c r="F190">
        <v>1.1000000000000001E-3</v>
      </c>
      <c r="G190">
        <v>2.2000000000000001E-3</v>
      </c>
      <c r="H190">
        <v>1.1000000000000001E-3</v>
      </c>
      <c r="I190">
        <v>5.5000000000000005E-3</v>
      </c>
      <c r="J190">
        <v>4.4000000000000003E-3</v>
      </c>
      <c r="K190">
        <v>3.3E-3</v>
      </c>
      <c r="L190">
        <v>3.3E-3</v>
      </c>
      <c r="M190">
        <v>3.3E-3</v>
      </c>
      <c r="N190">
        <v>3.3E-3</v>
      </c>
      <c r="O190">
        <v>3.3E-3</v>
      </c>
      <c r="P190">
        <v>4.4000000000000003E-3</v>
      </c>
      <c r="Q190">
        <v>4.4000000000000003E-3</v>
      </c>
      <c r="R190">
        <v>4.4000000000000003E-3</v>
      </c>
      <c r="S190">
        <v>4.4000000000000003E-3</v>
      </c>
      <c r="T190">
        <v>7.7000000000000011E-3</v>
      </c>
      <c r="U190">
        <v>2.2000000000000001E-3</v>
      </c>
      <c r="V190">
        <v>1.1000000000000001E-3</v>
      </c>
      <c r="W190">
        <v>3.3E-3</v>
      </c>
      <c r="X190">
        <v>2.2000000000000001E-3</v>
      </c>
      <c r="Y190">
        <v>2.2000000000000001E-3</v>
      </c>
    </row>
    <row r="191" spans="1:25">
      <c r="A191" s="87" t="s">
        <v>294</v>
      </c>
      <c r="B191">
        <v>4.4000000000000003E-3</v>
      </c>
      <c r="C191">
        <v>2.2000000000000001E-3</v>
      </c>
      <c r="D191">
        <v>2.2000000000000001E-3</v>
      </c>
      <c r="E191">
        <v>2.2000000000000001E-3</v>
      </c>
      <c r="F191">
        <v>2.2000000000000001E-3</v>
      </c>
      <c r="G191">
        <v>2.2000000000000001E-3</v>
      </c>
      <c r="H191">
        <v>7.7000000000000011E-3</v>
      </c>
      <c r="I191">
        <v>5.5000000000000005E-3</v>
      </c>
      <c r="J191">
        <v>8.8000000000000005E-3</v>
      </c>
      <c r="K191">
        <v>1.32E-2</v>
      </c>
      <c r="L191">
        <v>1.21E-2</v>
      </c>
      <c r="M191">
        <v>8.8000000000000005E-3</v>
      </c>
      <c r="N191">
        <v>8.8000000000000005E-3</v>
      </c>
      <c r="O191">
        <v>8.8000000000000005E-3</v>
      </c>
      <c r="P191">
        <v>4.4000000000000003E-3</v>
      </c>
      <c r="Q191">
        <v>6.6E-3</v>
      </c>
      <c r="R191">
        <v>6.6E-3</v>
      </c>
      <c r="S191">
        <v>8.8000000000000005E-3</v>
      </c>
      <c r="T191">
        <v>1.1000000000000001E-2</v>
      </c>
      <c r="U191">
        <v>4.4000000000000003E-3</v>
      </c>
      <c r="V191">
        <v>4.4000000000000003E-3</v>
      </c>
      <c r="W191">
        <v>7.7000000000000011E-3</v>
      </c>
      <c r="X191">
        <v>4.4000000000000003E-3</v>
      </c>
      <c r="Y191">
        <v>3.3E-3</v>
      </c>
    </row>
    <row r="192" spans="1:25">
      <c r="A192" s="87" t="s">
        <v>295</v>
      </c>
      <c r="B192">
        <v>0</v>
      </c>
      <c r="C192">
        <v>0</v>
      </c>
      <c r="D192">
        <v>1.7600000000000001E-2</v>
      </c>
      <c r="E192">
        <v>1.1000000000000001E-3</v>
      </c>
      <c r="F192">
        <v>0</v>
      </c>
      <c r="G192">
        <v>0</v>
      </c>
      <c r="H192">
        <v>0</v>
      </c>
      <c r="I192">
        <v>1.1000000000000001E-3</v>
      </c>
      <c r="J192">
        <v>1.43E-2</v>
      </c>
      <c r="K192">
        <v>4.4000000000000004E-2</v>
      </c>
      <c r="L192">
        <v>1.32E-2</v>
      </c>
      <c r="M192">
        <v>3.3E-3</v>
      </c>
      <c r="N192">
        <v>1.1000000000000001E-3</v>
      </c>
      <c r="O192">
        <v>1.1000000000000001E-3</v>
      </c>
      <c r="P192">
        <v>1.21E-2</v>
      </c>
      <c r="Q192">
        <v>3.3E-3</v>
      </c>
      <c r="R192">
        <v>1.1000000000000001E-3</v>
      </c>
      <c r="S192">
        <v>0</v>
      </c>
      <c r="T192">
        <v>0</v>
      </c>
      <c r="U192">
        <v>0</v>
      </c>
      <c r="V192">
        <v>5.5000000000000005E-3</v>
      </c>
      <c r="W192">
        <v>1.1000000000000001E-3</v>
      </c>
      <c r="X192">
        <v>5.5000000000000005E-3</v>
      </c>
      <c r="Y192">
        <v>0</v>
      </c>
    </row>
    <row r="193" spans="1:25">
      <c r="A193" s="87" t="s">
        <v>296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2.2000000000000001E-3</v>
      </c>
      <c r="H193">
        <v>2.2000000000000001E-3</v>
      </c>
      <c r="I193">
        <v>3.3E-3</v>
      </c>
      <c r="J193">
        <v>5.5000000000000005E-3</v>
      </c>
      <c r="K193">
        <v>3.3E-3</v>
      </c>
      <c r="L193">
        <v>2.2000000000000001E-3</v>
      </c>
      <c r="M193">
        <v>1.1000000000000001E-3</v>
      </c>
      <c r="N193">
        <v>1.1000000000000001E-3</v>
      </c>
      <c r="O193">
        <v>1.1000000000000001E-3</v>
      </c>
      <c r="P193">
        <v>2.2000000000000001E-3</v>
      </c>
      <c r="Q193">
        <v>1.1000000000000001E-3</v>
      </c>
      <c r="R193">
        <v>2.2000000000000001E-3</v>
      </c>
      <c r="S193">
        <v>2.2000000000000001E-3</v>
      </c>
      <c r="T193">
        <v>1.1000000000000001E-3</v>
      </c>
      <c r="U193">
        <v>1.1000000000000001E-3</v>
      </c>
      <c r="V193">
        <v>0</v>
      </c>
      <c r="W193">
        <v>1.1000000000000001E-3</v>
      </c>
      <c r="X193">
        <v>1.1000000000000001E-3</v>
      </c>
      <c r="Y193">
        <v>1.1000000000000001E-3</v>
      </c>
    </row>
    <row r="194" spans="1:25">
      <c r="A194" s="87" t="s">
        <v>297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1.1000000000000001E-3</v>
      </c>
      <c r="H194">
        <v>2.2000000000000001E-3</v>
      </c>
      <c r="I194">
        <v>3.3E-3</v>
      </c>
      <c r="J194">
        <v>2.2000000000000001E-3</v>
      </c>
      <c r="K194">
        <v>5.5000000000000005E-3</v>
      </c>
      <c r="L194">
        <v>7.7000000000000011E-3</v>
      </c>
      <c r="M194">
        <v>2.9700000000000001E-2</v>
      </c>
      <c r="N194">
        <v>3.1899999999999998E-2</v>
      </c>
      <c r="O194">
        <v>2.2000000000000001E-3</v>
      </c>
      <c r="P194">
        <v>2.2000000000000001E-3</v>
      </c>
      <c r="Q194">
        <v>5.5000000000000005E-3</v>
      </c>
      <c r="R194">
        <v>4.4000000000000003E-3</v>
      </c>
      <c r="S194">
        <v>6.6E-3</v>
      </c>
      <c r="T194">
        <v>3.3E-3</v>
      </c>
      <c r="U194">
        <v>4.4000000000000003E-3</v>
      </c>
      <c r="V194">
        <v>3.3E-3</v>
      </c>
      <c r="W194">
        <v>3.3E-3</v>
      </c>
      <c r="X194">
        <v>1.1000000000000001E-3</v>
      </c>
      <c r="Y194">
        <v>1.1000000000000001E-3</v>
      </c>
    </row>
    <row r="195" spans="1:25">
      <c r="A195" s="87" t="s">
        <v>298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0.15839999999999999</v>
      </c>
      <c r="H195">
        <v>1.1000000000000001E-3</v>
      </c>
      <c r="I195">
        <v>1.1000000000000001E-3</v>
      </c>
      <c r="J195">
        <v>5.5000000000000005E-3</v>
      </c>
      <c r="K195">
        <v>8.8000000000000005E-3</v>
      </c>
      <c r="L195">
        <v>3.3E-3</v>
      </c>
      <c r="M195">
        <v>2.2000000000000001E-3</v>
      </c>
      <c r="N195">
        <v>1.1000000000000001E-3</v>
      </c>
      <c r="O195">
        <v>1.1000000000000001E-3</v>
      </c>
      <c r="P195">
        <v>1.1000000000000001E-3</v>
      </c>
      <c r="Q195">
        <v>1.1000000000000001E-3</v>
      </c>
      <c r="R195">
        <v>1.1000000000000001E-3</v>
      </c>
      <c r="S195">
        <v>2.2000000000000001E-3</v>
      </c>
      <c r="T195">
        <v>2.2000000000000001E-3</v>
      </c>
      <c r="U195">
        <v>1.1000000000000001E-3</v>
      </c>
      <c r="V195">
        <v>0</v>
      </c>
      <c r="W195">
        <v>0.154</v>
      </c>
      <c r="X195">
        <v>0</v>
      </c>
      <c r="Y195">
        <v>0</v>
      </c>
    </row>
    <row r="196" spans="1:25">
      <c r="A196" s="87" t="s">
        <v>299</v>
      </c>
      <c r="B196">
        <v>2.2000000000000001E-3</v>
      </c>
      <c r="C196">
        <v>3.3E-3</v>
      </c>
      <c r="D196">
        <v>3.3E-3</v>
      </c>
      <c r="E196">
        <v>3.3E-3</v>
      </c>
      <c r="F196">
        <v>2.2000000000000001E-3</v>
      </c>
      <c r="G196">
        <v>1.1000000000000001E-3</v>
      </c>
      <c r="H196">
        <v>2.2000000000000001E-3</v>
      </c>
      <c r="I196">
        <v>4.4000000000000003E-3</v>
      </c>
      <c r="J196">
        <v>4.4000000000000003E-3</v>
      </c>
      <c r="K196">
        <v>4.4000000000000003E-3</v>
      </c>
      <c r="L196">
        <v>3.3E-3</v>
      </c>
      <c r="M196">
        <v>2.2000000000000001E-3</v>
      </c>
      <c r="N196">
        <v>2.2000000000000001E-3</v>
      </c>
      <c r="O196">
        <v>2.2000000000000001E-3</v>
      </c>
      <c r="P196">
        <v>2.2000000000000001E-3</v>
      </c>
      <c r="Q196">
        <v>3.3E-3</v>
      </c>
      <c r="R196">
        <v>3.3E-3</v>
      </c>
      <c r="S196">
        <v>2.2000000000000001E-3</v>
      </c>
      <c r="T196">
        <v>2.2000000000000001E-3</v>
      </c>
      <c r="U196">
        <v>2.2000000000000001E-3</v>
      </c>
      <c r="V196">
        <v>2.2000000000000001E-3</v>
      </c>
      <c r="W196">
        <v>2.2000000000000001E-3</v>
      </c>
      <c r="X196">
        <v>1.1000000000000001E-3</v>
      </c>
      <c r="Y196">
        <v>1.1000000000000001E-3</v>
      </c>
    </row>
    <row r="197" spans="1:25">
      <c r="A197" s="87" t="s">
        <v>300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87" t="s">
        <v>301</v>
      </c>
      <c r="B198">
        <v>0</v>
      </c>
      <c r="C198">
        <v>1.1000000000000001E-3</v>
      </c>
      <c r="D198">
        <v>0</v>
      </c>
      <c r="E198">
        <v>0</v>
      </c>
      <c r="F198">
        <v>0</v>
      </c>
      <c r="G198">
        <v>2.2000000000000001E-3</v>
      </c>
      <c r="H198">
        <v>1.1000000000000001E-3</v>
      </c>
      <c r="I198">
        <v>3.3E-3</v>
      </c>
      <c r="J198">
        <v>1.1000000000000001E-2</v>
      </c>
      <c r="K198">
        <v>8.8000000000000005E-3</v>
      </c>
      <c r="L198">
        <v>5.5000000000000005E-3</v>
      </c>
      <c r="M198">
        <v>8.8000000000000005E-3</v>
      </c>
      <c r="N198">
        <v>2.2000000000000001E-3</v>
      </c>
      <c r="O198">
        <v>2.2000000000000001E-3</v>
      </c>
      <c r="P198">
        <v>2.2000000000000001E-3</v>
      </c>
      <c r="Q198">
        <v>3.3E-3</v>
      </c>
      <c r="R198">
        <v>3.3E-3</v>
      </c>
      <c r="S198">
        <v>4.4000000000000003E-3</v>
      </c>
      <c r="T198">
        <v>3.3E-3</v>
      </c>
      <c r="U198">
        <v>3.3E-3</v>
      </c>
      <c r="V198">
        <v>1.1000000000000001E-3</v>
      </c>
      <c r="W198">
        <v>1.1000000000000001E-3</v>
      </c>
      <c r="X198">
        <v>1.1000000000000001E-3</v>
      </c>
      <c r="Y198">
        <v>1.1000000000000001E-3</v>
      </c>
    </row>
    <row r="199" spans="1:25">
      <c r="A199" s="87" t="s">
        <v>302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87" t="s">
        <v>303</v>
      </c>
      <c r="B200">
        <v>8.8000000000000005E-3</v>
      </c>
      <c r="C200">
        <v>9.8999999999999991E-3</v>
      </c>
      <c r="D200">
        <v>8.8000000000000005E-3</v>
      </c>
      <c r="E200">
        <v>8.8000000000000005E-3</v>
      </c>
      <c r="F200">
        <v>7.7000000000000011E-3</v>
      </c>
      <c r="G200">
        <v>7.7000000000000011E-3</v>
      </c>
      <c r="H200">
        <v>1.21E-2</v>
      </c>
      <c r="I200">
        <v>1.5400000000000002E-2</v>
      </c>
      <c r="J200">
        <v>1.6500000000000001E-2</v>
      </c>
      <c r="K200">
        <v>2.2000000000000002E-2</v>
      </c>
      <c r="L200">
        <v>1.7600000000000001E-2</v>
      </c>
      <c r="M200">
        <v>1.7600000000000001E-2</v>
      </c>
      <c r="N200">
        <v>2.2000000000000002E-2</v>
      </c>
      <c r="O200">
        <v>1.5400000000000002E-2</v>
      </c>
      <c r="P200">
        <v>1.6500000000000001E-2</v>
      </c>
      <c r="Q200">
        <v>1.9799999999999998E-2</v>
      </c>
      <c r="R200">
        <v>1.21E-2</v>
      </c>
      <c r="S200">
        <v>1.1000000000000001E-2</v>
      </c>
      <c r="T200">
        <v>1.1000000000000001E-2</v>
      </c>
      <c r="U200">
        <v>9.8999999999999991E-3</v>
      </c>
      <c r="V200">
        <v>9.8999999999999991E-3</v>
      </c>
      <c r="W200">
        <v>9.8999999999999991E-3</v>
      </c>
      <c r="X200">
        <v>9.8999999999999991E-3</v>
      </c>
      <c r="Y200">
        <v>8.8000000000000005E-3</v>
      </c>
    </row>
    <row r="201" spans="1:25">
      <c r="A201" s="87" t="s">
        <v>1066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87" t="s">
        <v>304</v>
      </c>
      <c r="B202">
        <v>3.7400000000000003E-2</v>
      </c>
      <c r="C202">
        <v>1.6500000000000001E-2</v>
      </c>
      <c r="D202">
        <v>0</v>
      </c>
      <c r="E202">
        <v>0</v>
      </c>
      <c r="F202">
        <v>1.1000000000000001E-3</v>
      </c>
      <c r="G202">
        <v>3.4099999999999998E-2</v>
      </c>
      <c r="H202">
        <v>1.5400000000000002E-2</v>
      </c>
      <c r="I202">
        <v>3.3E-3</v>
      </c>
      <c r="J202">
        <v>7.7000000000000011E-3</v>
      </c>
      <c r="K202">
        <v>4.2900000000000001E-2</v>
      </c>
      <c r="L202">
        <v>3.0800000000000004E-2</v>
      </c>
      <c r="M202">
        <v>1.6500000000000001E-2</v>
      </c>
      <c r="N202">
        <v>4.4000000000000003E-3</v>
      </c>
      <c r="O202">
        <v>1.1000000000000001E-2</v>
      </c>
      <c r="P202">
        <v>2.53E-2</v>
      </c>
      <c r="Q202">
        <v>2.75E-2</v>
      </c>
      <c r="R202">
        <v>3.85E-2</v>
      </c>
      <c r="S202">
        <v>3.4099999999999998E-2</v>
      </c>
      <c r="T202">
        <v>2.2000000000000002E-2</v>
      </c>
      <c r="U202">
        <v>1.1000000000000001E-3</v>
      </c>
      <c r="V202">
        <v>2.3099999999999999E-2</v>
      </c>
      <c r="W202">
        <v>3.6299999999999999E-2</v>
      </c>
      <c r="X202">
        <v>1.5400000000000002E-2</v>
      </c>
      <c r="Y202">
        <v>0</v>
      </c>
    </row>
    <row r="203" spans="1:25">
      <c r="A203" s="87" t="s">
        <v>305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s="87" t="s">
        <v>306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1.1000000000000001E-3</v>
      </c>
      <c r="J204">
        <v>0</v>
      </c>
      <c r="K204">
        <v>0</v>
      </c>
      <c r="L204">
        <v>1.1000000000000001E-3</v>
      </c>
      <c r="M204">
        <v>1.1000000000000001E-3</v>
      </c>
      <c r="N204">
        <v>0</v>
      </c>
      <c r="O204">
        <v>1.1000000000000001E-3</v>
      </c>
      <c r="P204">
        <v>1.1000000000000001E-3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87" t="s">
        <v>307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87" t="s">
        <v>308</v>
      </c>
      <c r="B206">
        <v>3.3E-3</v>
      </c>
      <c r="C206">
        <v>3.3E-3</v>
      </c>
      <c r="D206">
        <v>3.3E-3</v>
      </c>
      <c r="E206">
        <v>3.3E-3</v>
      </c>
      <c r="F206">
        <v>3.3E-3</v>
      </c>
      <c r="G206">
        <v>3.3E-3</v>
      </c>
      <c r="H206">
        <v>4.4000000000000003E-3</v>
      </c>
      <c r="I206">
        <v>1.1000000000000001E-2</v>
      </c>
      <c r="J206">
        <v>1.5400000000000002E-2</v>
      </c>
      <c r="K206">
        <v>1.43E-2</v>
      </c>
      <c r="L206">
        <v>9.8999999999999991E-3</v>
      </c>
      <c r="M206">
        <v>7.7000000000000011E-3</v>
      </c>
      <c r="N206">
        <v>5.5000000000000005E-3</v>
      </c>
      <c r="O206">
        <v>8.8000000000000005E-3</v>
      </c>
      <c r="P206">
        <v>9.8999999999999991E-3</v>
      </c>
      <c r="Q206">
        <v>6.6E-3</v>
      </c>
      <c r="R206">
        <v>8.8000000000000005E-3</v>
      </c>
      <c r="S206">
        <v>1.21E-2</v>
      </c>
      <c r="T206">
        <v>1.43E-2</v>
      </c>
      <c r="U206">
        <v>5.5000000000000005E-3</v>
      </c>
      <c r="V206">
        <v>4.4000000000000003E-3</v>
      </c>
      <c r="W206">
        <v>5.5000000000000005E-3</v>
      </c>
      <c r="X206">
        <v>6.6E-3</v>
      </c>
      <c r="Y206">
        <v>3.3E-3</v>
      </c>
    </row>
    <row r="207" spans="1:25">
      <c r="A207" s="87" t="s">
        <v>309</v>
      </c>
      <c r="B207">
        <v>0</v>
      </c>
      <c r="C207">
        <v>1.1000000000000001E-3</v>
      </c>
      <c r="D207">
        <v>2.2000000000000001E-3</v>
      </c>
      <c r="E207">
        <v>2.2000000000000001E-3</v>
      </c>
      <c r="F207">
        <v>2.2000000000000001E-3</v>
      </c>
      <c r="G207">
        <v>2.2000000000000001E-3</v>
      </c>
      <c r="H207">
        <v>2.0900000000000002E-2</v>
      </c>
      <c r="I207">
        <v>2.4199999999999999E-2</v>
      </c>
      <c r="J207">
        <v>9.8999999999999991E-3</v>
      </c>
      <c r="K207">
        <v>4.4000000000000003E-3</v>
      </c>
      <c r="L207">
        <v>4.4000000000000003E-3</v>
      </c>
      <c r="M207">
        <v>3.3E-3</v>
      </c>
      <c r="N207">
        <v>6.6E-3</v>
      </c>
      <c r="O207">
        <v>4.4000000000000003E-3</v>
      </c>
      <c r="P207">
        <v>1.1000000000000001E-3</v>
      </c>
      <c r="Q207">
        <v>1.1000000000000001E-3</v>
      </c>
      <c r="R207">
        <v>6.6E-3</v>
      </c>
      <c r="S207">
        <v>4.4000000000000003E-3</v>
      </c>
      <c r="T207">
        <v>4.4000000000000003E-3</v>
      </c>
      <c r="U207">
        <v>2.2000000000000001E-3</v>
      </c>
      <c r="V207">
        <v>1.9799999999999998E-2</v>
      </c>
      <c r="W207">
        <v>1.8700000000000001E-2</v>
      </c>
      <c r="X207">
        <v>1.32E-2</v>
      </c>
      <c r="Y207">
        <v>0</v>
      </c>
    </row>
    <row r="208" spans="1:25">
      <c r="A208" s="87" t="s">
        <v>310</v>
      </c>
      <c r="B208">
        <v>3.3E-3</v>
      </c>
      <c r="C208">
        <v>3.3E-3</v>
      </c>
      <c r="D208">
        <v>3.3E-3</v>
      </c>
      <c r="E208">
        <v>3.3E-3</v>
      </c>
      <c r="F208">
        <v>3.3E-3</v>
      </c>
      <c r="G208">
        <v>3.3E-3</v>
      </c>
      <c r="H208">
        <v>5.5000000000000005E-3</v>
      </c>
      <c r="I208">
        <v>9.8999999999999991E-3</v>
      </c>
      <c r="J208">
        <v>1.7600000000000001E-2</v>
      </c>
      <c r="K208">
        <v>1.5400000000000002E-2</v>
      </c>
      <c r="L208">
        <v>7.7000000000000011E-3</v>
      </c>
      <c r="M208">
        <v>6.6E-3</v>
      </c>
      <c r="N208">
        <v>1.21E-2</v>
      </c>
      <c r="O208">
        <v>2.75E-2</v>
      </c>
      <c r="P208">
        <v>2.0900000000000002E-2</v>
      </c>
      <c r="Q208">
        <v>2.2000000000000002E-2</v>
      </c>
      <c r="R208">
        <v>1.21E-2</v>
      </c>
      <c r="S208">
        <v>4.4000000000000003E-3</v>
      </c>
      <c r="T208">
        <v>3.3E-3</v>
      </c>
      <c r="U208">
        <v>3.3E-3</v>
      </c>
      <c r="V208">
        <v>3.3E-3</v>
      </c>
      <c r="W208">
        <v>3.3E-3</v>
      </c>
      <c r="X208">
        <v>3.3E-3</v>
      </c>
      <c r="Y208">
        <v>3.3E-3</v>
      </c>
    </row>
    <row r="209" spans="1:25">
      <c r="A209" s="87" t="s">
        <v>311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7.7000000000000011E-3</v>
      </c>
      <c r="I209">
        <v>2.75E-2</v>
      </c>
      <c r="J209">
        <v>2.4199999999999999E-2</v>
      </c>
      <c r="K209">
        <v>3.4099999999999998E-2</v>
      </c>
      <c r="L209">
        <v>4.1800000000000004E-2</v>
      </c>
      <c r="M209">
        <v>9.8999999999999991E-3</v>
      </c>
      <c r="N209">
        <v>1.43E-2</v>
      </c>
      <c r="O209">
        <v>2.3099999999999999E-2</v>
      </c>
      <c r="P209">
        <v>2.4199999999999999E-2</v>
      </c>
      <c r="Q209">
        <v>2.64E-2</v>
      </c>
      <c r="R209">
        <v>3.1899999999999998E-2</v>
      </c>
      <c r="S209">
        <v>1.8700000000000001E-2</v>
      </c>
      <c r="T209">
        <v>1.1000000000000001E-3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87" t="s">
        <v>312</v>
      </c>
      <c r="B210">
        <v>0</v>
      </c>
      <c r="C210">
        <v>1.1000000000000001E-3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1.1000000000000001E-3</v>
      </c>
      <c r="L210">
        <v>2.2000000000000001E-3</v>
      </c>
      <c r="M210">
        <v>5.5000000000000005E-3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1.1000000000000001E-3</v>
      </c>
      <c r="W210">
        <v>0</v>
      </c>
      <c r="X210">
        <v>0</v>
      </c>
      <c r="Y210">
        <v>0</v>
      </c>
    </row>
    <row r="211" spans="1:25">
      <c r="A211" s="87" t="s">
        <v>313</v>
      </c>
      <c r="B211">
        <v>2.86E-2</v>
      </c>
      <c r="C211">
        <v>7.8100000000000003E-2</v>
      </c>
      <c r="D211">
        <v>2.75E-2</v>
      </c>
      <c r="E211">
        <v>1.1000000000000001E-3</v>
      </c>
      <c r="F211">
        <v>3.3E-3</v>
      </c>
      <c r="G211">
        <v>4.4000000000000003E-3</v>
      </c>
      <c r="H211">
        <v>1.1000000000000001E-3</v>
      </c>
      <c r="I211">
        <v>5.5000000000000005E-3</v>
      </c>
      <c r="J211">
        <v>1.1000000000000001E-3</v>
      </c>
      <c r="K211">
        <v>2.2000000000000001E-3</v>
      </c>
      <c r="L211">
        <v>3.3E-3</v>
      </c>
      <c r="M211">
        <v>7.7000000000000011E-3</v>
      </c>
      <c r="N211">
        <v>2.2000000000000001E-3</v>
      </c>
      <c r="O211">
        <v>4.4000000000000003E-3</v>
      </c>
      <c r="P211">
        <v>4.4000000000000003E-3</v>
      </c>
      <c r="Q211">
        <v>6.6E-3</v>
      </c>
      <c r="R211">
        <v>3.3E-3</v>
      </c>
      <c r="S211">
        <v>1.1000000000000001E-3</v>
      </c>
      <c r="T211">
        <v>1.1000000000000001E-3</v>
      </c>
      <c r="U211">
        <v>1.1000000000000001E-3</v>
      </c>
      <c r="V211">
        <v>1.1000000000000001E-3</v>
      </c>
      <c r="W211">
        <v>1.1000000000000001E-3</v>
      </c>
      <c r="X211">
        <v>1.1000000000000001E-3</v>
      </c>
      <c r="Y211">
        <v>1.1000000000000001E-3</v>
      </c>
    </row>
    <row r="212" spans="1:25">
      <c r="A212" s="87" t="s">
        <v>314</v>
      </c>
      <c r="B212">
        <v>1.1000000000000001E-3</v>
      </c>
      <c r="C212">
        <v>1.1000000000000001E-3</v>
      </c>
      <c r="D212">
        <v>1.1000000000000001E-3</v>
      </c>
      <c r="E212">
        <v>1.1000000000000001E-3</v>
      </c>
      <c r="F212">
        <v>1.1000000000000001E-3</v>
      </c>
      <c r="G212">
        <v>4.4000000000000003E-3</v>
      </c>
      <c r="H212">
        <v>1.1000000000000001E-2</v>
      </c>
      <c r="I212">
        <v>2.4199999999999999E-2</v>
      </c>
      <c r="J212">
        <v>2.0900000000000002E-2</v>
      </c>
      <c r="K212">
        <v>1.1000000000000001E-2</v>
      </c>
      <c r="L212">
        <v>9.8999999999999991E-3</v>
      </c>
      <c r="M212">
        <v>9.8999999999999991E-3</v>
      </c>
      <c r="N212">
        <v>6.6E-3</v>
      </c>
      <c r="O212">
        <v>1.1000000000000001E-2</v>
      </c>
      <c r="P212">
        <v>6.6E-3</v>
      </c>
      <c r="Q212">
        <v>6.6E-3</v>
      </c>
      <c r="R212">
        <v>5.5000000000000005E-3</v>
      </c>
      <c r="S212">
        <v>1.21E-2</v>
      </c>
      <c r="T212">
        <v>1.5400000000000002E-2</v>
      </c>
      <c r="U212">
        <v>7.7000000000000011E-3</v>
      </c>
      <c r="V212">
        <v>3.3E-3</v>
      </c>
      <c r="W212">
        <v>4.4000000000000003E-3</v>
      </c>
      <c r="X212">
        <v>3.3E-3</v>
      </c>
      <c r="Y212">
        <v>2.2000000000000001E-3</v>
      </c>
    </row>
    <row r="213" spans="1:25">
      <c r="A213" s="87" t="s">
        <v>315</v>
      </c>
      <c r="B213">
        <v>8.4699999999999998E-2</v>
      </c>
      <c r="C213">
        <v>0.4345</v>
      </c>
      <c r="D213">
        <v>0.21779999999999999</v>
      </c>
      <c r="E213">
        <v>9.9000000000000005E-2</v>
      </c>
      <c r="F213">
        <v>9.35E-2</v>
      </c>
      <c r="G213">
        <v>0.39269999999999999</v>
      </c>
      <c r="H213">
        <v>0.24529999999999999</v>
      </c>
      <c r="I213">
        <v>0.10339999999999999</v>
      </c>
      <c r="J213">
        <v>0.1045</v>
      </c>
      <c r="K213">
        <v>9.0199999999999989E-2</v>
      </c>
      <c r="L213">
        <v>0.10339999999999999</v>
      </c>
      <c r="M213">
        <v>9.6799999999999997E-2</v>
      </c>
      <c r="N213">
        <v>8.4699999999999998E-2</v>
      </c>
      <c r="O213">
        <v>9.6799999999999997E-2</v>
      </c>
      <c r="P213">
        <v>0.13200000000000001</v>
      </c>
      <c r="Q213">
        <v>9.5699999999999993E-2</v>
      </c>
      <c r="R213">
        <v>8.4699999999999998E-2</v>
      </c>
      <c r="S213">
        <v>8.4699999999999998E-2</v>
      </c>
      <c r="T213">
        <v>8.3600000000000008E-2</v>
      </c>
      <c r="U213">
        <v>8.14E-2</v>
      </c>
      <c r="V213">
        <v>8.14E-2</v>
      </c>
      <c r="W213">
        <v>7.8100000000000003E-2</v>
      </c>
      <c r="X213">
        <v>0.43010000000000004</v>
      </c>
      <c r="Y213">
        <v>0.22989999999999999</v>
      </c>
    </row>
    <row r="214" spans="1:25">
      <c r="A214" s="87" t="s">
        <v>316</v>
      </c>
      <c r="B214">
        <v>2.2000000000000001E-3</v>
      </c>
      <c r="C214">
        <v>2.2000000000000001E-3</v>
      </c>
      <c r="D214">
        <v>1.1000000000000001E-3</v>
      </c>
      <c r="E214">
        <v>1.1000000000000001E-3</v>
      </c>
      <c r="F214">
        <v>2.2000000000000001E-3</v>
      </c>
      <c r="G214">
        <v>2.2000000000000001E-3</v>
      </c>
      <c r="H214">
        <v>2.2000000000000001E-3</v>
      </c>
      <c r="I214">
        <v>2.2000000000000001E-3</v>
      </c>
      <c r="J214">
        <v>4.4000000000000003E-3</v>
      </c>
      <c r="K214">
        <v>7.7000000000000011E-3</v>
      </c>
      <c r="L214">
        <v>8.8000000000000005E-3</v>
      </c>
      <c r="M214">
        <v>1.5400000000000002E-2</v>
      </c>
      <c r="N214">
        <v>6.6E-3</v>
      </c>
      <c r="O214">
        <v>5.5000000000000005E-3</v>
      </c>
      <c r="P214">
        <v>6.6E-3</v>
      </c>
      <c r="Q214">
        <v>3.3E-3</v>
      </c>
      <c r="R214">
        <v>3.3E-3</v>
      </c>
      <c r="S214">
        <v>3.3E-3</v>
      </c>
      <c r="T214">
        <v>3.3E-3</v>
      </c>
      <c r="U214">
        <v>3.3E-3</v>
      </c>
      <c r="V214">
        <v>2.2000000000000001E-3</v>
      </c>
      <c r="W214">
        <v>1.1000000000000001E-3</v>
      </c>
      <c r="X214">
        <v>1.1000000000000001E-3</v>
      </c>
      <c r="Y214">
        <v>1.1000000000000001E-3</v>
      </c>
    </row>
    <row r="215" spans="1:25">
      <c r="A215" s="87" t="s">
        <v>317</v>
      </c>
      <c r="B215">
        <v>1.1000000000000001E-3</v>
      </c>
      <c r="C215">
        <v>1.1000000000000001E-3</v>
      </c>
      <c r="D215">
        <v>0.65890000000000004</v>
      </c>
      <c r="E215">
        <v>0.67320000000000002</v>
      </c>
      <c r="F215">
        <v>0.49940000000000001</v>
      </c>
      <c r="G215">
        <v>5.8300000000000005E-2</v>
      </c>
      <c r="H215">
        <v>1.1000000000000001E-3</v>
      </c>
      <c r="I215">
        <v>4.4000000000000003E-3</v>
      </c>
      <c r="J215">
        <v>9.8999999999999991E-3</v>
      </c>
      <c r="K215">
        <v>5.5000000000000005E-3</v>
      </c>
      <c r="L215">
        <v>7.7000000000000011E-3</v>
      </c>
      <c r="M215">
        <v>1.43E-2</v>
      </c>
      <c r="N215">
        <v>1.1000000000000001E-3</v>
      </c>
      <c r="O215">
        <v>7.7000000000000011E-3</v>
      </c>
      <c r="P215">
        <v>9.8999999999999991E-3</v>
      </c>
      <c r="Q215">
        <v>2.0900000000000002E-2</v>
      </c>
      <c r="R215">
        <v>2.53E-2</v>
      </c>
      <c r="S215">
        <v>2.64E-2</v>
      </c>
      <c r="T215">
        <v>1.6500000000000001E-2</v>
      </c>
      <c r="U215">
        <v>2.2000000000000001E-3</v>
      </c>
      <c r="V215">
        <v>1.1000000000000001E-3</v>
      </c>
      <c r="W215">
        <v>1.1000000000000001E-3</v>
      </c>
      <c r="X215">
        <v>1.1000000000000001E-3</v>
      </c>
      <c r="Y215">
        <v>0</v>
      </c>
    </row>
    <row r="216" spans="1:25">
      <c r="A216" s="87" t="s">
        <v>318</v>
      </c>
      <c r="B216">
        <v>2.4199999999999999E-2</v>
      </c>
      <c r="C216">
        <v>2.4199999999999999E-2</v>
      </c>
      <c r="D216">
        <v>2.64E-2</v>
      </c>
      <c r="E216">
        <v>2.3099999999999999E-2</v>
      </c>
      <c r="F216">
        <v>2.2000000000000002E-2</v>
      </c>
      <c r="G216">
        <v>1.21E-2</v>
      </c>
      <c r="H216">
        <v>3.5200000000000002E-2</v>
      </c>
      <c r="I216">
        <v>9.6799999999999997E-2</v>
      </c>
      <c r="J216">
        <v>0.11</v>
      </c>
      <c r="K216">
        <v>9.35E-2</v>
      </c>
      <c r="L216">
        <v>9.5699999999999993E-2</v>
      </c>
      <c r="M216">
        <v>7.4800000000000005E-2</v>
      </c>
      <c r="N216">
        <v>7.0400000000000004E-2</v>
      </c>
      <c r="O216">
        <v>8.5800000000000001E-2</v>
      </c>
      <c r="P216">
        <v>6.8199999999999997E-2</v>
      </c>
      <c r="Q216">
        <v>5.7200000000000001E-2</v>
      </c>
      <c r="R216">
        <v>3.7400000000000003E-2</v>
      </c>
      <c r="S216">
        <v>3.1899999999999998E-2</v>
      </c>
      <c r="T216">
        <v>2.75E-2</v>
      </c>
      <c r="U216">
        <v>2.53E-2</v>
      </c>
      <c r="V216">
        <v>2.4199999999999999E-2</v>
      </c>
      <c r="W216">
        <v>2.4199999999999999E-2</v>
      </c>
      <c r="X216">
        <v>2.2000000000000002E-2</v>
      </c>
      <c r="Y216">
        <v>1.6500000000000001E-2</v>
      </c>
    </row>
    <row r="217" spans="1:25">
      <c r="A217" s="87" t="s">
        <v>319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1.1000000000000001E-3</v>
      </c>
      <c r="I217">
        <v>2.2000000000000001E-3</v>
      </c>
      <c r="J217">
        <v>5.5000000000000005E-3</v>
      </c>
      <c r="K217">
        <v>8.8000000000000005E-3</v>
      </c>
      <c r="L217">
        <v>4.4000000000000003E-3</v>
      </c>
      <c r="M217">
        <v>4.4000000000000003E-3</v>
      </c>
      <c r="N217">
        <v>5.5000000000000005E-3</v>
      </c>
      <c r="O217">
        <v>3.3E-3</v>
      </c>
      <c r="P217">
        <v>3.3E-3</v>
      </c>
      <c r="Q217">
        <v>5.5000000000000005E-3</v>
      </c>
      <c r="R217">
        <v>3.3E-3</v>
      </c>
      <c r="S217">
        <v>4.4000000000000003E-3</v>
      </c>
      <c r="T217">
        <v>4.4000000000000003E-3</v>
      </c>
      <c r="U217">
        <v>0</v>
      </c>
      <c r="V217">
        <v>0</v>
      </c>
      <c r="W217">
        <v>1.1000000000000001E-3</v>
      </c>
      <c r="X217">
        <v>1.1000000000000001E-3</v>
      </c>
      <c r="Y217">
        <v>0</v>
      </c>
    </row>
    <row r="218" spans="1:25">
      <c r="A218" s="87" t="s">
        <v>320</v>
      </c>
      <c r="B218">
        <v>5.5000000000000005E-3</v>
      </c>
      <c r="C218">
        <v>5.5000000000000005E-3</v>
      </c>
      <c r="D218">
        <v>5.5000000000000005E-3</v>
      </c>
      <c r="E218">
        <v>5.5000000000000005E-3</v>
      </c>
      <c r="F218">
        <v>9.8999999999999991E-3</v>
      </c>
      <c r="G218">
        <v>0.37840000000000001</v>
      </c>
      <c r="H218">
        <v>4.8399999999999999E-2</v>
      </c>
      <c r="I218">
        <v>8.8000000000000005E-3</v>
      </c>
      <c r="J218">
        <v>7.7000000000000011E-3</v>
      </c>
      <c r="K218">
        <v>1.21E-2</v>
      </c>
      <c r="L218">
        <v>1.21E-2</v>
      </c>
      <c r="M218">
        <v>8.8000000000000005E-3</v>
      </c>
      <c r="N218">
        <v>2.64E-2</v>
      </c>
      <c r="O218">
        <v>7.7000000000000011E-3</v>
      </c>
      <c r="P218">
        <v>1.21E-2</v>
      </c>
      <c r="Q218">
        <v>1.9799999999999998E-2</v>
      </c>
      <c r="R218">
        <v>1.21E-2</v>
      </c>
      <c r="S218">
        <v>1.1000000000000001E-2</v>
      </c>
      <c r="T218">
        <v>8.8000000000000005E-3</v>
      </c>
      <c r="U218">
        <v>6.6E-3</v>
      </c>
      <c r="V218">
        <v>0.33549999999999996</v>
      </c>
      <c r="W218">
        <v>0.14850000000000002</v>
      </c>
      <c r="X218">
        <v>7.7000000000000011E-3</v>
      </c>
      <c r="Y218">
        <v>6.6E-3</v>
      </c>
    </row>
    <row r="219" spans="1:25">
      <c r="A219" s="87" t="s">
        <v>321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87" t="s">
        <v>322</v>
      </c>
      <c r="B220">
        <v>4.4000000000000003E-3</v>
      </c>
      <c r="C220">
        <v>2.2000000000000001E-3</v>
      </c>
      <c r="D220">
        <v>6.6E-3</v>
      </c>
      <c r="E220">
        <v>3.5200000000000002E-2</v>
      </c>
      <c r="F220">
        <v>1.9799999999999998E-2</v>
      </c>
      <c r="G220">
        <v>1.1000000000000001E-3</v>
      </c>
      <c r="H220">
        <v>2.2000000000000001E-3</v>
      </c>
      <c r="I220">
        <v>2.2000000000000001E-3</v>
      </c>
      <c r="J220">
        <v>2.2000000000000001E-3</v>
      </c>
      <c r="K220">
        <v>2.2000000000000001E-3</v>
      </c>
      <c r="L220">
        <v>7.7000000000000011E-3</v>
      </c>
      <c r="M220">
        <v>7.7000000000000011E-3</v>
      </c>
      <c r="N220">
        <v>3.3E-3</v>
      </c>
      <c r="O220">
        <v>3.3E-3</v>
      </c>
      <c r="P220">
        <v>3.3E-3</v>
      </c>
      <c r="Q220">
        <v>3.3E-3</v>
      </c>
      <c r="R220">
        <v>3.3E-3</v>
      </c>
      <c r="S220">
        <v>3.3E-3</v>
      </c>
      <c r="T220">
        <v>2.2000000000000001E-3</v>
      </c>
      <c r="U220">
        <v>2.2000000000000001E-3</v>
      </c>
      <c r="V220">
        <v>2.2000000000000001E-3</v>
      </c>
      <c r="W220">
        <v>2.53E-2</v>
      </c>
      <c r="X220">
        <v>2.3099999999999999E-2</v>
      </c>
      <c r="Y220">
        <v>2.86E-2</v>
      </c>
    </row>
    <row r="221" spans="1:25">
      <c r="A221" s="87" t="s">
        <v>323</v>
      </c>
      <c r="B221">
        <v>0</v>
      </c>
      <c r="C221">
        <v>1.1000000000000001E-3</v>
      </c>
      <c r="D221">
        <v>0</v>
      </c>
      <c r="E221">
        <v>0</v>
      </c>
      <c r="F221">
        <v>0</v>
      </c>
      <c r="G221">
        <v>1.1000000000000001E-3</v>
      </c>
      <c r="H221">
        <v>2.2000000000000001E-3</v>
      </c>
      <c r="I221">
        <v>5.5000000000000005E-3</v>
      </c>
      <c r="J221">
        <v>5.5000000000000005E-3</v>
      </c>
      <c r="K221">
        <v>7.7000000000000011E-3</v>
      </c>
      <c r="L221">
        <v>8.8000000000000005E-3</v>
      </c>
      <c r="M221">
        <v>6.6E-3</v>
      </c>
      <c r="N221">
        <v>1.21E-2</v>
      </c>
      <c r="O221">
        <v>9.8999999999999991E-3</v>
      </c>
      <c r="P221">
        <v>9.8999999999999991E-3</v>
      </c>
      <c r="Q221">
        <v>5.5000000000000005E-3</v>
      </c>
      <c r="R221">
        <v>5.5000000000000005E-3</v>
      </c>
      <c r="S221">
        <v>4.4000000000000003E-3</v>
      </c>
      <c r="T221">
        <v>2.2000000000000001E-3</v>
      </c>
      <c r="U221">
        <v>1.1000000000000001E-3</v>
      </c>
      <c r="V221">
        <v>0</v>
      </c>
      <c r="W221">
        <v>1.1000000000000001E-3</v>
      </c>
      <c r="X221">
        <v>0</v>
      </c>
      <c r="Y221">
        <v>0</v>
      </c>
    </row>
    <row r="222" spans="1:25">
      <c r="A222" s="87" t="s">
        <v>324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2.2000000000000001E-3</v>
      </c>
      <c r="J222">
        <v>2.2000000000000001E-3</v>
      </c>
      <c r="K222">
        <v>3.7400000000000003E-2</v>
      </c>
      <c r="L222">
        <v>4.2900000000000001E-2</v>
      </c>
      <c r="M222">
        <v>3.7400000000000003E-2</v>
      </c>
      <c r="N222">
        <v>9.8999999999999991E-3</v>
      </c>
      <c r="O222">
        <v>1.6500000000000001E-2</v>
      </c>
      <c r="P222">
        <v>1.1000000000000001E-2</v>
      </c>
      <c r="Q222">
        <v>1.43E-2</v>
      </c>
      <c r="R222">
        <v>3.3E-3</v>
      </c>
      <c r="S222">
        <v>0</v>
      </c>
      <c r="T222">
        <v>2.2000000000000001E-3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s="87" t="s">
        <v>325</v>
      </c>
      <c r="B223">
        <v>7.2599999999999998E-2</v>
      </c>
      <c r="C223">
        <v>4.4000000000000003E-3</v>
      </c>
      <c r="D223">
        <v>0.34429999999999999</v>
      </c>
      <c r="E223">
        <v>7.1500000000000008E-2</v>
      </c>
      <c r="F223">
        <v>2.2000000000000001E-3</v>
      </c>
      <c r="G223">
        <v>0.22549999999999998</v>
      </c>
      <c r="H223">
        <v>9.8999999999999991E-3</v>
      </c>
      <c r="I223">
        <v>4.4000000000000003E-3</v>
      </c>
      <c r="J223">
        <v>2.2000000000000001E-3</v>
      </c>
      <c r="K223">
        <v>8.8000000000000005E-3</v>
      </c>
      <c r="L223">
        <v>2.2000000000000002E-2</v>
      </c>
      <c r="M223">
        <v>1.43E-2</v>
      </c>
      <c r="N223">
        <v>1.1000000000000001E-3</v>
      </c>
      <c r="O223">
        <v>7.7000000000000011E-3</v>
      </c>
      <c r="P223">
        <v>9.8999999999999991E-3</v>
      </c>
      <c r="Q223">
        <v>3.3E-3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0.30470000000000003</v>
      </c>
      <c r="Y223">
        <v>0.36959999999999998</v>
      </c>
    </row>
    <row r="224" spans="1:25">
      <c r="A224" s="87" t="s">
        <v>326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4.4000000000000003E-3</v>
      </c>
      <c r="K224">
        <v>1.1000000000000001E-3</v>
      </c>
      <c r="L224">
        <v>1.1000000000000001E-3</v>
      </c>
      <c r="M224">
        <v>2.2000000000000001E-3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87" t="s">
        <v>327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1.1000000000000001E-3</v>
      </c>
      <c r="K225">
        <v>1.1000000000000001E-3</v>
      </c>
      <c r="L225">
        <v>0</v>
      </c>
      <c r="M225">
        <v>0</v>
      </c>
      <c r="N225">
        <v>1.1000000000000001E-3</v>
      </c>
      <c r="O225">
        <v>1.1000000000000001E-3</v>
      </c>
      <c r="P225">
        <v>0</v>
      </c>
      <c r="Q225">
        <v>1.1000000000000001E-3</v>
      </c>
      <c r="R225">
        <v>0</v>
      </c>
      <c r="S225">
        <v>0</v>
      </c>
      <c r="T225">
        <v>2.2000000000000001E-3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87" t="s">
        <v>328</v>
      </c>
      <c r="B226">
        <v>1.1000000000000001E-3</v>
      </c>
      <c r="C226">
        <v>1.1000000000000001E-3</v>
      </c>
      <c r="D226">
        <v>1.1000000000000001E-3</v>
      </c>
      <c r="E226">
        <v>1.1000000000000001E-3</v>
      </c>
      <c r="F226">
        <v>1.1000000000000001E-3</v>
      </c>
      <c r="G226">
        <v>3.3E-3</v>
      </c>
      <c r="H226">
        <v>5.5000000000000005E-3</v>
      </c>
      <c r="I226">
        <v>6.6E-3</v>
      </c>
      <c r="J226">
        <v>7.7000000000000011E-3</v>
      </c>
      <c r="K226">
        <v>6.6E-3</v>
      </c>
      <c r="L226">
        <v>4.4000000000000003E-3</v>
      </c>
      <c r="M226">
        <v>3.3E-3</v>
      </c>
      <c r="N226">
        <v>3.3E-3</v>
      </c>
      <c r="O226">
        <v>3.3E-3</v>
      </c>
      <c r="P226">
        <v>8.8000000000000005E-3</v>
      </c>
      <c r="Q226">
        <v>7.7000000000000011E-3</v>
      </c>
      <c r="R226">
        <v>6.6E-3</v>
      </c>
      <c r="S226">
        <v>8.8000000000000005E-3</v>
      </c>
      <c r="T226">
        <v>4.4000000000000003E-3</v>
      </c>
      <c r="U226">
        <v>4.4000000000000003E-3</v>
      </c>
      <c r="V226">
        <v>4.4000000000000003E-3</v>
      </c>
      <c r="W226">
        <v>4.4000000000000003E-3</v>
      </c>
      <c r="X226">
        <v>2.2000000000000001E-3</v>
      </c>
      <c r="Y226">
        <v>1.1000000000000001E-3</v>
      </c>
    </row>
    <row r="227" spans="1:25">
      <c r="A227" s="87" t="s">
        <v>329</v>
      </c>
      <c r="B227">
        <v>2.2000000000000001E-3</v>
      </c>
      <c r="C227">
        <v>2.2000000000000001E-3</v>
      </c>
      <c r="D227">
        <v>2.2000000000000001E-3</v>
      </c>
      <c r="E227">
        <v>4.4000000000000003E-3</v>
      </c>
      <c r="F227">
        <v>0</v>
      </c>
      <c r="G227">
        <v>0</v>
      </c>
      <c r="H227">
        <v>1.1000000000000001E-3</v>
      </c>
      <c r="I227">
        <v>3.3E-3</v>
      </c>
      <c r="J227">
        <v>2.2000000000000001E-3</v>
      </c>
      <c r="K227">
        <v>5.5000000000000005E-3</v>
      </c>
      <c r="L227">
        <v>7.7000000000000011E-3</v>
      </c>
      <c r="M227">
        <v>3.3E-3</v>
      </c>
      <c r="N227">
        <v>2.2000000000000001E-3</v>
      </c>
      <c r="O227">
        <v>1.1000000000000001E-3</v>
      </c>
      <c r="P227">
        <v>1.1000000000000001E-3</v>
      </c>
      <c r="Q227">
        <v>2.2000000000000001E-3</v>
      </c>
      <c r="R227">
        <v>3.3E-3</v>
      </c>
      <c r="S227">
        <v>2.2000000000000001E-3</v>
      </c>
      <c r="T227">
        <v>2.2000000000000001E-3</v>
      </c>
      <c r="U227">
        <v>2.2000000000000001E-3</v>
      </c>
      <c r="V227">
        <v>2.2000000000000001E-3</v>
      </c>
      <c r="W227">
        <v>2.2000000000000001E-3</v>
      </c>
      <c r="X227">
        <v>1.1000000000000001E-3</v>
      </c>
      <c r="Y227">
        <v>0</v>
      </c>
    </row>
    <row r="228" spans="1:25">
      <c r="A228" s="87" t="s">
        <v>330</v>
      </c>
      <c r="B228">
        <v>0.49940000000000001</v>
      </c>
      <c r="C228">
        <v>0.2266</v>
      </c>
      <c r="D228">
        <v>0.22109999999999999</v>
      </c>
      <c r="E228">
        <v>0.49940000000000001</v>
      </c>
      <c r="F228">
        <v>0.11</v>
      </c>
      <c r="G228">
        <v>2.2000000000000001E-3</v>
      </c>
      <c r="H228">
        <v>3.3E-3</v>
      </c>
      <c r="I228">
        <v>5.5000000000000005E-3</v>
      </c>
      <c r="J228">
        <v>1.43E-2</v>
      </c>
      <c r="K228">
        <v>2.75E-2</v>
      </c>
      <c r="L228">
        <v>9.8999999999999991E-3</v>
      </c>
      <c r="M228">
        <v>1.1000000000000001E-2</v>
      </c>
      <c r="N228">
        <v>4.4000000000000003E-3</v>
      </c>
      <c r="O228">
        <v>6.6E-3</v>
      </c>
      <c r="P228">
        <v>6.6E-3</v>
      </c>
      <c r="Q228">
        <v>5.5000000000000005E-3</v>
      </c>
      <c r="R228">
        <v>4.4000000000000003E-3</v>
      </c>
      <c r="S228">
        <v>4.4000000000000003E-3</v>
      </c>
      <c r="T228">
        <v>4.4000000000000003E-3</v>
      </c>
      <c r="U228">
        <v>4.4000000000000003E-3</v>
      </c>
      <c r="V228">
        <v>4.4000000000000003E-3</v>
      </c>
      <c r="W228">
        <v>3.3E-3</v>
      </c>
      <c r="X228">
        <v>3.3E-3</v>
      </c>
      <c r="Y228">
        <v>0.45539999999999997</v>
      </c>
    </row>
    <row r="229" spans="1:25">
      <c r="A229" s="87" t="s">
        <v>331</v>
      </c>
      <c r="B229">
        <v>1.1000000000000001E-3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1.1000000000000001E-3</v>
      </c>
      <c r="K229">
        <v>1.1000000000000001E-3</v>
      </c>
      <c r="L229">
        <v>2.2000000000000001E-3</v>
      </c>
      <c r="M229">
        <v>3.3E-3</v>
      </c>
      <c r="N229">
        <v>2.2000000000000001E-3</v>
      </c>
      <c r="O229">
        <v>5.5000000000000005E-3</v>
      </c>
      <c r="P229">
        <v>5.5000000000000005E-3</v>
      </c>
      <c r="Q229">
        <v>3.3E-3</v>
      </c>
      <c r="R229">
        <v>4.4000000000000003E-3</v>
      </c>
      <c r="S229">
        <v>1.1000000000000001E-3</v>
      </c>
      <c r="T229">
        <v>1.1000000000000001E-3</v>
      </c>
      <c r="U229">
        <v>2.2000000000000001E-3</v>
      </c>
      <c r="V229">
        <v>0</v>
      </c>
      <c r="W229">
        <v>1.1000000000000001E-3</v>
      </c>
      <c r="X229">
        <v>0</v>
      </c>
      <c r="Y229">
        <v>1.1000000000000001E-3</v>
      </c>
    </row>
    <row r="230" spans="1:25">
      <c r="A230" s="87" t="s">
        <v>332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87" t="s">
        <v>1067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87" t="s">
        <v>333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2.4199999999999999E-2</v>
      </c>
      <c r="J232">
        <v>1.6500000000000001E-2</v>
      </c>
      <c r="K232">
        <v>3.3E-3</v>
      </c>
      <c r="L232">
        <v>6.6E-3</v>
      </c>
      <c r="M232">
        <v>4.4000000000000003E-3</v>
      </c>
      <c r="N232">
        <v>5.5000000000000005E-3</v>
      </c>
      <c r="O232">
        <v>1.1000000000000001E-2</v>
      </c>
      <c r="P232">
        <v>7.7000000000000011E-3</v>
      </c>
      <c r="Q232">
        <v>9.8999999999999991E-3</v>
      </c>
      <c r="R232">
        <v>3.3E-3</v>
      </c>
      <c r="S232">
        <v>1.1000000000000001E-3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87" t="s">
        <v>334</v>
      </c>
      <c r="B233">
        <v>2.64E-2</v>
      </c>
      <c r="C233">
        <v>2.75E-2</v>
      </c>
      <c r="D233">
        <v>2.75E-2</v>
      </c>
      <c r="E233">
        <v>0.1089</v>
      </c>
      <c r="F233">
        <v>2.64E-2</v>
      </c>
      <c r="G233">
        <v>2.53E-2</v>
      </c>
      <c r="H233">
        <v>2.64E-2</v>
      </c>
      <c r="I233">
        <v>4.4000000000000004E-2</v>
      </c>
      <c r="J233">
        <v>7.6999999999999999E-2</v>
      </c>
      <c r="K233">
        <v>6.4899999999999999E-2</v>
      </c>
      <c r="L233">
        <v>5.8300000000000005E-2</v>
      </c>
      <c r="M233">
        <v>0.12429999999999999</v>
      </c>
      <c r="N233">
        <v>7.3700000000000002E-2</v>
      </c>
      <c r="O233">
        <v>0.12210000000000001</v>
      </c>
      <c r="P233">
        <v>8.3600000000000008E-2</v>
      </c>
      <c r="Q233">
        <v>0.1089</v>
      </c>
      <c r="R233">
        <v>7.6999999999999999E-2</v>
      </c>
      <c r="S233">
        <v>5.7200000000000001E-2</v>
      </c>
      <c r="T233">
        <v>4.7300000000000002E-2</v>
      </c>
      <c r="U233">
        <v>0.12100000000000001</v>
      </c>
      <c r="V233">
        <v>2.9700000000000001E-2</v>
      </c>
      <c r="W233">
        <v>2.75E-2</v>
      </c>
      <c r="X233">
        <v>2.64E-2</v>
      </c>
      <c r="Y233">
        <v>2.64E-2</v>
      </c>
    </row>
    <row r="234" spans="1:25">
      <c r="A234" s="87" t="s">
        <v>335</v>
      </c>
      <c r="B234">
        <v>0.26839999999999997</v>
      </c>
      <c r="C234">
        <v>9.1299999999999992E-2</v>
      </c>
      <c r="D234">
        <v>1.1000000000000001E-3</v>
      </c>
      <c r="E234">
        <v>1.9799999999999998E-2</v>
      </c>
      <c r="F234">
        <v>3.6299999999999999E-2</v>
      </c>
      <c r="G234">
        <v>1.1000000000000001E-3</v>
      </c>
      <c r="H234">
        <v>0.25739999999999996</v>
      </c>
      <c r="I234">
        <v>0.1023</v>
      </c>
      <c r="J234">
        <v>2.2000000000000001E-3</v>
      </c>
      <c r="K234">
        <v>2.0900000000000002E-2</v>
      </c>
      <c r="L234">
        <v>2.3099999999999999E-2</v>
      </c>
      <c r="M234">
        <v>6.6E-3</v>
      </c>
      <c r="N234">
        <v>1.9799999999999998E-2</v>
      </c>
      <c r="O234">
        <v>1.5400000000000002E-2</v>
      </c>
      <c r="P234">
        <v>2.2000000000000001E-3</v>
      </c>
      <c r="Q234">
        <v>8.8000000000000005E-3</v>
      </c>
      <c r="R234">
        <v>7.7000000000000011E-3</v>
      </c>
      <c r="S234">
        <v>3.3E-3</v>
      </c>
      <c r="T234">
        <v>1.1000000000000001E-3</v>
      </c>
      <c r="U234">
        <v>1.1000000000000001E-3</v>
      </c>
      <c r="V234">
        <v>8.8000000000000005E-3</v>
      </c>
      <c r="W234">
        <v>0.1452</v>
      </c>
      <c r="X234">
        <v>6.7099999999999993E-2</v>
      </c>
      <c r="Y234">
        <v>2.2000000000000001E-3</v>
      </c>
    </row>
    <row r="235" spans="1:25">
      <c r="A235" s="87" t="s">
        <v>336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1.1000000000000001E-3</v>
      </c>
      <c r="I235">
        <v>1.1000000000000001E-3</v>
      </c>
      <c r="J235">
        <v>8.8000000000000005E-3</v>
      </c>
      <c r="K235">
        <v>1.1000000000000001E-3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2.2000000000000001E-3</v>
      </c>
      <c r="S235">
        <v>1.1000000000000001E-3</v>
      </c>
      <c r="T235">
        <v>0</v>
      </c>
      <c r="U235">
        <v>0</v>
      </c>
      <c r="V235">
        <v>1.1000000000000001E-3</v>
      </c>
      <c r="W235">
        <v>0</v>
      </c>
      <c r="X235">
        <v>0</v>
      </c>
      <c r="Y235">
        <v>0</v>
      </c>
    </row>
    <row r="236" spans="1:25">
      <c r="A236" s="87" t="s">
        <v>337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87" t="s">
        <v>338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6.6E-3</v>
      </c>
      <c r="J237">
        <v>1.7600000000000001E-2</v>
      </c>
      <c r="K237">
        <v>5.5000000000000005E-3</v>
      </c>
      <c r="L237">
        <v>2.2000000000000001E-3</v>
      </c>
      <c r="M237">
        <v>4.4000000000000003E-3</v>
      </c>
      <c r="N237">
        <v>3.3E-3</v>
      </c>
      <c r="O237">
        <v>6.6E-3</v>
      </c>
      <c r="P237">
        <v>4.4000000000000003E-3</v>
      </c>
      <c r="Q237">
        <v>6.6E-3</v>
      </c>
      <c r="R237">
        <v>4.4000000000000003E-3</v>
      </c>
      <c r="S237">
        <v>2.2000000000000001E-3</v>
      </c>
      <c r="T237">
        <v>1.1000000000000001E-3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87" t="s">
        <v>339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1.1000000000000001E-3</v>
      </c>
      <c r="H238">
        <v>1.1000000000000001E-3</v>
      </c>
      <c r="I238">
        <v>1.1000000000000001E-3</v>
      </c>
      <c r="J238">
        <v>2.2000000000000001E-3</v>
      </c>
      <c r="K238">
        <v>1.1000000000000001E-3</v>
      </c>
      <c r="L238">
        <v>1.1000000000000001E-3</v>
      </c>
      <c r="M238">
        <v>1.1000000000000001E-3</v>
      </c>
      <c r="N238">
        <v>1.1000000000000001E-3</v>
      </c>
      <c r="O238">
        <v>2.2000000000000001E-3</v>
      </c>
      <c r="P238">
        <v>1.1000000000000001E-3</v>
      </c>
      <c r="Q238">
        <v>2.2000000000000001E-3</v>
      </c>
      <c r="R238">
        <v>1.1000000000000001E-3</v>
      </c>
      <c r="S238">
        <v>2.2000000000000001E-3</v>
      </c>
      <c r="T238">
        <v>4.4000000000000003E-3</v>
      </c>
      <c r="U238">
        <v>1.1000000000000001E-3</v>
      </c>
      <c r="V238">
        <v>0</v>
      </c>
      <c r="W238">
        <v>1.1000000000000001E-3</v>
      </c>
      <c r="X238">
        <v>1.1000000000000001E-3</v>
      </c>
      <c r="Y238">
        <v>1.1000000000000001E-3</v>
      </c>
    </row>
    <row r="239" spans="1:25">
      <c r="A239" s="87" t="s">
        <v>340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s="87" t="s">
        <v>341</v>
      </c>
      <c r="B240">
        <v>0.13089999999999999</v>
      </c>
      <c r="C240">
        <v>0</v>
      </c>
      <c r="D240">
        <v>0</v>
      </c>
      <c r="E240">
        <v>0</v>
      </c>
      <c r="F240">
        <v>0.12429999999999999</v>
      </c>
      <c r="G240">
        <v>0.43559999999999999</v>
      </c>
      <c r="H240">
        <v>0.3201</v>
      </c>
      <c r="I240">
        <v>5.5000000000000005E-3</v>
      </c>
      <c r="J240">
        <v>5.5000000000000005E-3</v>
      </c>
      <c r="K240">
        <v>7.7000000000000011E-3</v>
      </c>
      <c r="L240">
        <v>1.32E-2</v>
      </c>
      <c r="M240">
        <v>1.1000000000000001E-3</v>
      </c>
      <c r="N240">
        <v>1.1000000000000001E-3</v>
      </c>
      <c r="O240">
        <v>9.7900000000000001E-2</v>
      </c>
      <c r="P240">
        <v>0.12539999999999998</v>
      </c>
      <c r="Q240">
        <v>2.2000000000000002E-2</v>
      </c>
      <c r="R240">
        <v>6.6E-3</v>
      </c>
      <c r="S240">
        <v>7.7000000000000011E-3</v>
      </c>
      <c r="T240">
        <v>4.4000000000000003E-3</v>
      </c>
      <c r="U240">
        <v>2.2000000000000001E-3</v>
      </c>
      <c r="V240">
        <v>1.1000000000000001E-3</v>
      </c>
      <c r="W240">
        <v>3.3E-3</v>
      </c>
      <c r="X240">
        <v>5.3899999999999997E-2</v>
      </c>
      <c r="Y240">
        <v>0.46310000000000001</v>
      </c>
    </row>
    <row r="241" spans="1:25">
      <c r="A241" s="87" t="s">
        <v>342</v>
      </c>
      <c r="B241">
        <v>3.3E-3</v>
      </c>
      <c r="C241">
        <v>2.2000000000000001E-3</v>
      </c>
      <c r="D241">
        <v>1.1000000000000001E-3</v>
      </c>
      <c r="E241">
        <v>1.1000000000000001E-3</v>
      </c>
      <c r="F241">
        <v>1.1000000000000001E-3</v>
      </c>
      <c r="G241">
        <v>0.27500000000000002</v>
      </c>
      <c r="H241">
        <v>0.27939999999999998</v>
      </c>
      <c r="I241">
        <v>4.4000000000000003E-3</v>
      </c>
      <c r="J241">
        <v>6.6E-3</v>
      </c>
      <c r="K241">
        <v>1.1000000000000001E-2</v>
      </c>
      <c r="L241">
        <v>5.5000000000000005E-3</v>
      </c>
      <c r="M241">
        <v>4.4000000000000003E-3</v>
      </c>
      <c r="N241">
        <v>5.5000000000000005E-3</v>
      </c>
      <c r="O241">
        <v>4.4000000000000003E-3</v>
      </c>
      <c r="P241">
        <v>4.4000000000000003E-3</v>
      </c>
      <c r="Q241">
        <v>2.2000000000000002E-2</v>
      </c>
      <c r="R241">
        <v>2.4199999999999999E-2</v>
      </c>
      <c r="S241">
        <v>4.4000000000000003E-3</v>
      </c>
      <c r="T241">
        <v>9.8999999999999991E-3</v>
      </c>
      <c r="U241">
        <v>7.7000000000000011E-3</v>
      </c>
      <c r="V241">
        <v>0.17380000000000001</v>
      </c>
      <c r="W241">
        <v>0.374</v>
      </c>
      <c r="X241">
        <v>5.28E-2</v>
      </c>
      <c r="Y241">
        <v>2.2000000000000001E-3</v>
      </c>
    </row>
    <row r="242" spans="1:25">
      <c r="A242" s="87" t="s">
        <v>343</v>
      </c>
      <c r="B242">
        <v>1.1000000000000001E-3</v>
      </c>
      <c r="C242">
        <v>0</v>
      </c>
      <c r="D242">
        <v>0</v>
      </c>
      <c r="E242">
        <v>0</v>
      </c>
      <c r="F242">
        <v>5.5000000000000005E-3</v>
      </c>
      <c r="G242">
        <v>0.56320000000000003</v>
      </c>
      <c r="H242">
        <v>0.41140000000000004</v>
      </c>
      <c r="I242">
        <v>0.187</v>
      </c>
      <c r="J242">
        <v>1.21E-2</v>
      </c>
      <c r="K242">
        <v>5.5000000000000005E-3</v>
      </c>
      <c r="L242">
        <v>1.1000000000000001E-2</v>
      </c>
      <c r="M242">
        <v>1.7600000000000001E-2</v>
      </c>
      <c r="N242">
        <v>1.1000000000000001E-3</v>
      </c>
      <c r="O242">
        <v>2.2000000000000001E-3</v>
      </c>
      <c r="P242">
        <v>3.3E-3</v>
      </c>
      <c r="Q242">
        <v>6.6E-3</v>
      </c>
      <c r="R242">
        <v>2.2000000000000001E-3</v>
      </c>
      <c r="S242">
        <v>3.3E-3</v>
      </c>
      <c r="T242">
        <v>4.4000000000000003E-3</v>
      </c>
      <c r="U242">
        <v>3.3E-3</v>
      </c>
      <c r="V242">
        <v>8.8000000000000005E-3</v>
      </c>
      <c r="W242">
        <v>0.63140000000000007</v>
      </c>
      <c r="X242">
        <v>0.3135</v>
      </c>
      <c r="Y242">
        <v>1.1000000000000001E-3</v>
      </c>
    </row>
    <row r="243" spans="1:25">
      <c r="A243" s="87" t="s">
        <v>344</v>
      </c>
      <c r="B243">
        <v>0.22769999999999999</v>
      </c>
      <c r="C243">
        <v>4.1800000000000004E-2</v>
      </c>
      <c r="D243">
        <v>4.1800000000000004E-2</v>
      </c>
      <c r="E243">
        <v>4.07E-2</v>
      </c>
      <c r="F243">
        <v>0.23980000000000001</v>
      </c>
      <c r="G243">
        <v>0.24859999999999999</v>
      </c>
      <c r="H243">
        <v>0.35749999999999998</v>
      </c>
      <c r="I243">
        <v>8.2500000000000004E-2</v>
      </c>
      <c r="J243">
        <v>4.9500000000000002E-2</v>
      </c>
      <c r="K243">
        <v>5.6100000000000004E-2</v>
      </c>
      <c r="L243">
        <v>9.1299999999999992E-2</v>
      </c>
      <c r="M243">
        <v>5.8300000000000005E-2</v>
      </c>
      <c r="N243">
        <v>4.2900000000000001E-2</v>
      </c>
      <c r="O243">
        <v>5.0599999999999999E-2</v>
      </c>
      <c r="P243">
        <v>8.5800000000000001E-2</v>
      </c>
      <c r="Q243">
        <v>8.2500000000000004E-2</v>
      </c>
      <c r="R243">
        <v>6.6000000000000003E-2</v>
      </c>
      <c r="S243">
        <v>6.0500000000000005E-2</v>
      </c>
      <c r="T243">
        <v>4.7300000000000002E-2</v>
      </c>
      <c r="U243">
        <v>4.1800000000000004E-2</v>
      </c>
      <c r="V243">
        <v>4.1800000000000004E-2</v>
      </c>
      <c r="W243">
        <v>4.07E-2</v>
      </c>
      <c r="X243">
        <v>0.36630000000000001</v>
      </c>
      <c r="Y243">
        <v>0.35310000000000002</v>
      </c>
    </row>
    <row r="244" spans="1:25">
      <c r="A244" s="87" t="s">
        <v>345</v>
      </c>
      <c r="B244">
        <v>2.86E-2</v>
      </c>
      <c r="C244">
        <v>0.34760000000000002</v>
      </c>
      <c r="D244">
        <v>8.14E-2</v>
      </c>
      <c r="E244">
        <v>0.33660000000000001</v>
      </c>
      <c r="F244">
        <v>2.86E-2</v>
      </c>
      <c r="G244">
        <v>0.35089999999999999</v>
      </c>
      <c r="H244">
        <v>1.8700000000000001E-2</v>
      </c>
      <c r="I244">
        <v>3.0800000000000004E-2</v>
      </c>
      <c r="J244">
        <v>3.85E-2</v>
      </c>
      <c r="K244">
        <v>3.3000000000000002E-2</v>
      </c>
      <c r="L244">
        <v>2.75E-2</v>
      </c>
      <c r="M244">
        <v>2.64E-2</v>
      </c>
      <c r="N244">
        <v>2.0900000000000002E-2</v>
      </c>
      <c r="O244">
        <v>2.2000000000000002E-2</v>
      </c>
      <c r="P244">
        <v>2.3099999999999999E-2</v>
      </c>
      <c r="Q244">
        <v>2.2000000000000002E-2</v>
      </c>
      <c r="R244">
        <v>2.2000000000000002E-2</v>
      </c>
      <c r="S244">
        <v>2.0900000000000002E-2</v>
      </c>
      <c r="T244">
        <v>2.0900000000000002E-2</v>
      </c>
      <c r="U244">
        <v>2.0900000000000002E-2</v>
      </c>
      <c r="V244">
        <v>2.0900000000000002E-2</v>
      </c>
      <c r="W244">
        <v>1.9799999999999998E-2</v>
      </c>
      <c r="X244">
        <v>2.9700000000000001E-2</v>
      </c>
      <c r="Y244">
        <v>0.36959999999999998</v>
      </c>
    </row>
    <row r="245" spans="1:25">
      <c r="A245" s="87" t="s">
        <v>346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1.1000000000000001E-3</v>
      </c>
      <c r="L245">
        <v>0</v>
      </c>
      <c r="M245">
        <v>0</v>
      </c>
      <c r="N245">
        <v>0</v>
      </c>
      <c r="O245">
        <v>1.1000000000000001E-3</v>
      </c>
      <c r="P245">
        <v>1.1000000000000001E-3</v>
      </c>
      <c r="Q245">
        <v>1.1000000000000001E-3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1.1000000000000001E-3</v>
      </c>
      <c r="X245">
        <v>0</v>
      </c>
      <c r="Y245">
        <v>0</v>
      </c>
    </row>
    <row r="246" spans="1:25">
      <c r="A246" s="87" t="s">
        <v>347</v>
      </c>
      <c r="B246">
        <v>0</v>
      </c>
      <c r="C246">
        <v>1.1000000000000001E-3</v>
      </c>
      <c r="D246">
        <v>1.1000000000000001E-3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2.2000000000000001E-3</v>
      </c>
      <c r="L246">
        <v>3.3E-3</v>
      </c>
      <c r="M246">
        <v>3.3E-3</v>
      </c>
      <c r="N246">
        <v>2.2000000000000001E-3</v>
      </c>
      <c r="O246">
        <v>3.3E-3</v>
      </c>
      <c r="P246">
        <v>3.3E-3</v>
      </c>
      <c r="Q246">
        <v>2.2000000000000001E-3</v>
      </c>
      <c r="R246">
        <v>2.2000000000000001E-3</v>
      </c>
      <c r="S246">
        <v>2.2000000000000001E-3</v>
      </c>
      <c r="T246">
        <v>2.2000000000000001E-3</v>
      </c>
      <c r="U246">
        <v>2.2000000000000001E-3</v>
      </c>
      <c r="V246">
        <v>0</v>
      </c>
      <c r="W246">
        <v>0</v>
      </c>
      <c r="X246">
        <v>0</v>
      </c>
      <c r="Y246">
        <v>0</v>
      </c>
    </row>
    <row r="247" spans="1:25">
      <c r="A247" s="87" t="s">
        <v>348</v>
      </c>
      <c r="B247">
        <v>2.2000000000000001E-3</v>
      </c>
      <c r="C247">
        <v>3.3E-3</v>
      </c>
      <c r="D247">
        <v>3.3E-3</v>
      </c>
      <c r="E247">
        <v>2.2000000000000001E-3</v>
      </c>
      <c r="F247">
        <v>0</v>
      </c>
      <c r="G247">
        <v>0.25739999999999996</v>
      </c>
      <c r="H247">
        <v>0.21779999999999999</v>
      </c>
      <c r="I247">
        <v>1.1000000000000001E-3</v>
      </c>
      <c r="J247">
        <v>3.3E-3</v>
      </c>
      <c r="K247">
        <v>2.3099999999999999E-2</v>
      </c>
      <c r="L247">
        <v>5.5000000000000005E-3</v>
      </c>
      <c r="M247">
        <v>7.7000000000000011E-3</v>
      </c>
      <c r="N247">
        <v>1.1000000000000001E-2</v>
      </c>
      <c r="O247">
        <v>1.21E-2</v>
      </c>
      <c r="P247">
        <v>3.7400000000000003E-2</v>
      </c>
      <c r="Q247">
        <v>2.75E-2</v>
      </c>
      <c r="R247">
        <v>2.2000000000000002E-2</v>
      </c>
      <c r="S247">
        <v>3.3000000000000002E-2</v>
      </c>
      <c r="T247">
        <v>4.4000000000000003E-3</v>
      </c>
      <c r="U247">
        <v>0.3201</v>
      </c>
      <c r="V247">
        <v>0.16830000000000001</v>
      </c>
      <c r="W247">
        <v>1.1000000000000001E-3</v>
      </c>
      <c r="X247">
        <v>1.1000000000000001E-3</v>
      </c>
      <c r="Y247">
        <v>1.1000000000000001E-3</v>
      </c>
    </row>
    <row r="248" spans="1:25">
      <c r="A248" s="87" t="s">
        <v>349</v>
      </c>
      <c r="B248">
        <v>0</v>
      </c>
      <c r="C248">
        <v>0</v>
      </c>
      <c r="D248">
        <v>0</v>
      </c>
      <c r="E248">
        <v>0</v>
      </c>
      <c r="F248">
        <v>4.8399999999999999E-2</v>
      </c>
      <c r="G248">
        <v>0.29260000000000003</v>
      </c>
      <c r="H248">
        <v>5.5000000000000005E-3</v>
      </c>
      <c r="I248">
        <v>5.5000000000000005E-3</v>
      </c>
      <c r="J248">
        <v>7.0400000000000004E-2</v>
      </c>
      <c r="K248">
        <v>3.5200000000000002E-2</v>
      </c>
      <c r="L248">
        <v>8.8000000000000005E-3</v>
      </c>
      <c r="M248">
        <v>7.7000000000000011E-3</v>
      </c>
      <c r="N248">
        <v>1.1000000000000001E-3</v>
      </c>
      <c r="O248">
        <v>2.2000000000000001E-3</v>
      </c>
      <c r="P248">
        <v>2.2000000000000001E-3</v>
      </c>
      <c r="Q248">
        <v>2.2000000000000001E-3</v>
      </c>
      <c r="R248">
        <v>7.7000000000000011E-3</v>
      </c>
      <c r="S248">
        <v>2.2000000000000001E-3</v>
      </c>
      <c r="T248">
        <v>1.5400000000000002E-2</v>
      </c>
      <c r="U248">
        <v>2.2000000000000001E-3</v>
      </c>
      <c r="V248">
        <v>2.2000000000000001E-3</v>
      </c>
      <c r="W248">
        <v>1.1000000000000001E-3</v>
      </c>
      <c r="X248">
        <v>1.1000000000000001E-3</v>
      </c>
      <c r="Y248">
        <v>0</v>
      </c>
    </row>
    <row r="249" spans="1:25">
      <c r="A249" s="87" t="s">
        <v>350</v>
      </c>
      <c r="B249">
        <v>0.14850000000000002</v>
      </c>
      <c r="C249">
        <v>0</v>
      </c>
      <c r="D249">
        <v>0</v>
      </c>
      <c r="E249">
        <v>0</v>
      </c>
      <c r="F249">
        <v>5.6100000000000004E-2</v>
      </c>
      <c r="G249">
        <v>0.45429999999999998</v>
      </c>
      <c r="H249">
        <v>0.34760000000000002</v>
      </c>
      <c r="I249">
        <v>3.3E-3</v>
      </c>
      <c r="J249">
        <v>1.43E-2</v>
      </c>
      <c r="K249">
        <v>2.0900000000000002E-2</v>
      </c>
      <c r="L249">
        <v>6.6E-3</v>
      </c>
      <c r="M249">
        <v>0</v>
      </c>
      <c r="N249">
        <v>0</v>
      </c>
      <c r="O249">
        <v>1.1000000000000001E-3</v>
      </c>
      <c r="P249">
        <v>1.1000000000000001E-3</v>
      </c>
      <c r="Q249">
        <v>6.6E-3</v>
      </c>
      <c r="R249">
        <v>1.1000000000000001E-2</v>
      </c>
      <c r="S249">
        <v>1.5400000000000002E-2</v>
      </c>
      <c r="T249">
        <v>7.7000000000000011E-3</v>
      </c>
      <c r="U249">
        <v>0</v>
      </c>
      <c r="V249">
        <v>0</v>
      </c>
      <c r="W249">
        <v>0</v>
      </c>
      <c r="X249">
        <v>0.30690000000000001</v>
      </c>
      <c r="Y249">
        <v>0.43670000000000003</v>
      </c>
    </row>
    <row r="250" spans="1:25">
      <c r="A250" s="87" t="s">
        <v>351</v>
      </c>
      <c r="B250">
        <v>2.4199999999999999E-2</v>
      </c>
      <c r="C250">
        <v>3.4099999999999998E-2</v>
      </c>
      <c r="D250">
        <v>2.64E-2</v>
      </c>
      <c r="E250">
        <v>2.4199999999999999E-2</v>
      </c>
      <c r="F250">
        <v>1.9799999999999998E-2</v>
      </c>
      <c r="G250">
        <v>2.2000000000000002E-2</v>
      </c>
      <c r="H250">
        <v>2.2000000000000002E-2</v>
      </c>
      <c r="I250">
        <v>2.3099999999999999E-2</v>
      </c>
      <c r="J250">
        <v>2.3099999999999999E-2</v>
      </c>
      <c r="K250">
        <v>2.64E-2</v>
      </c>
      <c r="L250">
        <v>2.64E-2</v>
      </c>
      <c r="M250">
        <v>2.86E-2</v>
      </c>
      <c r="N250">
        <v>2.9700000000000001E-2</v>
      </c>
      <c r="O250">
        <v>3.0800000000000004E-2</v>
      </c>
      <c r="P250">
        <v>2.9700000000000001E-2</v>
      </c>
      <c r="Q250">
        <v>2.86E-2</v>
      </c>
      <c r="R250">
        <v>2.86E-2</v>
      </c>
      <c r="S250">
        <v>2.86E-2</v>
      </c>
      <c r="T250">
        <v>2.9700000000000001E-2</v>
      </c>
      <c r="U250">
        <v>2.86E-2</v>
      </c>
      <c r="V250">
        <v>2.64E-2</v>
      </c>
      <c r="W250">
        <v>2.4199999999999999E-2</v>
      </c>
      <c r="X250">
        <v>2.3099999999999999E-2</v>
      </c>
      <c r="Y250">
        <v>2.3099999999999999E-2</v>
      </c>
    </row>
    <row r="251" spans="1:25">
      <c r="A251" s="87" t="s">
        <v>352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1.1000000000000001E-3</v>
      </c>
      <c r="I251">
        <v>2.2000000000000001E-3</v>
      </c>
      <c r="J251">
        <v>2.0900000000000002E-2</v>
      </c>
      <c r="K251">
        <v>2.53E-2</v>
      </c>
      <c r="L251">
        <v>2.64E-2</v>
      </c>
      <c r="M251">
        <v>1.1000000000000001E-2</v>
      </c>
      <c r="N251">
        <v>1.1000000000000001E-3</v>
      </c>
      <c r="O251">
        <v>1.6500000000000001E-2</v>
      </c>
      <c r="P251">
        <v>2.75E-2</v>
      </c>
      <c r="Q251">
        <v>2.86E-2</v>
      </c>
      <c r="R251">
        <v>9.8999999999999991E-3</v>
      </c>
      <c r="S251">
        <v>6.6E-3</v>
      </c>
      <c r="T251">
        <v>4.4000000000000003E-3</v>
      </c>
      <c r="U251">
        <v>2.2000000000000001E-3</v>
      </c>
      <c r="V251">
        <v>1.1000000000000001E-3</v>
      </c>
      <c r="W251">
        <v>1.1000000000000001E-3</v>
      </c>
      <c r="X251">
        <v>1.1000000000000001E-3</v>
      </c>
      <c r="Y251">
        <v>0</v>
      </c>
    </row>
    <row r="252" spans="1:25">
      <c r="A252" s="87" t="s">
        <v>353</v>
      </c>
      <c r="B252">
        <v>2.3099999999999999E-2</v>
      </c>
      <c r="C252">
        <v>2.64E-2</v>
      </c>
      <c r="D252">
        <v>2.75E-2</v>
      </c>
      <c r="E252">
        <v>2.4199999999999999E-2</v>
      </c>
      <c r="F252">
        <v>1.9799999999999998E-2</v>
      </c>
      <c r="G252">
        <v>0.1012</v>
      </c>
      <c r="H252">
        <v>0.32119999999999999</v>
      </c>
      <c r="I252">
        <v>0.11660000000000001</v>
      </c>
      <c r="J252">
        <v>2.53E-2</v>
      </c>
      <c r="K252">
        <v>2.9700000000000001E-2</v>
      </c>
      <c r="L252">
        <v>3.3000000000000002E-2</v>
      </c>
      <c r="M252">
        <v>3.1899999999999998E-2</v>
      </c>
      <c r="N252">
        <v>3.4099999999999998E-2</v>
      </c>
      <c r="O252">
        <v>3.4099999999999998E-2</v>
      </c>
      <c r="P252">
        <v>3.3000000000000002E-2</v>
      </c>
      <c r="Q252">
        <v>3.85E-2</v>
      </c>
      <c r="R252">
        <v>3.85E-2</v>
      </c>
      <c r="S252">
        <v>3.3000000000000002E-2</v>
      </c>
      <c r="T252">
        <v>3.0800000000000004E-2</v>
      </c>
      <c r="U252">
        <v>2.9700000000000001E-2</v>
      </c>
      <c r="V252">
        <v>0.21340000000000001</v>
      </c>
      <c r="W252">
        <v>0.1958</v>
      </c>
      <c r="X252">
        <v>0.13969999999999999</v>
      </c>
      <c r="Y252">
        <v>4.6199999999999998E-2</v>
      </c>
    </row>
    <row r="253" spans="1:25">
      <c r="A253" s="87" t="s">
        <v>354</v>
      </c>
      <c r="B253">
        <v>5.6100000000000004E-2</v>
      </c>
      <c r="C253">
        <v>1.1000000000000001E-3</v>
      </c>
      <c r="D253">
        <v>0.44219999999999998</v>
      </c>
      <c r="E253">
        <v>0</v>
      </c>
      <c r="F253">
        <v>0</v>
      </c>
      <c r="G253">
        <v>0.41140000000000004</v>
      </c>
      <c r="H253">
        <v>6.0500000000000005E-2</v>
      </c>
      <c r="I253">
        <v>8.8000000000000005E-3</v>
      </c>
      <c r="J253">
        <v>1.21E-2</v>
      </c>
      <c r="K253">
        <v>3.7400000000000003E-2</v>
      </c>
      <c r="L253">
        <v>4.1800000000000004E-2</v>
      </c>
      <c r="M253">
        <v>0.25519999999999998</v>
      </c>
      <c r="N253">
        <v>7.7000000000000011E-3</v>
      </c>
      <c r="O253">
        <v>1.1000000000000001E-2</v>
      </c>
      <c r="P253">
        <v>5.5000000000000005E-3</v>
      </c>
      <c r="Q253">
        <v>2.2000000000000001E-3</v>
      </c>
      <c r="R253">
        <v>2.9700000000000001E-2</v>
      </c>
      <c r="S253">
        <v>2.2000000000000002E-2</v>
      </c>
      <c r="T253">
        <v>1.32E-2</v>
      </c>
      <c r="U253">
        <v>5.5000000000000005E-3</v>
      </c>
      <c r="V253">
        <v>3.3E-3</v>
      </c>
      <c r="W253">
        <v>2.75E-2</v>
      </c>
      <c r="X253">
        <v>2.2000000000000001E-3</v>
      </c>
      <c r="Y253">
        <v>0.43119999999999997</v>
      </c>
    </row>
    <row r="254" spans="1:25">
      <c r="A254" s="87" t="s">
        <v>355</v>
      </c>
      <c r="B254">
        <v>0.1507</v>
      </c>
      <c r="C254">
        <v>0</v>
      </c>
      <c r="D254">
        <v>1.1000000000000001E-3</v>
      </c>
      <c r="E254">
        <v>0</v>
      </c>
      <c r="F254">
        <v>0</v>
      </c>
      <c r="G254">
        <v>2.2000000000000001E-3</v>
      </c>
      <c r="H254">
        <v>3.3E-3</v>
      </c>
      <c r="I254">
        <v>5.5000000000000005E-3</v>
      </c>
      <c r="J254">
        <v>4.07E-2</v>
      </c>
      <c r="K254">
        <v>5.5000000000000005E-3</v>
      </c>
      <c r="L254">
        <v>3.9599999999999996E-2</v>
      </c>
      <c r="M254">
        <v>2.0900000000000002E-2</v>
      </c>
      <c r="N254">
        <v>2.2000000000000001E-3</v>
      </c>
      <c r="O254">
        <v>2.2000000000000001E-3</v>
      </c>
      <c r="P254">
        <v>4.4000000000000003E-3</v>
      </c>
      <c r="Q254">
        <v>2.2000000000000001E-3</v>
      </c>
      <c r="R254">
        <v>2.2000000000000001E-3</v>
      </c>
      <c r="S254">
        <v>5.5000000000000005E-3</v>
      </c>
      <c r="T254">
        <v>3.3E-3</v>
      </c>
      <c r="U254">
        <v>3.3E-3</v>
      </c>
      <c r="V254">
        <v>3.3E-3</v>
      </c>
      <c r="W254">
        <v>2.2000000000000001E-3</v>
      </c>
      <c r="X254">
        <v>0.34540000000000004</v>
      </c>
      <c r="Y254">
        <v>0.2145</v>
      </c>
    </row>
    <row r="255" spans="1:25">
      <c r="A255" s="87" t="s">
        <v>356</v>
      </c>
      <c r="B255">
        <v>4.6199999999999998E-2</v>
      </c>
      <c r="C255">
        <v>0</v>
      </c>
      <c r="D255">
        <v>0</v>
      </c>
      <c r="E255">
        <v>0.17050000000000001</v>
      </c>
      <c r="F255">
        <v>0.24420000000000003</v>
      </c>
      <c r="G255">
        <v>0.21890000000000001</v>
      </c>
      <c r="H255">
        <v>5.0599999999999999E-2</v>
      </c>
      <c r="I255">
        <v>4.1800000000000004E-2</v>
      </c>
      <c r="J255">
        <v>2.2000000000000001E-3</v>
      </c>
      <c r="K255">
        <v>2.2000000000000001E-3</v>
      </c>
      <c r="L255">
        <v>3.3E-3</v>
      </c>
      <c r="M255">
        <v>2.2000000000000001E-3</v>
      </c>
      <c r="N255">
        <v>1.1000000000000001E-3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0.1694</v>
      </c>
      <c r="X255">
        <v>0.24970000000000001</v>
      </c>
      <c r="Y255">
        <v>0.22109999999999999</v>
      </c>
    </row>
    <row r="256" spans="1:25">
      <c r="A256" s="87" t="s">
        <v>357</v>
      </c>
      <c r="B256">
        <v>0.1056</v>
      </c>
      <c r="C256">
        <v>9.8999999999999991E-3</v>
      </c>
      <c r="D256">
        <v>1.1000000000000001E-3</v>
      </c>
      <c r="E256">
        <v>0</v>
      </c>
      <c r="F256">
        <v>0</v>
      </c>
      <c r="G256">
        <v>0.38719999999999999</v>
      </c>
      <c r="H256">
        <v>0.32119999999999999</v>
      </c>
      <c r="I256">
        <v>2.0900000000000002E-2</v>
      </c>
      <c r="J256">
        <v>7.7000000000000011E-3</v>
      </c>
      <c r="K256">
        <v>1.43E-2</v>
      </c>
      <c r="L256">
        <v>7.7000000000000011E-3</v>
      </c>
      <c r="M256">
        <v>1.21E-2</v>
      </c>
      <c r="N256">
        <v>4.5099999999999994E-2</v>
      </c>
      <c r="O256">
        <v>6.6E-3</v>
      </c>
      <c r="P256">
        <v>5.5000000000000005E-3</v>
      </c>
      <c r="Q256">
        <v>1.1000000000000001E-2</v>
      </c>
      <c r="R256">
        <v>1.1000000000000001E-2</v>
      </c>
      <c r="S256">
        <v>1.5400000000000002E-2</v>
      </c>
      <c r="T256">
        <v>4.4000000000000003E-3</v>
      </c>
      <c r="U256">
        <v>1.32E-2</v>
      </c>
      <c r="V256">
        <v>0.2387</v>
      </c>
      <c r="W256">
        <v>0.37730000000000002</v>
      </c>
      <c r="X256">
        <v>8.8000000000000009E-2</v>
      </c>
      <c r="Y256">
        <v>3.3E-3</v>
      </c>
    </row>
    <row r="257" spans="1:25">
      <c r="A257" s="87" t="s">
        <v>358</v>
      </c>
      <c r="B257">
        <v>1.1000000000000001E-3</v>
      </c>
      <c r="C257">
        <v>2.2000000000000001E-3</v>
      </c>
      <c r="D257">
        <v>2.2000000000000001E-3</v>
      </c>
      <c r="E257">
        <v>1.1000000000000001E-3</v>
      </c>
      <c r="F257">
        <v>1.1000000000000001E-3</v>
      </c>
      <c r="G257">
        <v>1.1000000000000001E-3</v>
      </c>
      <c r="H257">
        <v>1.1000000000000001E-3</v>
      </c>
      <c r="I257">
        <v>4.4000000000000003E-3</v>
      </c>
      <c r="J257">
        <v>1.32E-2</v>
      </c>
      <c r="K257">
        <v>1.6500000000000001E-2</v>
      </c>
      <c r="L257">
        <v>1.8700000000000001E-2</v>
      </c>
      <c r="M257">
        <v>1.43E-2</v>
      </c>
      <c r="N257">
        <v>2.0900000000000002E-2</v>
      </c>
      <c r="O257">
        <v>1.7600000000000001E-2</v>
      </c>
      <c r="P257">
        <v>1.5400000000000002E-2</v>
      </c>
      <c r="Q257">
        <v>1.7600000000000001E-2</v>
      </c>
      <c r="R257">
        <v>9.8999999999999991E-3</v>
      </c>
      <c r="S257">
        <v>7.7000000000000011E-3</v>
      </c>
      <c r="T257">
        <v>3.3E-3</v>
      </c>
      <c r="U257">
        <v>3.3E-3</v>
      </c>
      <c r="V257">
        <v>2.2000000000000001E-3</v>
      </c>
      <c r="W257">
        <v>2.2000000000000001E-3</v>
      </c>
      <c r="X257">
        <v>1.1000000000000001E-3</v>
      </c>
      <c r="Y257">
        <v>1.1000000000000001E-3</v>
      </c>
    </row>
    <row r="258" spans="1:25">
      <c r="A258" s="87" t="s">
        <v>359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2.2000000000000001E-3</v>
      </c>
      <c r="M258">
        <v>4.7300000000000002E-2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2.2000000000000001E-3</v>
      </c>
      <c r="Y258">
        <v>4.4000000000000004E-2</v>
      </c>
    </row>
    <row r="259" spans="1:25">
      <c r="A259" s="87" t="s">
        <v>360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87" t="s">
        <v>361</v>
      </c>
      <c r="B260">
        <v>0.3795</v>
      </c>
      <c r="C260">
        <v>8.8000000000000005E-3</v>
      </c>
      <c r="D260">
        <v>5.5000000000000005E-3</v>
      </c>
      <c r="E260">
        <v>5.5000000000000005E-3</v>
      </c>
      <c r="F260">
        <v>1.21E-2</v>
      </c>
      <c r="G260">
        <v>0.42349999999999999</v>
      </c>
      <c r="H260">
        <v>0.38059999999999999</v>
      </c>
      <c r="I260">
        <v>0.2024</v>
      </c>
      <c r="J260">
        <v>4.4000000000000003E-3</v>
      </c>
      <c r="K260">
        <v>3.3000000000000002E-2</v>
      </c>
      <c r="L260">
        <v>2.53E-2</v>
      </c>
      <c r="M260">
        <v>1.6500000000000001E-2</v>
      </c>
      <c r="N260">
        <v>8.8000000000000005E-3</v>
      </c>
      <c r="O260">
        <v>1.5400000000000002E-2</v>
      </c>
      <c r="P260">
        <v>7.7000000000000011E-3</v>
      </c>
      <c r="Q260">
        <v>1.21E-2</v>
      </c>
      <c r="R260">
        <v>1.5400000000000002E-2</v>
      </c>
      <c r="S260">
        <v>3.0800000000000004E-2</v>
      </c>
      <c r="T260">
        <v>5.5000000000000005E-3</v>
      </c>
      <c r="U260">
        <v>0</v>
      </c>
      <c r="V260">
        <v>1.8700000000000001E-2</v>
      </c>
      <c r="W260">
        <v>4.07E-2</v>
      </c>
      <c r="X260">
        <v>0.32119999999999999</v>
      </c>
      <c r="Y260">
        <v>0.38719999999999999</v>
      </c>
    </row>
    <row r="261" spans="1:25">
      <c r="A261" s="87" t="s">
        <v>362</v>
      </c>
      <c r="B261">
        <v>1.1000000000000001E-3</v>
      </c>
      <c r="C261">
        <v>2.2000000000000001E-3</v>
      </c>
      <c r="D261">
        <v>2.2000000000000001E-3</v>
      </c>
      <c r="E261">
        <v>1.1000000000000001E-3</v>
      </c>
      <c r="F261">
        <v>0</v>
      </c>
      <c r="G261">
        <v>0</v>
      </c>
      <c r="H261">
        <v>0</v>
      </c>
      <c r="I261">
        <v>1.1000000000000001E-3</v>
      </c>
      <c r="J261">
        <v>8.8000000000000005E-3</v>
      </c>
      <c r="K261">
        <v>1.7600000000000001E-2</v>
      </c>
      <c r="L261">
        <v>1.1000000000000001E-2</v>
      </c>
      <c r="M261">
        <v>7.7000000000000011E-3</v>
      </c>
      <c r="N261">
        <v>5.5000000000000005E-3</v>
      </c>
      <c r="O261">
        <v>5.5000000000000005E-3</v>
      </c>
      <c r="P261">
        <v>4.4000000000000003E-3</v>
      </c>
      <c r="Q261">
        <v>3.3E-3</v>
      </c>
      <c r="R261">
        <v>3.3E-3</v>
      </c>
      <c r="S261">
        <v>3.3E-3</v>
      </c>
      <c r="T261">
        <v>3.3E-3</v>
      </c>
      <c r="U261">
        <v>3.3E-3</v>
      </c>
      <c r="V261">
        <v>1.1000000000000001E-3</v>
      </c>
      <c r="W261">
        <v>0</v>
      </c>
      <c r="X261">
        <v>0</v>
      </c>
      <c r="Y261">
        <v>0</v>
      </c>
    </row>
    <row r="262" spans="1:25">
      <c r="A262" s="87" t="s">
        <v>363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87" t="s">
        <v>364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s="87" t="s">
        <v>365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s="87" t="s">
        <v>366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1.1000000000000001E-3</v>
      </c>
      <c r="H265">
        <v>2.2000000000000001E-3</v>
      </c>
      <c r="I265">
        <v>3.3E-3</v>
      </c>
      <c r="J265">
        <v>6.6E-3</v>
      </c>
      <c r="K265">
        <v>5.5000000000000005E-3</v>
      </c>
      <c r="L265">
        <v>3.3E-3</v>
      </c>
      <c r="M265">
        <v>2.2000000000000001E-3</v>
      </c>
      <c r="N265">
        <v>1.1000000000000001E-3</v>
      </c>
      <c r="O265">
        <v>1.1000000000000001E-3</v>
      </c>
      <c r="P265">
        <v>1.1000000000000001E-3</v>
      </c>
      <c r="Q265">
        <v>2.2000000000000001E-3</v>
      </c>
      <c r="R265">
        <v>1.1000000000000001E-3</v>
      </c>
      <c r="S265">
        <v>3.3E-3</v>
      </c>
      <c r="T265">
        <v>3.3E-3</v>
      </c>
      <c r="U265">
        <v>1.1000000000000001E-3</v>
      </c>
      <c r="V265">
        <v>1.1000000000000001E-3</v>
      </c>
      <c r="W265">
        <v>1.1000000000000001E-3</v>
      </c>
      <c r="X265">
        <v>2.2000000000000001E-3</v>
      </c>
      <c r="Y265">
        <v>0</v>
      </c>
    </row>
    <row r="266" spans="1:25">
      <c r="A266" s="87" t="s">
        <v>367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3.3E-3</v>
      </c>
      <c r="I266">
        <v>1.21E-2</v>
      </c>
      <c r="J266">
        <v>5.5000000000000005E-3</v>
      </c>
      <c r="K266">
        <v>8.8000000000000005E-3</v>
      </c>
      <c r="L266">
        <v>1.32E-2</v>
      </c>
      <c r="M266">
        <v>4.4000000000000003E-3</v>
      </c>
      <c r="N266">
        <v>6.6E-3</v>
      </c>
      <c r="O266">
        <v>7.7000000000000011E-3</v>
      </c>
      <c r="P266">
        <v>1.32E-2</v>
      </c>
      <c r="Q266">
        <v>6.6E-3</v>
      </c>
      <c r="R266">
        <v>9.8999999999999991E-3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s="87" t="s">
        <v>368</v>
      </c>
      <c r="B267">
        <v>2.4199999999999999E-2</v>
      </c>
      <c r="C267">
        <v>0.34100000000000003</v>
      </c>
      <c r="D267">
        <v>0.36079999999999995</v>
      </c>
      <c r="E267">
        <v>0.3135</v>
      </c>
      <c r="F267">
        <v>8.0299999999999996E-2</v>
      </c>
      <c r="G267">
        <v>0.1991</v>
      </c>
      <c r="H267">
        <v>4.2900000000000001E-2</v>
      </c>
      <c r="I267">
        <v>3.4099999999999998E-2</v>
      </c>
      <c r="J267">
        <v>4.4000000000000004E-2</v>
      </c>
      <c r="K267">
        <v>4.5099999999999994E-2</v>
      </c>
      <c r="L267">
        <v>4.6199999999999998E-2</v>
      </c>
      <c r="M267">
        <v>4.2900000000000001E-2</v>
      </c>
      <c r="N267">
        <v>2.64E-2</v>
      </c>
      <c r="O267">
        <v>2.53E-2</v>
      </c>
      <c r="P267">
        <v>2.86E-2</v>
      </c>
      <c r="Q267">
        <v>3.5200000000000002E-2</v>
      </c>
      <c r="R267">
        <v>1.43E-2</v>
      </c>
      <c r="S267">
        <v>1.1000000000000001E-2</v>
      </c>
      <c r="T267">
        <v>9.8999999999999991E-3</v>
      </c>
      <c r="U267">
        <v>9.8999999999999991E-3</v>
      </c>
      <c r="V267">
        <v>9.8999999999999991E-3</v>
      </c>
      <c r="W267">
        <v>9.8999999999999991E-3</v>
      </c>
      <c r="X267">
        <v>0.15509999999999999</v>
      </c>
      <c r="Y267">
        <v>3.4099999999999998E-2</v>
      </c>
    </row>
    <row r="268" spans="1:25">
      <c r="A268" s="87" t="s">
        <v>369</v>
      </c>
      <c r="B268">
        <v>1.6500000000000001E-2</v>
      </c>
      <c r="C268">
        <v>1.5400000000000002E-2</v>
      </c>
      <c r="D268">
        <v>1.1000000000000001E-2</v>
      </c>
      <c r="E268">
        <v>8.8000000000000005E-3</v>
      </c>
      <c r="F268">
        <v>7.7000000000000011E-3</v>
      </c>
      <c r="G268">
        <v>2.75E-2</v>
      </c>
      <c r="H268">
        <v>1.1000000000000001E-2</v>
      </c>
      <c r="I268">
        <v>1.7600000000000001E-2</v>
      </c>
      <c r="J268">
        <v>1.8700000000000001E-2</v>
      </c>
      <c r="K268">
        <v>3.5200000000000002E-2</v>
      </c>
      <c r="L268">
        <v>1.6500000000000001E-2</v>
      </c>
      <c r="M268">
        <v>1.5400000000000002E-2</v>
      </c>
      <c r="N268">
        <v>1.32E-2</v>
      </c>
      <c r="O268">
        <v>1.7600000000000001E-2</v>
      </c>
      <c r="P268">
        <v>1.43E-2</v>
      </c>
      <c r="Q268">
        <v>1.5400000000000002E-2</v>
      </c>
      <c r="R268">
        <v>1.8700000000000001E-2</v>
      </c>
      <c r="S268">
        <v>1.5400000000000002E-2</v>
      </c>
      <c r="T268">
        <v>1.43E-2</v>
      </c>
      <c r="U268">
        <v>1.8700000000000001E-2</v>
      </c>
      <c r="V268">
        <v>1.32E-2</v>
      </c>
      <c r="W268">
        <v>1.5400000000000002E-2</v>
      </c>
      <c r="X268">
        <v>1.6500000000000001E-2</v>
      </c>
      <c r="Y268">
        <v>1.32E-2</v>
      </c>
    </row>
    <row r="269" spans="1:25">
      <c r="A269" s="87" t="s">
        <v>370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1.8700000000000001E-2</v>
      </c>
      <c r="J269">
        <v>7.7000000000000011E-3</v>
      </c>
      <c r="K269">
        <v>1.43E-2</v>
      </c>
      <c r="L269">
        <v>8.8000000000000005E-3</v>
      </c>
      <c r="M269">
        <v>8.8000000000000005E-3</v>
      </c>
      <c r="N269">
        <v>8.8000000000000005E-3</v>
      </c>
      <c r="O269">
        <v>1.9799999999999998E-2</v>
      </c>
      <c r="P269">
        <v>9.8999999999999991E-3</v>
      </c>
      <c r="Q269">
        <v>9.8999999999999991E-3</v>
      </c>
      <c r="R269">
        <v>2.2000000000000001E-3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s="87" t="s">
        <v>371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9.8999999999999991E-3</v>
      </c>
      <c r="I270">
        <v>1.9799999999999998E-2</v>
      </c>
      <c r="J270">
        <v>1.6500000000000001E-2</v>
      </c>
      <c r="K270">
        <v>2.2000000000000002E-2</v>
      </c>
      <c r="L270">
        <v>1.9799999999999998E-2</v>
      </c>
      <c r="M270">
        <v>1.9799999999999998E-2</v>
      </c>
      <c r="N270">
        <v>9.8999999999999991E-3</v>
      </c>
      <c r="O270">
        <v>1.6500000000000001E-2</v>
      </c>
      <c r="P270">
        <v>3.3000000000000002E-2</v>
      </c>
      <c r="Q270">
        <v>2.0900000000000002E-2</v>
      </c>
      <c r="R270">
        <v>1.1000000000000001E-2</v>
      </c>
      <c r="S270">
        <v>1.6500000000000001E-2</v>
      </c>
      <c r="T270">
        <v>1.5400000000000002E-2</v>
      </c>
      <c r="U270">
        <v>1.1000000000000001E-3</v>
      </c>
      <c r="V270">
        <v>0</v>
      </c>
      <c r="W270">
        <v>0</v>
      </c>
      <c r="X270">
        <v>0</v>
      </c>
      <c r="Y270">
        <v>0</v>
      </c>
    </row>
    <row r="271" spans="1:25">
      <c r="A271" s="87" t="s">
        <v>372</v>
      </c>
      <c r="B271">
        <v>2.2000000000000001E-3</v>
      </c>
      <c r="C271">
        <v>1.1000000000000001E-3</v>
      </c>
      <c r="D271">
        <v>1.1000000000000001E-3</v>
      </c>
      <c r="E271">
        <v>1.1000000000000001E-3</v>
      </c>
      <c r="F271">
        <v>2.2000000000000001E-3</v>
      </c>
      <c r="G271">
        <v>3.3E-3</v>
      </c>
      <c r="H271">
        <v>6.6E-3</v>
      </c>
      <c r="I271">
        <v>1.21E-2</v>
      </c>
      <c r="J271">
        <v>5.5000000000000005E-3</v>
      </c>
      <c r="K271">
        <v>9.8999999999999991E-3</v>
      </c>
      <c r="L271">
        <v>1.43E-2</v>
      </c>
      <c r="M271">
        <v>6.6E-3</v>
      </c>
      <c r="N271">
        <v>3.3E-3</v>
      </c>
      <c r="O271">
        <v>5.5000000000000005E-3</v>
      </c>
      <c r="P271">
        <v>5.5000000000000005E-3</v>
      </c>
      <c r="Q271">
        <v>1.1000000000000001E-2</v>
      </c>
      <c r="R271">
        <v>1.32E-2</v>
      </c>
      <c r="S271">
        <v>1.7600000000000001E-2</v>
      </c>
      <c r="T271">
        <v>1.7600000000000001E-2</v>
      </c>
      <c r="U271">
        <v>1.21E-2</v>
      </c>
      <c r="V271">
        <v>2.2000000000000001E-3</v>
      </c>
      <c r="W271">
        <v>2.2000000000000001E-3</v>
      </c>
      <c r="X271">
        <v>1.1000000000000001E-3</v>
      </c>
      <c r="Y271">
        <v>0</v>
      </c>
    </row>
    <row r="272" spans="1:25">
      <c r="A272" s="87" t="s">
        <v>373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1.1000000000000001E-3</v>
      </c>
      <c r="J272">
        <v>0</v>
      </c>
      <c r="K272">
        <v>0</v>
      </c>
      <c r="L272">
        <v>1.1000000000000001E-3</v>
      </c>
      <c r="M272">
        <v>1.1000000000000001E-3</v>
      </c>
      <c r="N272">
        <v>1.1000000000000001E-3</v>
      </c>
      <c r="O272">
        <v>1.1000000000000001E-3</v>
      </c>
      <c r="P272">
        <v>0</v>
      </c>
      <c r="Q272">
        <v>0</v>
      </c>
      <c r="R272">
        <v>1.1000000000000001E-3</v>
      </c>
      <c r="S272">
        <v>1.1000000000000001E-3</v>
      </c>
      <c r="T272">
        <v>1.1000000000000001E-3</v>
      </c>
      <c r="U272">
        <v>1.1000000000000001E-3</v>
      </c>
      <c r="V272">
        <v>0</v>
      </c>
      <c r="W272">
        <v>0</v>
      </c>
      <c r="X272">
        <v>0</v>
      </c>
      <c r="Y272">
        <v>0</v>
      </c>
    </row>
    <row r="273" spans="1:25">
      <c r="A273" s="87" t="s">
        <v>374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s="87" t="s">
        <v>375</v>
      </c>
      <c r="B274">
        <v>1.1000000000000001E-3</v>
      </c>
      <c r="C274">
        <v>0</v>
      </c>
      <c r="D274">
        <v>0</v>
      </c>
      <c r="E274">
        <v>1.1000000000000001E-3</v>
      </c>
      <c r="F274">
        <v>0</v>
      </c>
      <c r="G274">
        <v>1.1000000000000001E-3</v>
      </c>
      <c r="H274">
        <v>3.4099999999999998E-2</v>
      </c>
      <c r="I274">
        <v>4.4000000000000003E-3</v>
      </c>
      <c r="J274">
        <v>4.4000000000000003E-3</v>
      </c>
      <c r="K274">
        <v>2.2000000000000001E-3</v>
      </c>
      <c r="L274">
        <v>5.5000000000000005E-3</v>
      </c>
      <c r="M274">
        <v>2.2000000000000001E-3</v>
      </c>
      <c r="N274">
        <v>7.7000000000000011E-3</v>
      </c>
      <c r="O274">
        <v>4.4000000000000003E-3</v>
      </c>
      <c r="P274">
        <v>7.7000000000000011E-3</v>
      </c>
      <c r="Q274">
        <v>6.6E-3</v>
      </c>
      <c r="R274">
        <v>1.1000000000000001E-3</v>
      </c>
      <c r="S274">
        <v>0</v>
      </c>
      <c r="T274">
        <v>1.1000000000000001E-3</v>
      </c>
      <c r="U274">
        <v>0</v>
      </c>
      <c r="V274">
        <v>1.1000000000000001E-3</v>
      </c>
      <c r="W274">
        <v>0</v>
      </c>
      <c r="X274">
        <v>0</v>
      </c>
      <c r="Y274">
        <v>0</v>
      </c>
    </row>
    <row r="275" spans="1:25">
      <c r="A275" s="87" t="s">
        <v>376</v>
      </c>
      <c r="B275">
        <v>0.12100000000000001</v>
      </c>
      <c r="C275">
        <v>0</v>
      </c>
      <c r="D275">
        <v>0.2959</v>
      </c>
      <c r="E275">
        <v>7.5899999999999995E-2</v>
      </c>
      <c r="F275">
        <v>1.1000000000000001E-3</v>
      </c>
      <c r="G275">
        <v>0.11</v>
      </c>
      <c r="H275">
        <v>0.1023</v>
      </c>
      <c r="I275">
        <v>2.9700000000000001E-2</v>
      </c>
      <c r="J275">
        <v>1.5400000000000002E-2</v>
      </c>
      <c r="K275">
        <v>1.7600000000000001E-2</v>
      </c>
      <c r="L275">
        <v>1.9799999999999998E-2</v>
      </c>
      <c r="M275">
        <v>4.9500000000000002E-2</v>
      </c>
      <c r="N275">
        <v>9.8999999999999991E-3</v>
      </c>
      <c r="O275">
        <v>2.86E-2</v>
      </c>
      <c r="P275">
        <v>2.4199999999999999E-2</v>
      </c>
      <c r="Q275">
        <v>2.9700000000000001E-2</v>
      </c>
      <c r="R275">
        <v>4.9500000000000002E-2</v>
      </c>
      <c r="S275">
        <v>3.4099999999999998E-2</v>
      </c>
      <c r="T275">
        <v>3.3E-3</v>
      </c>
      <c r="U275">
        <v>1.1000000000000001E-3</v>
      </c>
      <c r="V275">
        <v>0.30579999999999996</v>
      </c>
      <c r="W275">
        <v>8.3600000000000008E-2</v>
      </c>
      <c r="X275">
        <v>1.1000000000000001E-3</v>
      </c>
      <c r="Y275">
        <v>0.13750000000000001</v>
      </c>
    </row>
    <row r="276" spans="1:25">
      <c r="A276" s="87" t="s">
        <v>377</v>
      </c>
      <c r="B276">
        <v>2.2000000000000001E-3</v>
      </c>
      <c r="C276">
        <v>2.2000000000000001E-3</v>
      </c>
      <c r="D276">
        <v>2.2000000000000001E-3</v>
      </c>
      <c r="E276">
        <v>2.2000000000000001E-3</v>
      </c>
      <c r="F276">
        <v>1.1000000000000001E-3</v>
      </c>
      <c r="G276">
        <v>0.52800000000000002</v>
      </c>
      <c r="H276">
        <v>0.49280000000000007</v>
      </c>
      <c r="I276">
        <v>3.3E-3</v>
      </c>
      <c r="J276">
        <v>4.4000000000000003E-3</v>
      </c>
      <c r="K276">
        <v>9.8999999999999991E-3</v>
      </c>
      <c r="L276">
        <v>6.6E-3</v>
      </c>
      <c r="M276">
        <v>7.7000000000000011E-3</v>
      </c>
      <c r="N276">
        <v>4.4000000000000003E-3</v>
      </c>
      <c r="O276">
        <v>4.4000000000000003E-3</v>
      </c>
      <c r="P276">
        <v>6.6E-3</v>
      </c>
      <c r="Q276">
        <v>1.6500000000000001E-2</v>
      </c>
      <c r="R276">
        <v>3.3E-3</v>
      </c>
      <c r="S276">
        <v>1.1000000000000001E-2</v>
      </c>
      <c r="T276">
        <v>3.6299999999999999E-2</v>
      </c>
      <c r="U276">
        <v>3.3E-3</v>
      </c>
      <c r="V276">
        <v>5.5000000000000005E-3</v>
      </c>
      <c r="W276">
        <v>0.77329999999999999</v>
      </c>
      <c r="X276">
        <v>0.2772</v>
      </c>
      <c r="Y276">
        <v>1.1000000000000001E-3</v>
      </c>
    </row>
    <row r="277" spans="1:25">
      <c r="A277" s="87" t="s">
        <v>378</v>
      </c>
      <c r="B277">
        <v>7.3700000000000002E-2</v>
      </c>
      <c r="C277">
        <v>1.9799999999999998E-2</v>
      </c>
      <c r="D277">
        <v>1.21E-2</v>
      </c>
      <c r="E277">
        <v>8.8000000000000005E-3</v>
      </c>
      <c r="F277">
        <v>0.47849999999999998</v>
      </c>
      <c r="G277">
        <v>0.16389999999999999</v>
      </c>
      <c r="H277">
        <v>3.6299999999999999E-2</v>
      </c>
      <c r="I277">
        <v>2.53E-2</v>
      </c>
      <c r="J277">
        <v>2.4199999999999999E-2</v>
      </c>
      <c r="K277">
        <v>2.9700000000000001E-2</v>
      </c>
      <c r="L277">
        <v>3.4099999999999998E-2</v>
      </c>
      <c r="M277">
        <v>3.1899999999999998E-2</v>
      </c>
      <c r="N277">
        <v>3.0800000000000004E-2</v>
      </c>
      <c r="O277">
        <v>2.64E-2</v>
      </c>
      <c r="P277">
        <v>2.0900000000000002E-2</v>
      </c>
      <c r="Q277">
        <v>1.9799999999999998E-2</v>
      </c>
      <c r="R277">
        <v>1.6500000000000001E-2</v>
      </c>
      <c r="S277">
        <v>2.9700000000000001E-2</v>
      </c>
      <c r="T277">
        <v>5.0599999999999999E-2</v>
      </c>
      <c r="U277">
        <v>5.0599999999999999E-2</v>
      </c>
      <c r="V277">
        <v>3.5200000000000002E-2</v>
      </c>
      <c r="W277">
        <v>2.0900000000000002E-2</v>
      </c>
      <c r="X277">
        <v>0.18039999999999998</v>
      </c>
      <c r="Y277">
        <v>0.48840000000000006</v>
      </c>
    </row>
    <row r="278" spans="1:25">
      <c r="A278" s="87" t="s">
        <v>379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 s="87" t="s">
        <v>380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1.1000000000000001E-3</v>
      </c>
      <c r="I279">
        <v>3.3E-3</v>
      </c>
      <c r="J279">
        <v>3.3E-3</v>
      </c>
      <c r="K279">
        <v>2.2000000000000001E-3</v>
      </c>
      <c r="L279">
        <v>2.2000000000000001E-3</v>
      </c>
      <c r="M279">
        <v>2.2000000000000001E-3</v>
      </c>
      <c r="N279">
        <v>1.1000000000000001E-3</v>
      </c>
      <c r="O279">
        <v>0</v>
      </c>
      <c r="P279">
        <v>0</v>
      </c>
      <c r="Q279">
        <v>1.1000000000000001E-3</v>
      </c>
      <c r="R279">
        <v>0</v>
      </c>
      <c r="S279">
        <v>1.1000000000000001E-3</v>
      </c>
      <c r="T279">
        <v>1.1000000000000001E-3</v>
      </c>
      <c r="U279">
        <v>0</v>
      </c>
      <c r="V279">
        <v>0</v>
      </c>
      <c r="W279">
        <v>1.1000000000000001E-3</v>
      </c>
      <c r="X279">
        <v>0</v>
      </c>
      <c r="Y279">
        <v>0</v>
      </c>
    </row>
    <row r="280" spans="1:25">
      <c r="A280" s="87" t="s">
        <v>381</v>
      </c>
      <c r="B280">
        <v>1.1000000000000001E-3</v>
      </c>
      <c r="C280">
        <v>1.1000000000000001E-3</v>
      </c>
      <c r="D280">
        <v>1.1000000000000001E-3</v>
      </c>
      <c r="E280">
        <v>1.1000000000000001E-3</v>
      </c>
      <c r="F280">
        <v>1.1000000000000001E-3</v>
      </c>
      <c r="G280">
        <v>1.1000000000000001E-3</v>
      </c>
      <c r="H280">
        <v>1.1000000000000001E-3</v>
      </c>
      <c r="I280">
        <v>2.2000000000000001E-3</v>
      </c>
      <c r="J280">
        <v>3.3E-3</v>
      </c>
      <c r="K280">
        <v>6.6E-3</v>
      </c>
      <c r="L280">
        <v>2.2000000000000001E-3</v>
      </c>
      <c r="M280">
        <v>2.2000000000000001E-3</v>
      </c>
      <c r="N280">
        <v>3.3E-3</v>
      </c>
      <c r="O280">
        <v>3.3E-3</v>
      </c>
      <c r="P280">
        <v>6.6E-3</v>
      </c>
      <c r="Q280">
        <v>2.2000000000000001E-3</v>
      </c>
      <c r="R280">
        <v>2.2000000000000001E-3</v>
      </c>
      <c r="S280">
        <v>1.1000000000000001E-3</v>
      </c>
      <c r="T280">
        <v>1.1000000000000001E-3</v>
      </c>
      <c r="U280">
        <v>1.1000000000000001E-3</v>
      </c>
      <c r="V280">
        <v>1.1000000000000001E-3</v>
      </c>
      <c r="W280">
        <v>1.1000000000000001E-3</v>
      </c>
      <c r="X280">
        <v>1.1000000000000001E-3</v>
      </c>
      <c r="Y280">
        <v>1.1000000000000001E-3</v>
      </c>
    </row>
    <row r="281" spans="1:25">
      <c r="A281" s="87" t="s">
        <v>382</v>
      </c>
      <c r="B281">
        <v>8.6900000000000005E-2</v>
      </c>
      <c r="C281">
        <v>6.4899999999999999E-2</v>
      </c>
      <c r="D281">
        <v>0.10010000000000001</v>
      </c>
      <c r="E281">
        <v>5.28E-2</v>
      </c>
      <c r="F281">
        <v>6.6000000000000003E-2</v>
      </c>
      <c r="G281">
        <v>0.23540000000000003</v>
      </c>
      <c r="H281">
        <v>0.35970000000000002</v>
      </c>
      <c r="I281">
        <v>0.12539999999999998</v>
      </c>
      <c r="J281">
        <v>0.1144</v>
      </c>
      <c r="K281">
        <v>4.7300000000000002E-2</v>
      </c>
      <c r="L281">
        <v>8.8000000000000009E-2</v>
      </c>
      <c r="M281">
        <v>0.12539999999999998</v>
      </c>
      <c r="N281">
        <v>0.10779999999999999</v>
      </c>
      <c r="O281">
        <v>9.4600000000000004E-2</v>
      </c>
      <c r="P281">
        <v>0.12320000000000002</v>
      </c>
      <c r="Q281">
        <v>9.9000000000000005E-2</v>
      </c>
      <c r="R281">
        <v>8.0299999999999996E-2</v>
      </c>
      <c r="S281">
        <v>0.11660000000000001</v>
      </c>
      <c r="T281">
        <v>8.9100000000000013E-2</v>
      </c>
      <c r="U281">
        <v>5.5E-2</v>
      </c>
      <c r="V281">
        <v>9.6799999999999997E-2</v>
      </c>
      <c r="W281">
        <v>0.27829999999999999</v>
      </c>
      <c r="X281">
        <v>0.30690000000000001</v>
      </c>
      <c r="Y281">
        <v>0.12100000000000001</v>
      </c>
    </row>
    <row r="282" spans="1:25">
      <c r="A282" s="87" t="s">
        <v>383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1.1000000000000001E-3</v>
      </c>
      <c r="I282">
        <v>3.3000000000000002E-2</v>
      </c>
      <c r="J282">
        <v>1.43E-2</v>
      </c>
      <c r="K282">
        <v>5.5000000000000005E-3</v>
      </c>
      <c r="L282">
        <v>1.21E-2</v>
      </c>
      <c r="M282">
        <v>1.6500000000000001E-2</v>
      </c>
      <c r="N282">
        <v>1.32E-2</v>
      </c>
      <c r="O282">
        <v>1.21E-2</v>
      </c>
      <c r="P282">
        <v>1.6500000000000001E-2</v>
      </c>
      <c r="Q282">
        <v>1.43E-2</v>
      </c>
      <c r="R282">
        <v>1.5400000000000002E-2</v>
      </c>
      <c r="S282">
        <v>7.7000000000000011E-3</v>
      </c>
      <c r="T282">
        <v>6.6E-3</v>
      </c>
      <c r="U282">
        <v>7.7000000000000011E-3</v>
      </c>
      <c r="V282">
        <v>6.6E-3</v>
      </c>
      <c r="W282">
        <v>1.7600000000000001E-2</v>
      </c>
      <c r="X282">
        <v>4.4000000000000003E-3</v>
      </c>
      <c r="Y282">
        <v>1.1000000000000001E-3</v>
      </c>
    </row>
    <row r="283" spans="1:25">
      <c r="A283" s="87" t="s">
        <v>384</v>
      </c>
      <c r="B283">
        <v>5.5000000000000005E-3</v>
      </c>
      <c r="C283">
        <v>4.4000000000000003E-3</v>
      </c>
      <c r="D283">
        <v>3.3E-3</v>
      </c>
      <c r="E283">
        <v>2.2000000000000001E-3</v>
      </c>
      <c r="F283">
        <v>0.37619999999999998</v>
      </c>
      <c r="G283">
        <v>0.32890000000000003</v>
      </c>
      <c r="H283">
        <v>6.6E-3</v>
      </c>
      <c r="I283">
        <v>4.4000000000000003E-3</v>
      </c>
      <c r="J283">
        <v>3.3E-3</v>
      </c>
      <c r="K283">
        <v>7.7000000000000011E-3</v>
      </c>
      <c r="L283">
        <v>1.1000000000000001E-2</v>
      </c>
      <c r="M283">
        <v>4.4000000000000003E-3</v>
      </c>
      <c r="N283">
        <v>3.3E-3</v>
      </c>
      <c r="O283">
        <v>3.3E-3</v>
      </c>
      <c r="P283">
        <v>1.43E-2</v>
      </c>
      <c r="Q283">
        <v>1.7600000000000001E-2</v>
      </c>
      <c r="R283">
        <v>9.8999999999999991E-3</v>
      </c>
      <c r="S283">
        <v>8.8000000000000005E-3</v>
      </c>
      <c r="T283">
        <v>5.5000000000000005E-3</v>
      </c>
      <c r="U283">
        <v>0.22109999999999999</v>
      </c>
      <c r="V283">
        <v>0.49609999999999999</v>
      </c>
      <c r="W283">
        <v>2.3099999999999999E-2</v>
      </c>
      <c r="X283">
        <v>2.2000000000000001E-3</v>
      </c>
      <c r="Y283">
        <v>1.1000000000000001E-3</v>
      </c>
    </row>
    <row r="284" spans="1:25">
      <c r="A284" s="87" t="s">
        <v>385</v>
      </c>
      <c r="B284">
        <v>5.8300000000000005E-2</v>
      </c>
      <c r="C284">
        <v>0.1595</v>
      </c>
      <c r="D284">
        <v>1.32E-2</v>
      </c>
      <c r="E284">
        <v>4.4000000000000003E-3</v>
      </c>
      <c r="F284">
        <v>2.2000000000000001E-3</v>
      </c>
      <c r="G284">
        <v>0.187</v>
      </c>
      <c r="H284">
        <v>0.21779999999999999</v>
      </c>
      <c r="I284">
        <v>0.2387</v>
      </c>
      <c r="J284">
        <v>0.10339999999999999</v>
      </c>
      <c r="K284">
        <v>1.8700000000000001E-2</v>
      </c>
      <c r="L284">
        <v>2.3099999999999999E-2</v>
      </c>
      <c r="M284">
        <v>1.21E-2</v>
      </c>
      <c r="N284">
        <v>4.4000000000000003E-3</v>
      </c>
      <c r="O284">
        <v>1.9799999999999998E-2</v>
      </c>
      <c r="P284">
        <v>1.5400000000000002E-2</v>
      </c>
      <c r="Q284">
        <v>5.5000000000000005E-3</v>
      </c>
      <c r="R284">
        <v>3.3E-3</v>
      </c>
      <c r="S284">
        <v>3.3E-3</v>
      </c>
      <c r="T284">
        <v>2.2000000000000001E-3</v>
      </c>
      <c r="U284">
        <v>2.2000000000000001E-3</v>
      </c>
      <c r="V284">
        <v>1.1000000000000001E-3</v>
      </c>
      <c r="W284">
        <v>1.1000000000000001E-3</v>
      </c>
      <c r="X284">
        <v>0.23540000000000003</v>
      </c>
      <c r="Y284">
        <v>0.20899999999999999</v>
      </c>
    </row>
    <row r="285" spans="1:25">
      <c r="A285" s="87" t="s">
        <v>386</v>
      </c>
      <c r="B285">
        <v>5.5000000000000005E-3</v>
      </c>
      <c r="C285">
        <v>6.6E-3</v>
      </c>
      <c r="D285">
        <v>5.5000000000000005E-3</v>
      </c>
      <c r="E285">
        <v>5.5000000000000005E-3</v>
      </c>
      <c r="F285">
        <v>6.6E-3</v>
      </c>
      <c r="G285">
        <v>6.6E-3</v>
      </c>
      <c r="H285">
        <v>8.8000000000000005E-3</v>
      </c>
      <c r="I285">
        <v>8.8000000000000005E-3</v>
      </c>
      <c r="J285">
        <v>1.6500000000000001E-2</v>
      </c>
      <c r="K285">
        <v>1.5400000000000002E-2</v>
      </c>
      <c r="L285">
        <v>1.9799999999999998E-2</v>
      </c>
      <c r="M285">
        <v>1.6500000000000001E-2</v>
      </c>
      <c r="N285">
        <v>1.5400000000000002E-2</v>
      </c>
      <c r="O285">
        <v>9.8999999999999991E-3</v>
      </c>
      <c r="P285">
        <v>8.8000000000000005E-3</v>
      </c>
      <c r="Q285">
        <v>7.7000000000000011E-3</v>
      </c>
      <c r="R285">
        <v>7.7000000000000011E-3</v>
      </c>
      <c r="S285">
        <v>8.8000000000000005E-3</v>
      </c>
      <c r="T285">
        <v>8.8000000000000005E-3</v>
      </c>
      <c r="U285">
        <v>8.8000000000000005E-3</v>
      </c>
      <c r="V285">
        <v>6.6E-3</v>
      </c>
      <c r="W285">
        <v>6.6E-3</v>
      </c>
      <c r="X285">
        <v>6.6E-3</v>
      </c>
      <c r="Y285">
        <v>5.5000000000000005E-3</v>
      </c>
    </row>
    <row r="286" spans="1:25">
      <c r="A286" s="87" t="s">
        <v>387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2.2000000000000001E-3</v>
      </c>
      <c r="I286">
        <v>8.0299999999999996E-2</v>
      </c>
      <c r="J286">
        <v>3.85E-2</v>
      </c>
      <c r="K286">
        <v>4.1800000000000004E-2</v>
      </c>
      <c r="L286">
        <v>2.9700000000000001E-2</v>
      </c>
      <c r="M286">
        <v>2.75E-2</v>
      </c>
      <c r="N286">
        <v>2.75E-2</v>
      </c>
      <c r="O286">
        <v>3.0800000000000004E-2</v>
      </c>
      <c r="P286">
        <v>2.75E-2</v>
      </c>
      <c r="Q286">
        <v>2.64E-2</v>
      </c>
      <c r="R286">
        <v>8.8000000000000005E-3</v>
      </c>
      <c r="S286">
        <v>1.1000000000000001E-2</v>
      </c>
      <c r="T286">
        <v>3.3E-3</v>
      </c>
      <c r="U286">
        <v>1.1000000000000001E-3</v>
      </c>
      <c r="V286">
        <v>1.1000000000000001E-3</v>
      </c>
      <c r="W286">
        <v>1.1000000000000001E-3</v>
      </c>
      <c r="X286">
        <v>2.2000000000000001E-3</v>
      </c>
      <c r="Y286">
        <v>1.1000000000000001E-3</v>
      </c>
    </row>
    <row r="287" spans="1:25">
      <c r="A287" s="87" t="s">
        <v>388</v>
      </c>
      <c r="B287">
        <v>3.3E-3</v>
      </c>
      <c r="C287">
        <v>4.4000000000000003E-3</v>
      </c>
      <c r="D287">
        <v>3.3E-3</v>
      </c>
      <c r="E287">
        <v>3.3E-3</v>
      </c>
      <c r="F287">
        <v>3.3E-3</v>
      </c>
      <c r="G287">
        <v>3.3E-3</v>
      </c>
      <c r="H287">
        <v>4.4000000000000003E-3</v>
      </c>
      <c r="I287">
        <v>2.75E-2</v>
      </c>
      <c r="J287">
        <v>6.6000000000000003E-2</v>
      </c>
      <c r="K287">
        <v>5.1699999999999996E-2</v>
      </c>
      <c r="L287">
        <v>4.8399999999999999E-2</v>
      </c>
      <c r="M287">
        <v>4.1800000000000004E-2</v>
      </c>
      <c r="N287">
        <v>3.3000000000000002E-2</v>
      </c>
      <c r="O287">
        <v>3.9599999999999996E-2</v>
      </c>
      <c r="P287">
        <v>1.7600000000000001E-2</v>
      </c>
      <c r="Q287">
        <v>2.2000000000000002E-2</v>
      </c>
      <c r="R287">
        <v>2.4199999999999999E-2</v>
      </c>
      <c r="S287">
        <v>1.5400000000000002E-2</v>
      </c>
      <c r="T287">
        <v>9.8999999999999991E-3</v>
      </c>
      <c r="U287">
        <v>7.7000000000000011E-3</v>
      </c>
      <c r="V287">
        <v>6.6E-3</v>
      </c>
      <c r="W287">
        <v>6.6E-3</v>
      </c>
      <c r="X287">
        <v>9.8999999999999991E-3</v>
      </c>
      <c r="Y287">
        <v>4.4000000000000003E-3</v>
      </c>
    </row>
    <row r="288" spans="1:25">
      <c r="A288" s="87" t="s">
        <v>389</v>
      </c>
      <c r="B288">
        <v>3.0800000000000004E-2</v>
      </c>
      <c r="C288">
        <v>2.2000000000000001E-3</v>
      </c>
      <c r="D288">
        <v>2.2000000000000001E-3</v>
      </c>
      <c r="E288">
        <v>1.1000000000000001E-3</v>
      </c>
      <c r="F288">
        <v>0.1419</v>
      </c>
      <c r="G288">
        <v>0.19359999999999999</v>
      </c>
      <c r="H288">
        <v>9.9000000000000005E-2</v>
      </c>
      <c r="I288">
        <v>5.5000000000000005E-3</v>
      </c>
      <c r="J288">
        <v>4.4000000000000003E-3</v>
      </c>
      <c r="K288">
        <v>5.5000000000000005E-3</v>
      </c>
      <c r="L288">
        <v>4.4000000000000003E-3</v>
      </c>
      <c r="M288">
        <v>1.32E-2</v>
      </c>
      <c r="N288">
        <v>3.0800000000000004E-2</v>
      </c>
      <c r="O288">
        <v>1.8700000000000001E-2</v>
      </c>
      <c r="P288">
        <v>3.3E-3</v>
      </c>
      <c r="Q288">
        <v>6.6E-3</v>
      </c>
      <c r="R288">
        <v>6.6E-3</v>
      </c>
      <c r="S288">
        <v>8.8000000000000005E-3</v>
      </c>
      <c r="T288">
        <v>6.6E-3</v>
      </c>
      <c r="U288">
        <v>5.5000000000000005E-3</v>
      </c>
      <c r="V288">
        <v>3.3E-3</v>
      </c>
      <c r="W288">
        <v>3.3E-3</v>
      </c>
      <c r="X288">
        <v>0.23100000000000001</v>
      </c>
      <c r="Y288">
        <v>0.35200000000000004</v>
      </c>
    </row>
    <row r="289" spans="1:25">
      <c r="A289" s="87" t="s">
        <v>390</v>
      </c>
      <c r="B289">
        <v>4.4000000000000003E-3</v>
      </c>
      <c r="C289">
        <v>5.5000000000000005E-3</v>
      </c>
      <c r="D289">
        <v>5.5000000000000005E-3</v>
      </c>
      <c r="E289">
        <v>4.4000000000000003E-3</v>
      </c>
      <c r="F289">
        <v>4.4000000000000003E-3</v>
      </c>
      <c r="G289">
        <v>4.4000000000000003E-3</v>
      </c>
      <c r="H289">
        <v>4.4000000000000003E-3</v>
      </c>
      <c r="I289">
        <v>7.7000000000000011E-3</v>
      </c>
      <c r="J289">
        <v>6.6E-3</v>
      </c>
      <c r="K289">
        <v>1.5400000000000002E-2</v>
      </c>
      <c r="L289">
        <v>5.5000000000000005E-3</v>
      </c>
      <c r="M289">
        <v>5.5000000000000005E-3</v>
      </c>
      <c r="N289">
        <v>5.5000000000000005E-3</v>
      </c>
      <c r="O289">
        <v>9.8999999999999991E-3</v>
      </c>
      <c r="P289">
        <v>7.7000000000000011E-3</v>
      </c>
      <c r="Q289">
        <v>5.5000000000000005E-3</v>
      </c>
      <c r="R289">
        <v>5.5000000000000005E-3</v>
      </c>
      <c r="S289">
        <v>5.5000000000000005E-3</v>
      </c>
      <c r="T289">
        <v>5.5000000000000005E-3</v>
      </c>
      <c r="U289">
        <v>6.6E-3</v>
      </c>
      <c r="V289">
        <v>5.5000000000000005E-3</v>
      </c>
      <c r="W289">
        <v>5.5000000000000005E-3</v>
      </c>
      <c r="X289">
        <v>5.5000000000000005E-3</v>
      </c>
      <c r="Y289">
        <v>4.4000000000000003E-3</v>
      </c>
    </row>
    <row r="290" spans="1:25">
      <c r="A290" s="87" t="s">
        <v>391</v>
      </c>
      <c r="B290">
        <v>5.5000000000000005E-3</v>
      </c>
      <c r="C290">
        <v>5.5000000000000005E-3</v>
      </c>
      <c r="D290">
        <v>5.5000000000000005E-3</v>
      </c>
      <c r="E290">
        <v>5.5000000000000005E-3</v>
      </c>
      <c r="F290">
        <v>4.4000000000000003E-3</v>
      </c>
      <c r="G290">
        <v>4.4000000000000003E-3</v>
      </c>
      <c r="H290">
        <v>4.4000000000000003E-3</v>
      </c>
      <c r="I290">
        <v>6.6E-3</v>
      </c>
      <c r="J290">
        <v>2.3099999999999999E-2</v>
      </c>
      <c r="K290">
        <v>1.21E-2</v>
      </c>
      <c r="L290">
        <v>7.7000000000000011E-3</v>
      </c>
      <c r="M290">
        <v>1.32E-2</v>
      </c>
      <c r="N290">
        <v>2.75E-2</v>
      </c>
      <c r="O290">
        <v>3.3000000000000002E-2</v>
      </c>
      <c r="P290">
        <v>1.6500000000000001E-2</v>
      </c>
      <c r="Q290">
        <v>3.3000000000000002E-2</v>
      </c>
      <c r="R290">
        <v>1.21E-2</v>
      </c>
      <c r="S290">
        <v>9.8999999999999991E-3</v>
      </c>
      <c r="T290">
        <v>7.7000000000000011E-3</v>
      </c>
      <c r="U290">
        <v>6.6E-3</v>
      </c>
      <c r="V290">
        <v>6.6E-3</v>
      </c>
      <c r="W290">
        <v>6.6E-3</v>
      </c>
      <c r="X290">
        <v>6.6E-3</v>
      </c>
      <c r="Y290">
        <v>5.5000000000000005E-3</v>
      </c>
    </row>
    <row r="291" spans="1:25">
      <c r="A291" s="87" t="s">
        <v>392</v>
      </c>
      <c r="B291">
        <v>3.3E-3</v>
      </c>
      <c r="C291">
        <v>4.4000000000000003E-3</v>
      </c>
      <c r="D291">
        <v>3.3E-3</v>
      </c>
      <c r="E291">
        <v>3.3E-3</v>
      </c>
      <c r="F291">
        <v>2.2000000000000001E-3</v>
      </c>
      <c r="G291">
        <v>2.2000000000000001E-3</v>
      </c>
      <c r="H291">
        <v>3.3E-3</v>
      </c>
      <c r="I291">
        <v>4.4000000000000003E-3</v>
      </c>
      <c r="J291">
        <v>6.6E-3</v>
      </c>
      <c r="K291">
        <v>1.21E-2</v>
      </c>
      <c r="L291">
        <v>4.4000000000000003E-3</v>
      </c>
      <c r="M291">
        <v>8.8000000000000005E-3</v>
      </c>
      <c r="N291">
        <v>3.3E-3</v>
      </c>
      <c r="O291">
        <v>5.5000000000000005E-3</v>
      </c>
      <c r="P291">
        <v>3.3E-3</v>
      </c>
      <c r="Q291">
        <v>3.3E-3</v>
      </c>
      <c r="R291">
        <v>4.4000000000000003E-3</v>
      </c>
      <c r="S291">
        <v>7.7000000000000011E-3</v>
      </c>
      <c r="T291">
        <v>4.4000000000000003E-3</v>
      </c>
      <c r="U291">
        <v>5.5000000000000005E-3</v>
      </c>
      <c r="V291">
        <v>4.4000000000000003E-3</v>
      </c>
      <c r="W291">
        <v>3.3E-3</v>
      </c>
      <c r="X291">
        <v>3.3E-3</v>
      </c>
      <c r="Y291">
        <v>3.3E-3</v>
      </c>
    </row>
    <row r="292" spans="1:25">
      <c r="A292" s="87" t="s">
        <v>393</v>
      </c>
      <c r="B292">
        <v>9.0199999999999989E-2</v>
      </c>
      <c r="C292">
        <v>0.19359999999999999</v>
      </c>
      <c r="D292">
        <v>0.24640000000000004</v>
      </c>
      <c r="E292">
        <v>0.1628</v>
      </c>
      <c r="F292">
        <v>0.11</v>
      </c>
      <c r="G292">
        <v>9.35E-2</v>
      </c>
      <c r="H292">
        <v>0.21340000000000001</v>
      </c>
      <c r="I292">
        <v>0.23649999999999999</v>
      </c>
      <c r="J292">
        <v>0.16389999999999999</v>
      </c>
      <c r="K292">
        <v>5.28E-2</v>
      </c>
      <c r="L292">
        <v>1.8700000000000001E-2</v>
      </c>
      <c r="M292">
        <v>1.32E-2</v>
      </c>
      <c r="N292">
        <v>8.8000000000000005E-3</v>
      </c>
      <c r="O292">
        <v>6.6E-3</v>
      </c>
      <c r="P292">
        <v>8.8000000000000005E-3</v>
      </c>
      <c r="Q292">
        <v>6.6E-3</v>
      </c>
      <c r="R292">
        <v>7.7000000000000011E-3</v>
      </c>
      <c r="S292">
        <v>1.5400000000000002E-2</v>
      </c>
      <c r="T292">
        <v>1.5400000000000002E-2</v>
      </c>
      <c r="U292">
        <v>6.6E-3</v>
      </c>
      <c r="V292">
        <v>4.4000000000000003E-3</v>
      </c>
      <c r="W292">
        <v>3.3E-3</v>
      </c>
      <c r="X292">
        <v>3.3E-3</v>
      </c>
      <c r="Y292">
        <v>4.4000000000000003E-3</v>
      </c>
    </row>
    <row r="293" spans="1:25">
      <c r="A293" s="87" t="s">
        <v>394</v>
      </c>
      <c r="B293">
        <v>0.18039999999999998</v>
      </c>
      <c r="C293">
        <v>3.9599999999999996E-2</v>
      </c>
      <c r="D293">
        <v>2.0900000000000002E-2</v>
      </c>
      <c r="E293">
        <v>2.3099999999999999E-2</v>
      </c>
      <c r="F293">
        <v>1.43E-2</v>
      </c>
      <c r="G293">
        <v>0.13200000000000001</v>
      </c>
      <c r="H293">
        <v>0.1573</v>
      </c>
      <c r="I293">
        <v>8.4699999999999998E-2</v>
      </c>
      <c r="J293">
        <v>1.6500000000000001E-2</v>
      </c>
      <c r="K293">
        <v>1.6500000000000001E-2</v>
      </c>
      <c r="L293">
        <v>2.4199999999999999E-2</v>
      </c>
      <c r="M293">
        <v>0.1925</v>
      </c>
      <c r="N293">
        <v>0.1573</v>
      </c>
      <c r="O293">
        <v>9.2399999999999996E-2</v>
      </c>
      <c r="P293">
        <v>2.64E-2</v>
      </c>
      <c r="Q293">
        <v>1.21E-2</v>
      </c>
      <c r="R293">
        <v>9.8999999999999991E-3</v>
      </c>
      <c r="S293">
        <v>1.43E-2</v>
      </c>
      <c r="T293">
        <v>6.6E-3</v>
      </c>
      <c r="U293">
        <v>2.2000000000000001E-3</v>
      </c>
      <c r="V293">
        <v>6.6E-3</v>
      </c>
      <c r="W293">
        <v>8.8000000000000005E-3</v>
      </c>
      <c r="X293">
        <v>1.1000000000000001E-2</v>
      </c>
      <c r="Y293">
        <v>0.1452</v>
      </c>
    </row>
    <row r="294" spans="1:25">
      <c r="A294" s="87" t="s">
        <v>395</v>
      </c>
      <c r="B294">
        <v>0.1023</v>
      </c>
      <c r="C294">
        <v>0.1133</v>
      </c>
      <c r="D294">
        <v>0.11220000000000001</v>
      </c>
      <c r="E294">
        <v>9.2399999999999996E-2</v>
      </c>
      <c r="F294">
        <v>9.7900000000000001E-2</v>
      </c>
      <c r="G294">
        <v>6.2699999999999992E-2</v>
      </c>
      <c r="H294">
        <v>8.0299999999999996E-2</v>
      </c>
      <c r="I294">
        <v>0.1045</v>
      </c>
      <c r="J294">
        <v>0.1067</v>
      </c>
      <c r="K294">
        <v>0.10339999999999999</v>
      </c>
      <c r="L294">
        <v>5.28E-2</v>
      </c>
      <c r="M294">
        <v>1.21E-2</v>
      </c>
      <c r="N294">
        <v>3.3E-3</v>
      </c>
      <c r="O294">
        <v>1.1000000000000001E-3</v>
      </c>
      <c r="P294">
        <v>6.6E-3</v>
      </c>
      <c r="Q294">
        <v>5.5000000000000005E-3</v>
      </c>
      <c r="R294">
        <v>2.2000000000000001E-3</v>
      </c>
      <c r="S294">
        <v>1.1000000000000001E-3</v>
      </c>
      <c r="T294">
        <v>1.1000000000000001E-3</v>
      </c>
      <c r="U294">
        <v>0</v>
      </c>
      <c r="V294">
        <v>0</v>
      </c>
      <c r="W294">
        <v>0</v>
      </c>
      <c r="X294">
        <v>0.11</v>
      </c>
      <c r="Y294">
        <v>9.5699999999999993E-2</v>
      </c>
    </row>
    <row r="295" spans="1:25">
      <c r="A295" s="87" t="s">
        <v>396</v>
      </c>
      <c r="B295">
        <v>3.3E-3</v>
      </c>
      <c r="C295">
        <v>3.3E-3</v>
      </c>
      <c r="D295">
        <v>3.3E-3</v>
      </c>
      <c r="E295">
        <v>3.3E-3</v>
      </c>
      <c r="F295">
        <v>2.2000000000000001E-3</v>
      </c>
      <c r="G295">
        <v>2.2000000000000001E-3</v>
      </c>
      <c r="H295">
        <v>4.4000000000000003E-3</v>
      </c>
      <c r="I295">
        <v>8.8000000000000005E-3</v>
      </c>
      <c r="J295">
        <v>1.32E-2</v>
      </c>
      <c r="K295">
        <v>1.6500000000000001E-2</v>
      </c>
      <c r="L295">
        <v>1.6500000000000001E-2</v>
      </c>
      <c r="M295">
        <v>4.4000000000000003E-3</v>
      </c>
      <c r="N295">
        <v>7.7000000000000011E-3</v>
      </c>
      <c r="O295">
        <v>6.6E-3</v>
      </c>
      <c r="P295">
        <v>9.8999999999999991E-3</v>
      </c>
      <c r="Q295">
        <v>7.7000000000000011E-3</v>
      </c>
      <c r="R295">
        <v>8.8000000000000005E-3</v>
      </c>
      <c r="S295">
        <v>8.8000000000000005E-3</v>
      </c>
      <c r="T295">
        <v>8.8000000000000005E-3</v>
      </c>
      <c r="U295">
        <v>4.4000000000000003E-3</v>
      </c>
      <c r="V295">
        <v>5.5000000000000005E-3</v>
      </c>
      <c r="W295">
        <v>4.4000000000000003E-3</v>
      </c>
      <c r="X295">
        <v>3.3E-3</v>
      </c>
      <c r="Y295">
        <v>3.3E-3</v>
      </c>
    </row>
    <row r="296" spans="1:25">
      <c r="A296" s="87" t="s">
        <v>397</v>
      </c>
      <c r="B296">
        <v>0.11550000000000001</v>
      </c>
      <c r="C296">
        <v>1.1000000000000001E-2</v>
      </c>
      <c r="D296">
        <v>0.32230000000000003</v>
      </c>
      <c r="E296">
        <v>4.7300000000000002E-2</v>
      </c>
      <c r="F296">
        <v>2.2000000000000001E-3</v>
      </c>
      <c r="G296">
        <v>0.23980000000000001</v>
      </c>
      <c r="H296">
        <v>0.10339999999999999</v>
      </c>
      <c r="I296">
        <v>2.2000000000000001E-3</v>
      </c>
      <c r="J296">
        <v>8.8000000000000005E-3</v>
      </c>
      <c r="K296">
        <v>1.21E-2</v>
      </c>
      <c r="L296">
        <v>2.2000000000000001E-3</v>
      </c>
      <c r="M296">
        <v>1.1000000000000001E-3</v>
      </c>
      <c r="N296">
        <v>2.2000000000000001E-3</v>
      </c>
      <c r="O296">
        <v>1.9799999999999998E-2</v>
      </c>
      <c r="P296">
        <v>4.4000000000000003E-3</v>
      </c>
      <c r="Q296">
        <v>4.4000000000000003E-3</v>
      </c>
      <c r="R296">
        <v>2.2000000000000001E-3</v>
      </c>
      <c r="S296">
        <v>2.53E-2</v>
      </c>
      <c r="T296">
        <v>2.2000000000000001E-3</v>
      </c>
      <c r="U296">
        <v>1.1000000000000001E-3</v>
      </c>
      <c r="V296">
        <v>1.1000000000000001E-3</v>
      </c>
      <c r="W296">
        <v>1.1000000000000001E-3</v>
      </c>
      <c r="X296">
        <v>2.2000000000000001E-3</v>
      </c>
      <c r="Y296">
        <v>0.26069999999999999</v>
      </c>
    </row>
    <row r="297" spans="1:25">
      <c r="A297" s="87" t="s">
        <v>398</v>
      </c>
      <c r="B297">
        <v>2.2000000000000001E-3</v>
      </c>
      <c r="C297">
        <v>3.3E-3</v>
      </c>
      <c r="D297">
        <v>2.2000000000000001E-3</v>
      </c>
      <c r="E297">
        <v>2.2000000000000001E-3</v>
      </c>
      <c r="F297">
        <v>1.1000000000000001E-3</v>
      </c>
      <c r="G297">
        <v>1.1000000000000001E-3</v>
      </c>
      <c r="H297">
        <v>1.1000000000000001E-3</v>
      </c>
      <c r="I297">
        <v>3.3E-3</v>
      </c>
      <c r="J297">
        <v>4.4000000000000003E-3</v>
      </c>
      <c r="K297">
        <v>1.43E-2</v>
      </c>
      <c r="L297">
        <v>1.21E-2</v>
      </c>
      <c r="M297">
        <v>1.7600000000000001E-2</v>
      </c>
      <c r="N297">
        <v>1.5400000000000002E-2</v>
      </c>
      <c r="O297">
        <v>2.4199999999999999E-2</v>
      </c>
      <c r="P297">
        <v>1.43E-2</v>
      </c>
      <c r="Q297">
        <v>4.4000000000000003E-3</v>
      </c>
      <c r="R297">
        <v>6.6E-3</v>
      </c>
      <c r="S297">
        <v>4.4000000000000003E-3</v>
      </c>
      <c r="T297">
        <v>7.7000000000000011E-3</v>
      </c>
      <c r="U297">
        <v>8.8000000000000005E-3</v>
      </c>
      <c r="V297">
        <v>1.32E-2</v>
      </c>
      <c r="W297">
        <v>6.6E-3</v>
      </c>
      <c r="X297">
        <v>5.5000000000000005E-3</v>
      </c>
      <c r="Y297">
        <v>2.2000000000000001E-3</v>
      </c>
    </row>
    <row r="298" spans="1:25">
      <c r="A298" s="87" t="s">
        <v>399</v>
      </c>
      <c r="B298">
        <v>1.1000000000000001E-3</v>
      </c>
      <c r="C298">
        <v>1.1000000000000001E-3</v>
      </c>
      <c r="D298">
        <v>0.51370000000000005</v>
      </c>
      <c r="E298">
        <v>0.55549999999999999</v>
      </c>
      <c r="F298">
        <v>0.11550000000000001</v>
      </c>
      <c r="G298">
        <v>1.1000000000000001E-3</v>
      </c>
      <c r="H298">
        <v>2.2000000000000001E-3</v>
      </c>
      <c r="I298">
        <v>2.2000000000000001E-3</v>
      </c>
      <c r="J298">
        <v>5.5000000000000005E-3</v>
      </c>
      <c r="K298">
        <v>6.6E-3</v>
      </c>
      <c r="L298">
        <v>3.3E-3</v>
      </c>
      <c r="M298">
        <v>2.2000000000000001E-3</v>
      </c>
      <c r="N298">
        <v>2.2000000000000001E-3</v>
      </c>
      <c r="O298">
        <v>4.4000000000000003E-3</v>
      </c>
      <c r="P298">
        <v>1.43E-2</v>
      </c>
      <c r="Q298">
        <v>1.21E-2</v>
      </c>
      <c r="R298">
        <v>2.2000000000000001E-3</v>
      </c>
      <c r="S298">
        <v>4.4000000000000003E-3</v>
      </c>
      <c r="T298">
        <v>2.2000000000000001E-3</v>
      </c>
      <c r="U298">
        <v>1.1000000000000001E-3</v>
      </c>
      <c r="V298">
        <v>2.2000000000000001E-3</v>
      </c>
      <c r="W298">
        <v>2.2000000000000001E-3</v>
      </c>
      <c r="X298">
        <v>2.2000000000000001E-3</v>
      </c>
      <c r="Y298">
        <v>1.1000000000000001E-3</v>
      </c>
    </row>
    <row r="299" spans="1:25">
      <c r="A299" s="87" t="s">
        <v>400</v>
      </c>
      <c r="B299">
        <v>1.32E-2</v>
      </c>
      <c r="C299">
        <v>1.43E-2</v>
      </c>
      <c r="D299">
        <v>1.43E-2</v>
      </c>
      <c r="E299">
        <v>1.32E-2</v>
      </c>
      <c r="F299">
        <v>1.21E-2</v>
      </c>
      <c r="G299">
        <v>1.1000000000000001E-2</v>
      </c>
      <c r="H299">
        <v>1.6500000000000001E-2</v>
      </c>
      <c r="I299">
        <v>2.2000000000000002E-2</v>
      </c>
      <c r="J299">
        <v>2.53E-2</v>
      </c>
      <c r="K299">
        <v>2.86E-2</v>
      </c>
      <c r="L299">
        <v>1.8700000000000001E-2</v>
      </c>
      <c r="M299">
        <v>1.6500000000000001E-2</v>
      </c>
      <c r="N299">
        <v>1.6500000000000001E-2</v>
      </c>
      <c r="O299">
        <v>1.5400000000000002E-2</v>
      </c>
      <c r="P299">
        <v>1.6500000000000001E-2</v>
      </c>
      <c r="Q299">
        <v>1.7600000000000001E-2</v>
      </c>
      <c r="R299">
        <v>1.9799999999999998E-2</v>
      </c>
      <c r="S299">
        <v>1.9799999999999998E-2</v>
      </c>
      <c r="T299">
        <v>1.6500000000000001E-2</v>
      </c>
      <c r="U299">
        <v>1.6500000000000001E-2</v>
      </c>
      <c r="V299">
        <v>1.5400000000000002E-2</v>
      </c>
      <c r="W299">
        <v>1.5400000000000002E-2</v>
      </c>
      <c r="X299">
        <v>1.43E-2</v>
      </c>
      <c r="Y299">
        <v>1.21E-2</v>
      </c>
    </row>
    <row r="300" spans="1:25">
      <c r="A300" s="87" t="s">
        <v>401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s="87" t="s">
        <v>402</v>
      </c>
      <c r="B301">
        <v>8.8000000000000005E-3</v>
      </c>
      <c r="C301">
        <v>8.8000000000000005E-3</v>
      </c>
      <c r="D301">
        <v>8.8000000000000005E-3</v>
      </c>
      <c r="E301">
        <v>8.8000000000000005E-3</v>
      </c>
      <c r="F301">
        <v>8.8000000000000005E-3</v>
      </c>
      <c r="G301">
        <v>8.8000000000000005E-3</v>
      </c>
      <c r="H301">
        <v>8.8000000000000005E-3</v>
      </c>
      <c r="I301">
        <v>8.8000000000000005E-3</v>
      </c>
      <c r="J301">
        <v>8.8000000000000005E-3</v>
      </c>
      <c r="K301">
        <v>8.8000000000000005E-3</v>
      </c>
      <c r="L301">
        <v>8.8000000000000005E-3</v>
      </c>
      <c r="M301">
        <v>8.8000000000000005E-3</v>
      </c>
      <c r="N301">
        <v>8.8000000000000005E-3</v>
      </c>
      <c r="O301">
        <v>8.8000000000000005E-3</v>
      </c>
      <c r="P301">
        <v>8.8000000000000005E-3</v>
      </c>
      <c r="Q301">
        <v>1.43E-2</v>
      </c>
      <c r="R301">
        <v>1.1000000000000001E-2</v>
      </c>
      <c r="S301">
        <v>8.8000000000000005E-3</v>
      </c>
      <c r="T301">
        <v>8.8000000000000005E-3</v>
      </c>
      <c r="U301">
        <v>8.8000000000000005E-3</v>
      </c>
      <c r="V301">
        <v>8.8000000000000005E-3</v>
      </c>
      <c r="W301">
        <v>8.8000000000000005E-3</v>
      </c>
      <c r="X301">
        <v>8.8000000000000005E-3</v>
      </c>
      <c r="Y301">
        <v>8.8000000000000005E-3</v>
      </c>
    </row>
    <row r="302" spans="1:25">
      <c r="A302" s="87" t="s">
        <v>403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1.1000000000000001E-3</v>
      </c>
      <c r="J302">
        <v>2.2000000000000002E-2</v>
      </c>
      <c r="K302">
        <v>6.6E-3</v>
      </c>
      <c r="L302">
        <v>5.5000000000000005E-3</v>
      </c>
      <c r="M302">
        <v>1.1000000000000001E-3</v>
      </c>
      <c r="N302">
        <v>1.1000000000000001E-3</v>
      </c>
      <c r="O302">
        <v>1.1000000000000001E-3</v>
      </c>
      <c r="P302">
        <v>8.8000000000000005E-3</v>
      </c>
      <c r="Q302">
        <v>4.4000000000000003E-3</v>
      </c>
      <c r="R302">
        <v>8.8000000000000005E-3</v>
      </c>
      <c r="S302">
        <v>1.1000000000000001E-3</v>
      </c>
      <c r="T302">
        <v>1.1000000000000001E-3</v>
      </c>
      <c r="U302">
        <v>2.2000000000000001E-3</v>
      </c>
      <c r="V302">
        <v>6.2699999999999992E-2</v>
      </c>
      <c r="W302">
        <v>6.8199999999999997E-2</v>
      </c>
      <c r="X302">
        <v>2.75E-2</v>
      </c>
      <c r="Y302">
        <v>0</v>
      </c>
    </row>
    <row r="303" spans="1:25">
      <c r="A303" s="87" t="s">
        <v>404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s="87" t="s">
        <v>405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1.1000000000000001E-3</v>
      </c>
      <c r="I304">
        <v>2.2000000000000002E-2</v>
      </c>
      <c r="J304">
        <v>1.7600000000000001E-2</v>
      </c>
      <c r="K304">
        <v>1.7600000000000001E-2</v>
      </c>
      <c r="L304">
        <v>9.8999999999999991E-3</v>
      </c>
      <c r="M304">
        <v>3.3E-3</v>
      </c>
      <c r="N304">
        <v>4.4000000000000003E-3</v>
      </c>
      <c r="O304">
        <v>4.4000000000000003E-3</v>
      </c>
      <c r="P304">
        <v>5.5000000000000005E-3</v>
      </c>
      <c r="Q304">
        <v>4.4000000000000003E-3</v>
      </c>
      <c r="R304">
        <v>1.1000000000000001E-3</v>
      </c>
      <c r="S304">
        <v>2.2000000000000001E-3</v>
      </c>
      <c r="T304">
        <v>1.1000000000000001E-3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s="87" t="s">
        <v>406</v>
      </c>
      <c r="B305">
        <v>0.22</v>
      </c>
      <c r="C305">
        <v>4.7300000000000002E-2</v>
      </c>
      <c r="D305">
        <v>1.21E-2</v>
      </c>
      <c r="E305">
        <v>3.7400000000000003E-2</v>
      </c>
      <c r="F305">
        <v>0.29700000000000004</v>
      </c>
      <c r="G305">
        <v>0.29149999999999998</v>
      </c>
      <c r="H305">
        <v>0.31240000000000001</v>
      </c>
      <c r="I305">
        <v>0.24420000000000003</v>
      </c>
      <c r="J305">
        <v>6.2699999999999992E-2</v>
      </c>
      <c r="K305">
        <v>4.6199999999999998E-2</v>
      </c>
      <c r="L305">
        <v>5.8300000000000005E-2</v>
      </c>
      <c r="M305">
        <v>4.9500000000000002E-2</v>
      </c>
      <c r="N305">
        <v>3.3000000000000002E-2</v>
      </c>
      <c r="O305">
        <v>3.4099999999999998E-2</v>
      </c>
      <c r="P305">
        <v>4.07E-2</v>
      </c>
      <c r="Q305">
        <v>5.8300000000000005E-2</v>
      </c>
      <c r="R305">
        <v>3.5200000000000002E-2</v>
      </c>
      <c r="S305">
        <v>3.7400000000000003E-2</v>
      </c>
      <c r="T305">
        <v>2.53E-2</v>
      </c>
      <c r="U305">
        <v>1.6500000000000001E-2</v>
      </c>
      <c r="V305">
        <v>2.53E-2</v>
      </c>
      <c r="W305">
        <v>0.29149999999999998</v>
      </c>
      <c r="X305">
        <v>0.33329999999999999</v>
      </c>
      <c r="Y305">
        <v>0.26619999999999999</v>
      </c>
    </row>
    <row r="306" spans="1:25">
      <c r="A306" s="87" t="s">
        <v>407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1.1000000000000001E-3</v>
      </c>
      <c r="I306">
        <v>1.1000000000000001E-3</v>
      </c>
      <c r="J306">
        <v>2.2000000000000001E-3</v>
      </c>
      <c r="K306">
        <v>1.1000000000000001E-3</v>
      </c>
      <c r="L306">
        <v>1.1000000000000001E-3</v>
      </c>
      <c r="M306">
        <v>1.1000000000000001E-3</v>
      </c>
      <c r="N306">
        <v>1.1000000000000001E-3</v>
      </c>
      <c r="O306">
        <v>1.1000000000000001E-3</v>
      </c>
      <c r="P306">
        <v>0</v>
      </c>
      <c r="Q306">
        <v>0</v>
      </c>
      <c r="R306">
        <v>1.1000000000000001E-3</v>
      </c>
      <c r="S306">
        <v>1.1000000000000001E-3</v>
      </c>
      <c r="T306">
        <v>3.3E-3</v>
      </c>
      <c r="U306">
        <v>0</v>
      </c>
      <c r="V306">
        <v>0</v>
      </c>
      <c r="W306">
        <v>2.2000000000000001E-3</v>
      </c>
      <c r="X306">
        <v>0</v>
      </c>
      <c r="Y306">
        <v>0</v>
      </c>
    </row>
    <row r="307" spans="1:25">
      <c r="A307" s="87" t="s">
        <v>408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3.3E-3</v>
      </c>
      <c r="J307">
        <v>1.43E-2</v>
      </c>
      <c r="K307">
        <v>1.7600000000000001E-2</v>
      </c>
      <c r="L307">
        <v>2.2000000000000002E-2</v>
      </c>
      <c r="M307">
        <v>1.21E-2</v>
      </c>
      <c r="N307">
        <v>3.3E-3</v>
      </c>
      <c r="O307">
        <v>1.6500000000000001E-2</v>
      </c>
      <c r="P307">
        <v>2.86E-2</v>
      </c>
      <c r="Q307">
        <v>2.64E-2</v>
      </c>
      <c r="R307">
        <v>2.53E-2</v>
      </c>
      <c r="S307">
        <v>9.8999999999999991E-3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s="87" t="s">
        <v>409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1.1000000000000001E-3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2.2000000000000001E-3</v>
      </c>
      <c r="P308">
        <v>1.1000000000000001E-3</v>
      </c>
      <c r="Q308">
        <v>0</v>
      </c>
      <c r="R308">
        <v>0</v>
      </c>
      <c r="S308">
        <v>2.2000000000000001E-3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 s="87" t="s">
        <v>410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2.2000000000000001E-3</v>
      </c>
      <c r="J309">
        <v>3.3E-3</v>
      </c>
      <c r="K309">
        <v>3.3E-3</v>
      </c>
      <c r="L309">
        <v>3.3E-3</v>
      </c>
      <c r="M309">
        <v>1.1000000000000001E-3</v>
      </c>
      <c r="N309">
        <v>2.2000000000000001E-3</v>
      </c>
      <c r="O309">
        <v>4.4000000000000003E-3</v>
      </c>
      <c r="P309">
        <v>4.4000000000000003E-3</v>
      </c>
      <c r="Q309">
        <v>5.5000000000000005E-3</v>
      </c>
      <c r="R309">
        <v>2.2000000000000001E-3</v>
      </c>
      <c r="S309">
        <v>1.1000000000000001E-3</v>
      </c>
      <c r="T309">
        <v>1.1000000000000001E-3</v>
      </c>
      <c r="U309">
        <v>1.1000000000000001E-3</v>
      </c>
      <c r="V309">
        <v>1.1000000000000001E-3</v>
      </c>
      <c r="W309">
        <v>2.2000000000000001E-3</v>
      </c>
      <c r="X309">
        <v>1.1000000000000001E-3</v>
      </c>
      <c r="Y309">
        <v>0</v>
      </c>
    </row>
    <row r="310" spans="1:25">
      <c r="A310" s="87" t="s">
        <v>411</v>
      </c>
      <c r="B310">
        <v>3.1899999999999998E-2</v>
      </c>
      <c r="C310">
        <v>1.32E-2</v>
      </c>
      <c r="D310">
        <v>8.8000000000000005E-3</v>
      </c>
      <c r="E310">
        <v>6.6E-3</v>
      </c>
      <c r="F310">
        <v>5.5000000000000005E-3</v>
      </c>
      <c r="G310">
        <v>0.34870000000000001</v>
      </c>
      <c r="H310">
        <v>0.41249999999999998</v>
      </c>
      <c r="I310">
        <v>3.3000000000000002E-2</v>
      </c>
      <c r="J310">
        <v>1.5400000000000002E-2</v>
      </c>
      <c r="K310">
        <v>1.5400000000000002E-2</v>
      </c>
      <c r="L310">
        <v>3.4099999999999998E-2</v>
      </c>
      <c r="M310">
        <v>2.0900000000000002E-2</v>
      </c>
      <c r="N310">
        <v>9.8999999999999991E-3</v>
      </c>
      <c r="O310">
        <v>8.8000000000000005E-3</v>
      </c>
      <c r="P310">
        <v>1.5400000000000002E-2</v>
      </c>
      <c r="Q310">
        <v>9.8999999999999991E-3</v>
      </c>
      <c r="R310">
        <v>1.1000000000000001E-2</v>
      </c>
      <c r="S310">
        <v>7.7000000000000011E-3</v>
      </c>
      <c r="T310">
        <v>7.7000000000000011E-3</v>
      </c>
      <c r="U310">
        <v>8.8000000000000005E-3</v>
      </c>
      <c r="V310">
        <v>7.7000000000000011E-3</v>
      </c>
      <c r="W310">
        <v>7.7000000000000011E-3</v>
      </c>
      <c r="X310">
        <v>0.38719999999999999</v>
      </c>
      <c r="Y310">
        <v>0.37070000000000003</v>
      </c>
    </row>
    <row r="311" spans="1:25">
      <c r="A311" s="87" t="s">
        <v>412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1.1000000000000001E-3</v>
      </c>
      <c r="H311">
        <v>3.3E-3</v>
      </c>
      <c r="I311">
        <v>5.28E-2</v>
      </c>
      <c r="J311">
        <v>0.1012</v>
      </c>
      <c r="K311">
        <v>9.35E-2</v>
      </c>
      <c r="L311">
        <v>7.2599999999999998E-2</v>
      </c>
      <c r="M311">
        <v>2.4199999999999999E-2</v>
      </c>
      <c r="N311">
        <v>6.93E-2</v>
      </c>
      <c r="O311">
        <v>9.6799999999999997E-2</v>
      </c>
      <c r="P311">
        <v>0.10779999999999999</v>
      </c>
      <c r="Q311">
        <v>8.9100000000000013E-2</v>
      </c>
      <c r="R311">
        <v>1.5400000000000002E-2</v>
      </c>
      <c r="S311">
        <v>2.2000000000000001E-3</v>
      </c>
      <c r="T311">
        <v>1.1000000000000001E-3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s="87" t="s">
        <v>413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1.1000000000000001E-3</v>
      </c>
      <c r="H312">
        <v>4.4000000000000003E-3</v>
      </c>
      <c r="I312">
        <v>1.43E-2</v>
      </c>
      <c r="J312">
        <v>1.32E-2</v>
      </c>
      <c r="K312">
        <v>1.1000000000000001E-2</v>
      </c>
      <c r="L312">
        <v>1.21E-2</v>
      </c>
      <c r="M312">
        <v>7.7000000000000011E-3</v>
      </c>
      <c r="N312">
        <v>4.4000000000000003E-3</v>
      </c>
      <c r="O312">
        <v>5.5000000000000005E-3</v>
      </c>
      <c r="P312">
        <v>4.4000000000000003E-3</v>
      </c>
      <c r="Q312">
        <v>4.4000000000000003E-3</v>
      </c>
      <c r="R312">
        <v>4.4000000000000003E-3</v>
      </c>
      <c r="S312">
        <v>6.6E-3</v>
      </c>
      <c r="T312">
        <v>5.5000000000000005E-3</v>
      </c>
      <c r="U312">
        <v>4.4000000000000003E-3</v>
      </c>
      <c r="V312">
        <v>2.2000000000000001E-3</v>
      </c>
      <c r="W312">
        <v>3.3E-3</v>
      </c>
      <c r="X312">
        <v>3.3E-3</v>
      </c>
      <c r="Y312">
        <v>1.1000000000000001E-3</v>
      </c>
    </row>
    <row r="313" spans="1:25">
      <c r="A313" s="87" t="s">
        <v>414</v>
      </c>
      <c r="B313">
        <v>6.6E-3</v>
      </c>
      <c r="C313">
        <v>7.7000000000000011E-3</v>
      </c>
      <c r="D313">
        <v>7.7000000000000011E-3</v>
      </c>
      <c r="E313">
        <v>6.6E-3</v>
      </c>
      <c r="F313">
        <v>6.6E-3</v>
      </c>
      <c r="G313">
        <v>5.5000000000000005E-3</v>
      </c>
      <c r="H313">
        <v>5.5000000000000005E-3</v>
      </c>
      <c r="I313">
        <v>6.6E-3</v>
      </c>
      <c r="J313">
        <v>6.6E-3</v>
      </c>
      <c r="K313">
        <v>7.7000000000000011E-3</v>
      </c>
      <c r="L313">
        <v>7.7000000000000011E-3</v>
      </c>
      <c r="M313">
        <v>8.8000000000000005E-3</v>
      </c>
      <c r="N313">
        <v>7.7000000000000011E-3</v>
      </c>
      <c r="O313">
        <v>8.8000000000000005E-3</v>
      </c>
      <c r="P313">
        <v>7.7000000000000011E-3</v>
      </c>
      <c r="Q313">
        <v>7.7000000000000011E-3</v>
      </c>
      <c r="R313">
        <v>7.7000000000000011E-3</v>
      </c>
      <c r="S313">
        <v>7.7000000000000011E-3</v>
      </c>
      <c r="T313">
        <v>6.6E-3</v>
      </c>
      <c r="U313">
        <v>7.7000000000000011E-3</v>
      </c>
      <c r="V313">
        <v>6.6E-3</v>
      </c>
      <c r="W313">
        <v>6.6E-3</v>
      </c>
      <c r="X313">
        <v>6.6E-3</v>
      </c>
      <c r="Y313">
        <v>5.5000000000000005E-3</v>
      </c>
    </row>
    <row r="314" spans="1:25">
      <c r="A314" s="87" t="s">
        <v>415</v>
      </c>
      <c r="B314">
        <v>0.1188</v>
      </c>
      <c r="C314">
        <v>7.3700000000000002E-2</v>
      </c>
      <c r="D314">
        <v>0</v>
      </c>
      <c r="E314">
        <v>0</v>
      </c>
      <c r="F314">
        <v>7.7000000000000011E-3</v>
      </c>
      <c r="G314">
        <v>6.4899999999999999E-2</v>
      </c>
      <c r="H314">
        <v>0.1298</v>
      </c>
      <c r="I314">
        <v>4.8399999999999999E-2</v>
      </c>
      <c r="J314">
        <v>2.9700000000000001E-2</v>
      </c>
      <c r="K314">
        <v>6.6E-3</v>
      </c>
      <c r="L314">
        <v>3.3E-3</v>
      </c>
      <c r="M314">
        <v>0</v>
      </c>
      <c r="N314">
        <v>9.8999999999999991E-3</v>
      </c>
      <c r="O314">
        <v>1.21E-2</v>
      </c>
      <c r="P314">
        <v>1.43E-2</v>
      </c>
      <c r="Q314">
        <v>0.1067</v>
      </c>
      <c r="R314">
        <v>0.13750000000000001</v>
      </c>
      <c r="S314">
        <v>3.4099999999999998E-2</v>
      </c>
      <c r="T314">
        <v>0</v>
      </c>
      <c r="U314">
        <v>0</v>
      </c>
      <c r="V314">
        <v>0</v>
      </c>
      <c r="W314">
        <v>0</v>
      </c>
      <c r="X314">
        <v>7.7000000000000011E-3</v>
      </c>
      <c r="Y314">
        <v>8.5800000000000001E-2</v>
      </c>
    </row>
    <row r="315" spans="1:25">
      <c r="A315" s="87" t="s">
        <v>416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1.1000000000000001E-3</v>
      </c>
      <c r="K315">
        <v>2.2000000000000001E-3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s="87" t="s">
        <v>417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s="87" t="s">
        <v>418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1.1000000000000001E-3</v>
      </c>
      <c r="J317">
        <v>1.1000000000000001E-3</v>
      </c>
      <c r="K317">
        <v>3.3E-3</v>
      </c>
      <c r="L317">
        <v>4.4000000000000003E-3</v>
      </c>
      <c r="M317">
        <v>1.1000000000000001E-3</v>
      </c>
      <c r="N317">
        <v>1.1000000000000001E-3</v>
      </c>
      <c r="O317">
        <v>0</v>
      </c>
      <c r="P317">
        <v>2.2000000000000001E-3</v>
      </c>
      <c r="Q317">
        <v>2.2000000000000001E-3</v>
      </c>
      <c r="R317">
        <v>2.2000000000000001E-3</v>
      </c>
      <c r="S317">
        <v>2.2000000000000001E-3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s="87" t="s">
        <v>419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1.1000000000000001E-3</v>
      </c>
      <c r="H318">
        <v>1.1000000000000001E-3</v>
      </c>
      <c r="I318">
        <v>1.1000000000000001E-3</v>
      </c>
      <c r="J318">
        <v>1.1000000000000001E-3</v>
      </c>
      <c r="K318">
        <v>1.1000000000000001E-3</v>
      </c>
      <c r="L318">
        <v>2.2000000000000001E-3</v>
      </c>
      <c r="M318">
        <v>2.2000000000000001E-3</v>
      </c>
      <c r="N318">
        <v>1.1000000000000001E-3</v>
      </c>
      <c r="O318">
        <v>3.3E-3</v>
      </c>
      <c r="P318">
        <v>1.1000000000000001E-3</v>
      </c>
      <c r="Q318">
        <v>0</v>
      </c>
      <c r="R318">
        <v>3.3E-3</v>
      </c>
      <c r="S318">
        <v>4.4000000000000003E-3</v>
      </c>
      <c r="T318">
        <v>2.2000000000000001E-3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s="87" t="s">
        <v>420</v>
      </c>
      <c r="B319">
        <v>0</v>
      </c>
      <c r="C319">
        <v>0</v>
      </c>
      <c r="D319">
        <v>0.28820000000000001</v>
      </c>
      <c r="E319">
        <v>0.2167</v>
      </c>
      <c r="F319">
        <v>4.4000000000000003E-3</v>
      </c>
      <c r="G319">
        <v>0.18589999999999998</v>
      </c>
      <c r="H319">
        <v>4.7300000000000002E-2</v>
      </c>
      <c r="I319">
        <v>0</v>
      </c>
      <c r="J319">
        <v>0</v>
      </c>
      <c r="K319">
        <v>2.3099999999999999E-2</v>
      </c>
      <c r="L319">
        <v>2.3099999999999999E-2</v>
      </c>
      <c r="M319">
        <v>0</v>
      </c>
      <c r="N319">
        <v>0</v>
      </c>
      <c r="O319">
        <v>1.5400000000000002E-2</v>
      </c>
      <c r="P319">
        <v>4.1800000000000004E-2</v>
      </c>
      <c r="Q319">
        <v>1.5400000000000002E-2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9.0199999999999989E-2</v>
      </c>
      <c r="X319">
        <v>0.17710000000000001</v>
      </c>
      <c r="Y319">
        <v>0</v>
      </c>
    </row>
    <row r="320" spans="1:25">
      <c r="A320" s="87" t="s">
        <v>421</v>
      </c>
      <c r="B320">
        <v>1.43E-2</v>
      </c>
      <c r="C320">
        <v>1.43E-2</v>
      </c>
      <c r="D320">
        <v>1.43E-2</v>
      </c>
      <c r="E320">
        <v>1.43E-2</v>
      </c>
      <c r="F320">
        <v>1.21E-2</v>
      </c>
      <c r="G320">
        <v>1.43E-2</v>
      </c>
      <c r="H320">
        <v>1.8700000000000001E-2</v>
      </c>
      <c r="I320">
        <v>2.3099999999999999E-2</v>
      </c>
      <c r="J320">
        <v>3.0800000000000004E-2</v>
      </c>
      <c r="K320">
        <v>2.64E-2</v>
      </c>
      <c r="L320">
        <v>2.64E-2</v>
      </c>
      <c r="M320">
        <v>3.6299999999999999E-2</v>
      </c>
      <c r="N320">
        <v>4.8399999999999999E-2</v>
      </c>
      <c r="O320">
        <v>4.07E-2</v>
      </c>
      <c r="P320">
        <v>4.07E-2</v>
      </c>
      <c r="Q320">
        <v>3.0800000000000004E-2</v>
      </c>
      <c r="R320">
        <v>2.53E-2</v>
      </c>
      <c r="S320">
        <v>2.86E-2</v>
      </c>
      <c r="T320">
        <v>1.9799999999999998E-2</v>
      </c>
      <c r="U320">
        <v>2.0900000000000002E-2</v>
      </c>
      <c r="V320">
        <v>1.7600000000000001E-2</v>
      </c>
      <c r="W320">
        <v>1.5400000000000002E-2</v>
      </c>
      <c r="X320">
        <v>1.43E-2</v>
      </c>
      <c r="Y320">
        <v>1.32E-2</v>
      </c>
    </row>
    <row r="321" spans="1:25">
      <c r="A321" s="87" t="s">
        <v>422</v>
      </c>
      <c r="B321">
        <v>4.5099999999999994E-2</v>
      </c>
      <c r="C321">
        <v>0</v>
      </c>
      <c r="D321">
        <v>0</v>
      </c>
      <c r="E321">
        <v>0</v>
      </c>
      <c r="F321">
        <v>0.12429999999999999</v>
      </c>
      <c r="G321">
        <v>0.154</v>
      </c>
      <c r="H321">
        <v>4.7300000000000002E-2</v>
      </c>
      <c r="I321">
        <v>5.6100000000000004E-2</v>
      </c>
      <c r="J321">
        <v>1.32E-2</v>
      </c>
      <c r="K321">
        <v>1.8700000000000001E-2</v>
      </c>
      <c r="L321">
        <v>2.9700000000000001E-2</v>
      </c>
      <c r="M321">
        <v>4.6199999999999998E-2</v>
      </c>
      <c r="N321">
        <v>3.3E-3</v>
      </c>
      <c r="O321">
        <v>0</v>
      </c>
      <c r="P321">
        <v>1.1000000000000001E-3</v>
      </c>
      <c r="Q321">
        <v>6.4899999999999999E-2</v>
      </c>
      <c r="R321">
        <v>0.10779999999999999</v>
      </c>
      <c r="S321">
        <v>3.7400000000000003E-2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4.6199999999999998E-2</v>
      </c>
    </row>
    <row r="322" spans="1:25">
      <c r="A322" s="87" t="s">
        <v>423</v>
      </c>
      <c r="B322">
        <v>0</v>
      </c>
      <c r="C322">
        <v>0</v>
      </c>
      <c r="D322">
        <v>0</v>
      </c>
      <c r="E322">
        <v>0</v>
      </c>
      <c r="F322">
        <v>1.1000000000000001E-3</v>
      </c>
      <c r="G322">
        <v>1.1000000000000001E-3</v>
      </c>
      <c r="H322">
        <v>1.1000000000000001E-3</v>
      </c>
      <c r="I322">
        <v>3.3E-3</v>
      </c>
      <c r="J322">
        <v>1.1000000000000001E-3</v>
      </c>
      <c r="K322">
        <v>2.2000000000000001E-3</v>
      </c>
      <c r="L322">
        <v>1.1000000000000001E-3</v>
      </c>
      <c r="M322">
        <v>1.1000000000000001E-3</v>
      </c>
      <c r="N322">
        <v>1.1000000000000001E-3</v>
      </c>
      <c r="O322">
        <v>0</v>
      </c>
      <c r="P322">
        <v>0</v>
      </c>
      <c r="Q322">
        <v>0</v>
      </c>
      <c r="R322">
        <v>1.1000000000000001E-3</v>
      </c>
      <c r="S322">
        <v>0</v>
      </c>
      <c r="T322">
        <v>1.1000000000000001E-3</v>
      </c>
      <c r="U322">
        <v>1.1000000000000001E-3</v>
      </c>
      <c r="V322">
        <v>1.1000000000000001E-3</v>
      </c>
      <c r="W322">
        <v>0</v>
      </c>
      <c r="X322">
        <v>1.1000000000000001E-3</v>
      </c>
      <c r="Y322">
        <v>0</v>
      </c>
    </row>
    <row r="323" spans="1:25">
      <c r="A323" s="87" t="s">
        <v>1068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s="87" t="s">
        <v>424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1.1000000000000001E-3</v>
      </c>
      <c r="I324">
        <v>1.1000000000000001E-3</v>
      </c>
      <c r="J324">
        <v>3.3E-3</v>
      </c>
      <c r="K324">
        <v>2.2000000000000001E-3</v>
      </c>
      <c r="L324">
        <v>2.2000000000000001E-3</v>
      </c>
      <c r="M324">
        <v>1.1000000000000001E-3</v>
      </c>
      <c r="N324">
        <v>0</v>
      </c>
      <c r="O324">
        <v>1.1000000000000001E-3</v>
      </c>
      <c r="P324">
        <v>0</v>
      </c>
      <c r="Q324">
        <v>1.1000000000000001E-3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s="87" t="s">
        <v>425</v>
      </c>
      <c r="B325">
        <v>1.7600000000000001E-2</v>
      </c>
      <c r="C325">
        <v>1.1000000000000001E-2</v>
      </c>
      <c r="D325">
        <v>1.1000000000000001E-2</v>
      </c>
      <c r="E325">
        <v>1.9799999999999998E-2</v>
      </c>
      <c r="F325">
        <v>0.57640000000000002</v>
      </c>
      <c r="G325">
        <v>0.48950000000000005</v>
      </c>
      <c r="H325">
        <v>0.10010000000000001</v>
      </c>
      <c r="I325">
        <v>7.5899999999999995E-2</v>
      </c>
      <c r="J325">
        <v>6.7099999999999993E-2</v>
      </c>
      <c r="K325">
        <v>4.6199999999999998E-2</v>
      </c>
      <c r="L325">
        <v>7.1500000000000008E-2</v>
      </c>
      <c r="M325">
        <v>6.93E-2</v>
      </c>
      <c r="N325">
        <v>0.10339999999999999</v>
      </c>
      <c r="O325">
        <v>7.1500000000000008E-2</v>
      </c>
      <c r="P325">
        <v>0.12429999999999999</v>
      </c>
      <c r="Q325">
        <v>0.21229999999999999</v>
      </c>
      <c r="R325">
        <v>0.17710000000000001</v>
      </c>
      <c r="S325">
        <v>0.11660000000000001</v>
      </c>
      <c r="T325">
        <v>4.6199999999999998E-2</v>
      </c>
      <c r="U325">
        <v>3.3000000000000002E-2</v>
      </c>
      <c r="V325">
        <v>0.64239999999999997</v>
      </c>
      <c r="W325">
        <v>0.55989999999999995</v>
      </c>
      <c r="X325">
        <v>0.11990000000000001</v>
      </c>
      <c r="Y325">
        <v>1.8700000000000001E-2</v>
      </c>
    </row>
    <row r="326" spans="1:25">
      <c r="A326" s="87" t="s">
        <v>426</v>
      </c>
      <c r="B326">
        <v>1.32E-2</v>
      </c>
      <c r="C326">
        <v>1.32E-2</v>
      </c>
      <c r="D326">
        <v>1.32E-2</v>
      </c>
      <c r="E326">
        <v>1.32E-2</v>
      </c>
      <c r="F326">
        <v>1.1000000000000001E-2</v>
      </c>
      <c r="G326">
        <v>9.8999999999999991E-3</v>
      </c>
      <c r="H326">
        <v>1.21E-2</v>
      </c>
      <c r="I326">
        <v>4.4000000000000004E-2</v>
      </c>
      <c r="J326">
        <v>3.7400000000000003E-2</v>
      </c>
      <c r="K326">
        <v>4.07E-2</v>
      </c>
      <c r="L326">
        <v>5.0599999999999999E-2</v>
      </c>
      <c r="M326">
        <v>5.1699999999999996E-2</v>
      </c>
      <c r="N326">
        <v>6.7099999999999993E-2</v>
      </c>
      <c r="O326">
        <v>6.7099999999999993E-2</v>
      </c>
      <c r="P326">
        <v>9.35E-2</v>
      </c>
      <c r="Q326">
        <v>9.0199999999999989E-2</v>
      </c>
      <c r="R326">
        <v>7.8100000000000003E-2</v>
      </c>
      <c r="S326">
        <v>4.6199999999999998E-2</v>
      </c>
      <c r="T326">
        <v>2.0900000000000002E-2</v>
      </c>
      <c r="U326">
        <v>1.43E-2</v>
      </c>
      <c r="V326">
        <v>1.43E-2</v>
      </c>
      <c r="W326">
        <v>1.32E-2</v>
      </c>
      <c r="X326">
        <v>1.21E-2</v>
      </c>
      <c r="Y326">
        <v>1.1000000000000001E-2</v>
      </c>
    </row>
    <row r="327" spans="1:25">
      <c r="A327" s="87" t="s">
        <v>427</v>
      </c>
      <c r="B327">
        <v>0.15289999999999998</v>
      </c>
      <c r="C327">
        <v>7.3700000000000002E-2</v>
      </c>
      <c r="D327">
        <v>1.6500000000000001E-2</v>
      </c>
      <c r="E327">
        <v>2.2000000000000001E-3</v>
      </c>
      <c r="F327">
        <v>9.4600000000000004E-2</v>
      </c>
      <c r="G327">
        <v>0.16720000000000002</v>
      </c>
      <c r="H327">
        <v>0.15289999999999998</v>
      </c>
      <c r="I327">
        <v>6.3799999999999996E-2</v>
      </c>
      <c r="J327">
        <v>1.1000000000000001E-2</v>
      </c>
      <c r="K327">
        <v>7.7000000000000011E-3</v>
      </c>
      <c r="L327">
        <v>9.8999999999999991E-3</v>
      </c>
      <c r="M327">
        <v>1.1000000000000001E-2</v>
      </c>
      <c r="N327">
        <v>9.8999999999999991E-3</v>
      </c>
      <c r="O327">
        <v>7.7000000000000011E-3</v>
      </c>
      <c r="P327">
        <v>1.21E-2</v>
      </c>
      <c r="Q327">
        <v>2.0900000000000002E-2</v>
      </c>
      <c r="R327">
        <v>3.4099999999999998E-2</v>
      </c>
      <c r="S327">
        <v>3.0800000000000004E-2</v>
      </c>
      <c r="T327">
        <v>1.8700000000000001E-2</v>
      </c>
      <c r="U327">
        <v>8.8000000000000005E-3</v>
      </c>
      <c r="V327">
        <v>6.6E-3</v>
      </c>
      <c r="W327">
        <v>5.5000000000000005E-3</v>
      </c>
      <c r="X327">
        <v>8.8000000000000005E-3</v>
      </c>
      <c r="Y327">
        <v>8.14E-2</v>
      </c>
    </row>
    <row r="328" spans="1:25">
      <c r="A328" s="87" t="s">
        <v>428</v>
      </c>
      <c r="B328">
        <v>1.1000000000000001E-3</v>
      </c>
      <c r="C328">
        <v>1.1000000000000001E-3</v>
      </c>
      <c r="D328">
        <v>1.1000000000000001E-3</v>
      </c>
      <c r="E328">
        <v>1.1000000000000001E-3</v>
      </c>
      <c r="F328">
        <v>0</v>
      </c>
      <c r="G328">
        <v>0</v>
      </c>
      <c r="H328">
        <v>0</v>
      </c>
      <c r="I328">
        <v>7.7000000000000011E-3</v>
      </c>
      <c r="J328">
        <v>9.8999999999999991E-3</v>
      </c>
      <c r="K328">
        <v>2.53E-2</v>
      </c>
      <c r="L328">
        <v>6.6E-3</v>
      </c>
      <c r="M328">
        <v>3.3E-3</v>
      </c>
      <c r="N328">
        <v>1.9799999999999998E-2</v>
      </c>
      <c r="O328">
        <v>5.5000000000000005E-3</v>
      </c>
      <c r="P328">
        <v>5.5000000000000005E-3</v>
      </c>
      <c r="Q328">
        <v>3.3E-3</v>
      </c>
      <c r="R328">
        <v>2.2000000000000001E-3</v>
      </c>
      <c r="S328">
        <v>2.2000000000000001E-3</v>
      </c>
      <c r="T328">
        <v>2.2000000000000001E-3</v>
      </c>
      <c r="U328">
        <v>2.2000000000000001E-3</v>
      </c>
      <c r="V328">
        <v>2.2000000000000001E-3</v>
      </c>
      <c r="W328">
        <v>1.1000000000000001E-3</v>
      </c>
      <c r="X328">
        <v>1.1000000000000001E-3</v>
      </c>
      <c r="Y328">
        <v>0</v>
      </c>
    </row>
    <row r="329" spans="1:25">
      <c r="A329" s="87" t="s">
        <v>429</v>
      </c>
      <c r="B329">
        <v>4.4000000000000003E-3</v>
      </c>
      <c r="C329">
        <v>4.4000000000000003E-3</v>
      </c>
      <c r="D329">
        <v>5.5000000000000005E-3</v>
      </c>
      <c r="E329">
        <v>4.4000000000000003E-3</v>
      </c>
      <c r="F329">
        <v>5.5000000000000005E-3</v>
      </c>
      <c r="G329">
        <v>3.3E-3</v>
      </c>
      <c r="H329">
        <v>2.2000000000000002E-2</v>
      </c>
      <c r="I329">
        <v>4.4000000000000004E-2</v>
      </c>
      <c r="J329">
        <v>2.2000000000000002E-2</v>
      </c>
      <c r="K329">
        <v>1.43E-2</v>
      </c>
      <c r="L329">
        <v>2.0900000000000002E-2</v>
      </c>
      <c r="M329">
        <v>1.6500000000000001E-2</v>
      </c>
      <c r="N329">
        <v>9.8999999999999991E-3</v>
      </c>
      <c r="O329">
        <v>8.8000000000000005E-3</v>
      </c>
      <c r="P329">
        <v>8.8000000000000005E-3</v>
      </c>
      <c r="Q329">
        <v>1.43E-2</v>
      </c>
      <c r="R329">
        <v>9.8999999999999991E-3</v>
      </c>
      <c r="S329">
        <v>9.8999999999999991E-3</v>
      </c>
      <c r="T329">
        <v>7.7000000000000011E-3</v>
      </c>
      <c r="U329">
        <v>6.6E-3</v>
      </c>
      <c r="V329">
        <v>1.1000000000000001E-2</v>
      </c>
      <c r="W329">
        <v>4.4000000000000003E-3</v>
      </c>
      <c r="X329">
        <v>3.3E-3</v>
      </c>
      <c r="Y329">
        <v>3.3E-3</v>
      </c>
    </row>
    <row r="330" spans="1:25">
      <c r="A330" s="87" t="s">
        <v>430</v>
      </c>
      <c r="B330">
        <v>8.9100000000000013E-2</v>
      </c>
      <c r="C330">
        <v>5.1699999999999996E-2</v>
      </c>
      <c r="D330">
        <v>0</v>
      </c>
      <c r="E330">
        <v>1.6500000000000001E-2</v>
      </c>
      <c r="F330">
        <v>0</v>
      </c>
      <c r="G330">
        <v>0</v>
      </c>
      <c r="H330">
        <v>2.2000000000000001E-3</v>
      </c>
      <c r="I330">
        <v>2.4199999999999999E-2</v>
      </c>
      <c r="J330">
        <v>7.7000000000000011E-3</v>
      </c>
      <c r="K330">
        <v>1.21E-2</v>
      </c>
      <c r="L330">
        <v>9.8999999999999991E-3</v>
      </c>
      <c r="M330">
        <v>7.7000000000000011E-3</v>
      </c>
      <c r="N330">
        <v>2.2000000000000001E-3</v>
      </c>
      <c r="O330">
        <v>7.7000000000000011E-3</v>
      </c>
      <c r="P330">
        <v>8.8000000000000005E-3</v>
      </c>
      <c r="Q330">
        <v>1.1000000000000001E-3</v>
      </c>
      <c r="R330">
        <v>2.3099999999999999E-2</v>
      </c>
      <c r="S330">
        <v>5.5000000000000005E-3</v>
      </c>
      <c r="T330">
        <v>5.5000000000000005E-3</v>
      </c>
      <c r="U330">
        <v>6.6E-3</v>
      </c>
      <c r="V330">
        <v>7.7000000000000011E-3</v>
      </c>
      <c r="W330">
        <v>8.4699999999999998E-2</v>
      </c>
      <c r="X330">
        <v>0.14080000000000001</v>
      </c>
      <c r="Y330">
        <v>8.8000000000000009E-2</v>
      </c>
    </row>
    <row r="331" spans="1:25">
      <c r="A331" s="87" t="s">
        <v>431</v>
      </c>
      <c r="B331">
        <v>0.22769999999999999</v>
      </c>
      <c r="C331">
        <v>5.6100000000000004E-2</v>
      </c>
      <c r="D331">
        <v>6.4899999999999999E-2</v>
      </c>
      <c r="E331">
        <v>0.15839999999999999</v>
      </c>
      <c r="F331">
        <v>1.6500000000000001E-2</v>
      </c>
      <c r="G331">
        <v>0.16389999999999999</v>
      </c>
      <c r="H331">
        <v>0.23540000000000003</v>
      </c>
      <c r="I331">
        <v>6.4899999999999999E-2</v>
      </c>
      <c r="J331">
        <v>6.6E-3</v>
      </c>
      <c r="K331">
        <v>1.1000000000000001E-2</v>
      </c>
      <c r="L331">
        <v>3.0800000000000004E-2</v>
      </c>
      <c r="M331">
        <v>1.8700000000000001E-2</v>
      </c>
      <c r="N331">
        <v>3.3E-3</v>
      </c>
      <c r="O331">
        <v>0.1133</v>
      </c>
      <c r="P331">
        <v>0.12539999999999998</v>
      </c>
      <c r="Q331">
        <v>6.3799999999999996E-2</v>
      </c>
      <c r="R331">
        <v>3.5200000000000002E-2</v>
      </c>
      <c r="S331">
        <v>8.0299999999999996E-2</v>
      </c>
      <c r="T331">
        <v>0.17270000000000002</v>
      </c>
      <c r="U331">
        <v>2.64E-2</v>
      </c>
      <c r="V331">
        <v>4.4000000000000003E-3</v>
      </c>
      <c r="W331">
        <v>1.1000000000000001E-3</v>
      </c>
      <c r="X331">
        <v>1.43E-2</v>
      </c>
      <c r="Y331">
        <v>0.187</v>
      </c>
    </row>
    <row r="332" spans="1:25">
      <c r="A332" s="87" t="s">
        <v>432</v>
      </c>
      <c r="B332">
        <v>4.4000000000000003E-3</v>
      </c>
      <c r="C332">
        <v>5.5000000000000005E-3</v>
      </c>
      <c r="D332">
        <v>3.3E-3</v>
      </c>
      <c r="E332">
        <v>2.2000000000000001E-3</v>
      </c>
      <c r="F332">
        <v>1.1000000000000001E-3</v>
      </c>
      <c r="G332">
        <v>2.2000000000000001E-3</v>
      </c>
      <c r="H332">
        <v>1.7600000000000001E-2</v>
      </c>
      <c r="I332">
        <v>2.9700000000000001E-2</v>
      </c>
      <c r="J332">
        <v>5.0599999999999999E-2</v>
      </c>
      <c r="K332">
        <v>3.7400000000000003E-2</v>
      </c>
      <c r="L332">
        <v>2.3099999999999999E-2</v>
      </c>
      <c r="M332">
        <v>1.7600000000000001E-2</v>
      </c>
      <c r="N332">
        <v>1.7600000000000001E-2</v>
      </c>
      <c r="O332">
        <v>1.1000000000000001E-2</v>
      </c>
      <c r="P332">
        <v>9.8999999999999991E-3</v>
      </c>
      <c r="Q332">
        <v>1.7600000000000001E-2</v>
      </c>
      <c r="R332">
        <v>1.9799999999999998E-2</v>
      </c>
      <c r="S332">
        <v>2.4199999999999999E-2</v>
      </c>
      <c r="T332">
        <v>1.32E-2</v>
      </c>
      <c r="U332">
        <v>9.8999999999999991E-3</v>
      </c>
      <c r="V332">
        <v>6.6E-3</v>
      </c>
      <c r="W332">
        <v>4.4000000000000003E-3</v>
      </c>
      <c r="X332">
        <v>4.4000000000000003E-3</v>
      </c>
      <c r="Y332">
        <v>3.3E-3</v>
      </c>
    </row>
    <row r="333" spans="1:25">
      <c r="A333" s="87" t="s">
        <v>433</v>
      </c>
      <c r="B333">
        <v>4.2900000000000001E-2</v>
      </c>
      <c r="C333">
        <v>4.5099999999999994E-2</v>
      </c>
      <c r="D333">
        <v>4.4000000000000004E-2</v>
      </c>
      <c r="E333">
        <v>4.1800000000000004E-2</v>
      </c>
      <c r="F333">
        <v>3.85E-2</v>
      </c>
      <c r="G333">
        <v>3.4099999999999998E-2</v>
      </c>
      <c r="H333">
        <v>7.1500000000000008E-2</v>
      </c>
      <c r="I333">
        <v>8.14E-2</v>
      </c>
      <c r="J333">
        <v>6.3799999999999996E-2</v>
      </c>
      <c r="K333">
        <v>4.6199999999999998E-2</v>
      </c>
      <c r="L333">
        <v>6.7099999999999993E-2</v>
      </c>
      <c r="M333">
        <v>7.1500000000000008E-2</v>
      </c>
      <c r="N333">
        <v>7.6999999999999999E-2</v>
      </c>
      <c r="O333">
        <v>9.1299999999999992E-2</v>
      </c>
      <c r="P333">
        <v>0.10339999999999999</v>
      </c>
      <c r="Q333">
        <v>0.1012</v>
      </c>
      <c r="R333">
        <v>0.11660000000000001</v>
      </c>
      <c r="S333">
        <v>0.12100000000000001</v>
      </c>
      <c r="T333">
        <v>0.10010000000000001</v>
      </c>
      <c r="U333">
        <v>8.14E-2</v>
      </c>
      <c r="V333">
        <v>6.7099999999999993E-2</v>
      </c>
      <c r="W333">
        <v>5.7200000000000001E-2</v>
      </c>
      <c r="X333">
        <v>5.1699999999999996E-2</v>
      </c>
      <c r="Y333">
        <v>3.7400000000000003E-2</v>
      </c>
    </row>
    <row r="334" spans="1:25">
      <c r="A334" s="87" t="s">
        <v>434</v>
      </c>
      <c r="B334">
        <v>0.11</v>
      </c>
      <c r="C334">
        <v>6.0500000000000005E-2</v>
      </c>
      <c r="D334">
        <v>8.8000000000000005E-3</v>
      </c>
      <c r="E334">
        <v>8.8000000000000005E-3</v>
      </c>
      <c r="F334">
        <v>8.8000000000000005E-3</v>
      </c>
      <c r="G334">
        <v>4.1800000000000004E-2</v>
      </c>
      <c r="H334">
        <v>0.10779999999999999</v>
      </c>
      <c r="I334">
        <v>9.5699999999999993E-2</v>
      </c>
      <c r="J334">
        <v>1.6500000000000001E-2</v>
      </c>
      <c r="K334">
        <v>2.0900000000000002E-2</v>
      </c>
      <c r="L334">
        <v>2.3099999999999999E-2</v>
      </c>
      <c r="M334">
        <v>4.4000000000000004E-2</v>
      </c>
      <c r="N334">
        <v>2.2000000000000002E-2</v>
      </c>
      <c r="O334">
        <v>2.53E-2</v>
      </c>
      <c r="P334">
        <v>3.0800000000000004E-2</v>
      </c>
      <c r="Q334">
        <v>2.75E-2</v>
      </c>
      <c r="R334">
        <v>2.9700000000000001E-2</v>
      </c>
      <c r="S334">
        <v>3.6299999999999999E-2</v>
      </c>
      <c r="T334">
        <v>5.5E-2</v>
      </c>
      <c r="U334">
        <v>1.9799999999999998E-2</v>
      </c>
      <c r="V334">
        <v>7.7000000000000011E-3</v>
      </c>
      <c r="W334">
        <v>3.3E-3</v>
      </c>
      <c r="X334">
        <v>7.7000000000000011E-3</v>
      </c>
      <c r="Y334">
        <v>2.3099999999999999E-2</v>
      </c>
    </row>
    <row r="335" spans="1:25">
      <c r="A335" s="87" t="s">
        <v>435</v>
      </c>
      <c r="B335">
        <v>1.5400000000000002E-2</v>
      </c>
      <c r="C335">
        <v>5.5000000000000005E-3</v>
      </c>
      <c r="D335">
        <v>0.1573</v>
      </c>
      <c r="E335">
        <v>0.20020000000000002</v>
      </c>
      <c r="F335">
        <v>2.3099999999999999E-2</v>
      </c>
      <c r="G335">
        <v>4.2900000000000001E-2</v>
      </c>
      <c r="H335">
        <v>0.16170000000000001</v>
      </c>
      <c r="I335">
        <v>4.9500000000000002E-2</v>
      </c>
      <c r="J335">
        <v>1.1000000000000001E-2</v>
      </c>
      <c r="K335">
        <v>1.5400000000000002E-2</v>
      </c>
      <c r="L335">
        <v>1.43E-2</v>
      </c>
      <c r="M335">
        <v>8.8000000000000005E-3</v>
      </c>
      <c r="N335">
        <v>2.2000000000000002E-2</v>
      </c>
      <c r="O335">
        <v>1.9799999999999998E-2</v>
      </c>
      <c r="P335">
        <v>1.6500000000000001E-2</v>
      </c>
      <c r="Q335">
        <v>1.21E-2</v>
      </c>
      <c r="R335">
        <v>7.7000000000000011E-3</v>
      </c>
      <c r="S335">
        <v>1.32E-2</v>
      </c>
      <c r="T335">
        <v>2.86E-2</v>
      </c>
      <c r="U335">
        <v>0.13089999999999999</v>
      </c>
      <c r="V335">
        <v>7.6999999999999999E-2</v>
      </c>
      <c r="W335">
        <v>2.2000000000000001E-3</v>
      </c>
      <c r="X335">
        <v>1.1000000000000001E-3</v>
      </c>
      <c r="Y335">
        <v>5.1699999999999996E-2</v>
      </c>
    </row>
    <row r="336" spans="1:25">
      <c r="A336" s="87" t="s">
        <v>436</v>
      </c>
      <c r="B336">
        <v>3.3E-3</v>
      </c>
      <c r="C336">
        <v>0</v>
      </c>
      <c r="D336">
        <v>0</v>
      </c>
      <c r="E336">
        <v>2.2000000000000001E-3</v>
      </c>
      <c r="F336">
        <v>2.2000000000000001E-3</v>
      </c>
      <c r="G336">
        <v>9.8999999999999991E-3</v>
      </c>
      <c r="H336">
        <v>9.8999999999999991E-3</v>
      </c>
      <c r="I336">
        <v>8.8000000000000005E-3</v>
      </c>
      <c r="J336">
        <v>1.32E-2</v>
      </c>
      <c r="K336">
        <v>2.3099999999999999E-2</v>
      </c>
      <c r="L336">
        <v>3.6299999999999999E-2</v>
      </c>
      <c r="M336">
        <v>2.3099999999999999E-2</v>
      </c>
      <c r="N336">
        <v>1.1000000000000001E-2</v>
      </c>
      <c r="O336">
        <v>9.8999999999999991E-3</v>
      </c>
      <c r="P336">
        <v>1.32E-2</v>
      </c>
      <c r="Q336">
        <v>1.32E-2</v>
      </c>
      <c r="R336">
        <v>1.6500000000000001E-2</v>
      </c>
      <c r="S336">
        <v>2.9700000000000001E-2</v>
      </c>
      <c r="T336">
        <v>1.7600000000000001E-2</v>
      </c>
      <c r="U336">
        <v>6.6E-3</v>
      </c>
      <c r="V336">
        <v>6.6E-3</v>
      </c>
      <c r="W336">
        <v>3.3E-3</v>
      </c>
      <c r="X336">
        <v>2.2000000000000001E-3</v>
      </c>
      <c r="Y336">
        <v>3.3E-3</v>
      </c>
    </row>
    <row r="337" spans="1:25">
      <c r="A337" s="87" t="s">
        <v>437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2.2000000000000001E-3</v>
      </c>
      <c r="H337">
        <v>2.53E-2</v>
      </c>
      <c r="I337">
        <v>1.7600000000000001E-2</v>
      </c>
      <c r="J337">
        <v>6.6E-3</v>
      </c>
      <c r="K337">
        <v>6.6E-3</v>
      </c>
      <c r="L337">
        <v>8.8000000000000005E-3</v>
      </c>
      <c r="M337">
        <v>6.6E-3</v>
      </c>
      <c r="N337">
        <v>2.2000000000000001E-3</v>
      </c>
      <c r="O337">
        <v>1.1000000000000001E-3</v>
      </c>
      <c r="P337">
        <v>1.1000000000000001E-3</v>
      </c>
      <c r="Q337">
        <v>7.7000000000000011E-3</v>
      </c>
      <c r="R337">
        <v>0</v>
      </c>
      <c r="S337">
        <v>1.1000000000000001E-3</v>
      </c>
      <c r="T337">
        <v>1.1000000000000001E-3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s="87" t="s">
        <v>438</v>
      </c>
      <c r="B338">
        <v>0</v>
      </c>
      <c r="C338">
        <v>1.1000000000000001E-3</v>
      </c>
      <c r="D338">
        <v>0</v>
      </c>
      <c r="E338">
        <v>0</v>
      </c>
      <c r="F338">
        <v>4.6199999999999998E-2</v>
      </c>
      <c r="G338">
        <v>0.22549999999999998</v>
      </c>
      <c r="H338">
        <v>8.6900000000000005E-2</v>
      </c>
      <c r="I338">
        <v>0</v>
      </c>
      <c r="J338">
        <v>1.43E-2</v>
      </c>
      <c r="K338">
        <v>5.3899999999999997E-2</v>
      </c>
      <c r="L338">
        <v>4.5099999999999994E-2</v>
      </c>
      <c r="M338">
        <v>0.1045</v>
      </c>
      <c r="N338">
        <v>6.4899999999999999E-2</v>
      </c>
      <c r="O338">
        <v>2.3099999999999999E-2</v>
      </c>
      <c r="P338">
        <v>2.4199999999999999E-2</v>
      </c>
      <c r="Q338">
        <v>2.75E-2</v>
      </c>
      <c r="R338">
        <v>3.0800000000000004E-2</v>
      </c>
      <c r="S338">
        <v>2.64E-2</v>
      </c>
      <c r="T338">
        <v>2.4199999999999999E-2</v>
      </c>
      <c r="U338">
        <v>2.0900000000000002E-2</v>
      </c>
      <c r="V338">
        <v>0</v>
      </c>
      <c r="W338">
        <v>0.21890000000000001</v>
      </c>
      <c r="X338">
        <v>0.12320000000000002</v>
      </c>
      <c r="Y338">
        <v>2.2000000000000001E-3</v>
      </c>
    </row>
    <row r="339" spans="1:25">
      <c r="A339" s="87" t="s">
        <v>439</v>
      </c>
      <c r="B339">
        <v>0.47520000000000001</v>
      </c>
      <c r="C339">
        <v>0.154</v>
      </c>
      <c r="D339">
        <v>8.4699999999999998E-2</v>
      </c>
      <c r="E339">
        <v>0.3916</v>
      </c>
      <c r="F339">
        <v>0.37179999999999996</v>
      </c>
      <c r="G339">
        <v>5.28E-2</v>
      </c>
      <c r="H339">
        <v>0.1903</v>
      </c>
      <c r="I339">
        <v>0.18589999999999998</v>
      </c>
      <c r="J339">
        <v>7.1500000000000008E-2</v>
      </c>
      <c r="K339">
        <v>4.9500000000000002E-2</v>
      </c>
      <c r="L339">
        <v>3.7400000000000003E-2</v>
      </c>
      <c r="M339">
        <v>4.5099999999999994E-2</v>
      </c>
      <c r="N339">
        <v>3.6299999999999999E-2</v>
      </c>
      <c r="O339">
        <v>9.1299999999999992E-2</v>
      </c>
      <c r="P339">
        <v>0.1265</v>
      </c>
      <c r="Q339">
        <v>4.5099999999999994E-2</v>
      </c>
      <c r="R339">
        <v>1.6500000000000001E-2</v>
      </c>
      <c r="S339">
        <v>9.9000000000000005E-2</v>
      </c>
      <c r="T339">
        <v>0.44109999999999999</v>
      </c>
      <c r="U339">
        <v>0.38719999999999999</v>
      </c>
      <c r="V339">
        <v>9.1299999999999992E-2</v>
      </c>
      <c r="W339">
        <v>2.3099999999999999E-2</v>
      </c>
      <c r="X339">
        <v>0.1925</v>
      </c>
      <c r="Y339">
        <v>0.47739999999999999</v>
      </c>
    </row>
    <row r="340" spans="1:25">
      <c r="A340" s="87" t="s">
        <v>440</v>
      </c>
      <c r="B340">
        <v>1.21E-2</v>
      </c>
      <c r="C340">
        <v>0</v>
      </c>
      <c r="D340">
        <v>0</v>
      </c>
      <c r="E340">
        <v>0</v>
      </c>
      <c r="F340">
        <v>3.3000000000000002E-2</v>
      </c>
      <c r="G340">
        <v>0</v>
      </c>
      <c r="H340">
        <v>8.8000000000000005E-3</v>
      </c>
      <c r="I340">
        <v>1.5400000000000002E-2</v>
      </c>
      <c r="J340">
        <v>1.21E-2</v>
      </c>
      <c r="K340">
        <v>1.7600000000000001E-2</v>
      </c>
      <c r="L340">
        <v>9.8999999999999991E-3</v>
      </c>
      <c r="M340">
        <v>1.9799999999999998E-2</v>
      </c>
      <c r="N340">
        <v>1.9799999999999998E-2</v>
      </c>
      <c r="O340">
        <v>1.9799999999999998E-2</v>
      </c>
      <c r="P340">
        <v>3.3E-3</v>
      </c>
      <c r="Q340">
        <v>4.4000000000000003E-3</v>
      </c>
      <c r="R340">
        <v>1.1000000000000001E-3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2.64E-2</v>
      </c>
      <c r="Y340">
        <v>0.41249999999999998</v>
      </c>
    </row>
    <row r="341" spans="1:25">
      <c r="A341" s="87" t="s">
        <v>441</v>
      </c>
      <c r="B341">
        <v>6.6E-3</v>
      </c>
      <c r="C341">
        <v>7.7000000000000011E-3</v>
      </c>
      <c r="D341">
        <v>8.8000000000000005E-3</v>
      </c>
      <c r="E341">
        <v>8.8000000000000005E-3</v>
      </c>
      <c r="F341">
        <v>0.22549999999999998</v>
      </c>
      <c r="G341">
        <v>0.22220000000000001</v>
      </c>
      <c r="H341">
        <v>7.7000000000000011E-3</v>
      </c>
      <c r="I341">
        <v>1.1000000000000001E-2</v>
      </c>
      <c r="J341">
        <v>1.5400000000000002E-2</v>
      </c>
      <c r="K341">
        <v>2.86E-2</v>
      </c>
      <c r="L341">
        <v>2.9700000000000001E-2</v>
      </c>
      <c r="M341">
        <v>1.5400000000000002E-2</v>
      </c>
      <c r="N341">
        <v>2.9700000000000001E-2</v>
      </c>
      <c r="O341">
        <v>2.53E-2</v>
      </c>
      <c r="P341">
        <v>1.5400000000000002E-2</v>
      </c>
      <c r="Q341">
        <v>1.1000000000000001E-2</v>
      </c>
      <c r="R341">
        <v>1.21E-2</v>
      </c>
      <c r="S341">
        <v>1.21E-2</v>
      </c>
      <c r="T341">
        <v>1.21E-2</v>
      </c>
      <c r="U341">
        <v>1.9799999999999998E-2</v>
      </c>
      <c r="V341">
        <v>0.50380000000000003</v>
      </c>
      <c r="W341">
        <v>3.1899999999999998E-2</v>
      </c>
      <c r="X341">
        <v>8.8000000000000005E-3</v>
      </c>
      <c r="Y341">
        <v>6.6E-3</v>
      </c>
    </row>
    <row r="342" spans="1:25">
      <c r="A342" s="87" t="s">
        <v>442</v>
      </c>
      <c r="B342">
        <v>1.1000000000000001E-3</v>
      </c>
      <c r="C342">
        <v>1.1000000000000001E-3</v>
      </c>
      <c r="D342">
        <v>1.1000000000000001E-3</v>
      </c>
      <c r="E342">
        <v>1.1000000000000001E-3</v>
      </c>
      <c r="F342">
        <v>1.1000000000000001E-3</v>
      </c>
      <c r="G342">
        <v>2.2000000000000001E-3</v>
      </c>
      <c r="H342">
        <v>4.4000000000000003E-3</v>
      </c>
      <c r="I342">
        <v>7.7000000000000011E-3</v>
      </c>
      <c r="J342">
        <v>9.8999999999999991E-3</v>
      </c>
      <c r="K342">
        <v>1.32E-2</v>
      </c>
      <c r="L342">
        <v>8.8000000000000005E-3</v>
      </c>
      <c r="M342">
        <v>8.8000000000000005E-3</v>
      </c>
      <c r="N342">
        <v>1.1000000000000001E-2</v>
      </c>
      <c r="O342">
        <v>5.5000000000000005E-3</v>
      </c>
      <c r="P342">
        <v>3.3E-3</v>
      </c>
      <c r="Q342">
        <v>3.3E-3</v>
      </c>
      <c r="R342">
        <v>5.5000000000000005E-3</v>
      </c>
      <c r="S342">
        <v>5.5000000000000005E-3</v>
      </c>
      <c r="T342">
        <v>4.4000000000000003E-3</v>
      </c>
      <c r="U342">
        <v>8.8000000000000005E-3</v>
      </c>
      <c r="V342">
        <v>5.5000000000000005E-3</v>
      </c>
      <c r="W342">
        <v>3.3E-3</v>
      </c>
      <c r="X342">
        <v>3.3E-3</v>
      </c>
      <c r="Y342">
        <v>1.1000000000000001E-3</v>
      </c>
    </row>
    <row r="343" spans="1:25">
      <c r="A343" s="87" t="s">
        <v>443</v>
      </c>
      <c r="B343">
        <v>2.2000000000000001E-3</v>
      </c>
      <c r="C343">
        <v>2.2000000000000001E-3</v>
      </c>
      <c r="D343">
        <v>2.2000000000000001E-3</v>
      </c>
      <c r="E343">
        <v>1.32E-2</v>
      </c>
      <c r="F343">
        <v>2.2000000000000001E-3</v>
      </c>
      <c r="G343">
        <v>0.61819999999999997</v>
      </c>
      <c r="H343">
        <v>5.5E-2</v>
      </c>
      <c r="I343">
        <v>0.28049999999999997</v>
      </c>
      <c r="J343">
        <v>1.43E-2</v>
      </c>
      <c r="K343">
        <v>8.8000000000000005E-3</v>
      </c>
      <c r="L343">
        <v>5.1699999999999996E-2</v>
      </c>
      <c r="M343">
        <v>9.8999999999999991E-3</v>
      </c>
      <c r="N343">
        <v>5.5000000000000005E-3</v>
      </c>
      <c r="O343">
        <v>2.86E-2</v>
      </c>
      <c r="P343">
        <v>1.8700000000000001E-2</v>
      </c>
      <c r="Q343">
        <v>8.8000000000000005E-3</v>
      </c>
      <c r="R343">
        <v>4.1800000000000004E-2</v>
      </c>
      <c r="S343">
        <v>1.1000000000000001E-2</v>
      </c>
      <c r="T343">
        <v>1.21E-2</v>
      </c>
      <c r="U343">
        <v>2.2000000000000001E-3</v>
      </c>
      <c r="V343">
        <v>2.2000000000000001E-3</v>
      </c>
      <c r="W343">
        <v>2.2000000000000001E-3</v>
      </c>
      <c r="X343">
        <v>5.5000000000000005E-3</v>
      </c>
      <c r="Y343">
        <v>5.5000000000000005E-3</v>
      </c>
    </row>
    <row r="344" spans="1:25">
      <c r="A344" s="87" t="s">
        <v>444</v>
      </c>
      <c r="B344">
        <v>2.2000000000000001E-3</v>
      </c>
      <c r="C344">
        <v>2.2000000000000001E-3</v>
      </c>
      <c r="D344">
        <v>0</v>
      </c>
      <c r="E344">
        <v>3.5200000000000002E-2</v>
      </c>
      <c r="F344">
        <v>7.2599999999999998E-2</v>
      </c>
      <c r="G344">
        <v>1.21E-2</v>
      </c>
      <c r="H344">
        <v>0.1419</v>
      </c>
      <c r="I344">
        <v>0.16720000000000002</v>
      </c>
      <c r="J344">
        <v>1.1000000000000001E-2</v>
      </c>
      <c r="K344">
        <v>4.07E-2</v>
      </c>
      <c r="L344">
        <v>3.5200000000000002E-2</v>
      </c>
      <c r="M344">
        <v>1.32E-2</v>
      </c>
      <c r="N344">
        <v>2.0900000000000002E-2</v>
      </c>
      <c r="O344">
        <v>1.1000000000000001E-3</v>
      </c>
      <c r="P344">
        <v>2.2000000000000001E-3</v>
      </c>
      <c r="Q344">
        <v>1.1000000000000001E-3</v>
      </c>
      <c r="R344">
        <v>2.2000000000000001E-3</v>
      </c>
      <c r="S344">
        <v>2.2000000000000001E-3</v>
      </c>
      <c r="T344">
        <v>1.1000000000000001E-3</v>
      </c>
      <c r="U344">
        <v>0</v>
      </c>
      <c r="V344">
        <v>1.1000000000000001E-3</v>
      </c>
      <c r="W344">
        <v>2.2000000000000001E-3</v>
      </c>
      <c r="X344">
        <v>0</v>
      </c>
      <c r="Y344">
        <v>0</v>
      </c>
    </row>
    <row r="345" spans="1:25">
      <c r="A345" s="87" t="s">
        <v>445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3.3E-3</v>
      </c>
      <c r="I345">
        <v>1.7600000000000001E-2</v>
      </c>
      <c r="J345">
        <v>2.3099999999999999E-2</v>
      </c>
      <c r="K345">
        <v>2.0900000000000002E-2</v>
      </c>
      <c r="L345">
        <v>2.0900000000000002E-2</v>
      </c>
      <c r="M345">
        <v>2.9700000000000001E-2</v>
      </c>
      <c r="N345">
        <v>4.8399999999999999E-2</v>
      </c>
      <c r="O345">
        <v>2.9700000000000001E-2</v>
      </c>
      <c r="P345">
        <v>3.1899999999999998E-2</v>
      </c>
      <c r="Q345">
        <v>2.2000000000000002E-2</v>
      </c>
      <c r="R345">
        <v>1.8700000000000001E-2</v>
      </c>
      <c r="S345">
        <v>1.32E-2</v>
      </c>
      <c r="T345">
        <v>9.8999999999999991E-3</v>
      </c>
      <c r="U345">
        <v>1.8700000000000001E-2</v>
      </c>
      <c r="V345">
        <v>1.1000000000000001E-3</v>
      </c>
      <c r="W345">
        <v>1.1000000000000001E-3</v>
      </c>
      <c r="X345">
        <v>0</v>
      </c>
      <c r="Y345">
        <v>0</v>
      </c>
    </row>
    <row r="346" spans="1:25">
      <c r="A346" s="87" t="s">
        <v>446</v>
      </c>
      <c r="B346">
        <v>1.1000000000000001E-3</v>
      </c>
      <c r="C346">
        <v>6.6E-3</v>
      </c>
      <c r="D346">
        <v>5.5000000000000005E-3</v>
      </c>
      <c r="E346">
        <v>1.1000000000000001E-3</v>
      </c>
      <c r="F346">
        <v>1.1000000000000001E-3</v>
      </c>
      <c r="G346">
        <v>2.2000000000000001E-3</v>
      </c>
      <c r="H346">
        <v>7.7000000000000011E-3</v>
      </c>
      <c r="I346">
        <v>1.9799999999999998E-2</v>
      </c>
      <c r="J346">
        <v>4.9500000000000002E-2</v>
      </c>
      <c r="K346">
        <v>2.53E-2</v>
      </c>
      <c r="L346">
        <v>1.6500000000000001E-2</v>
      </c>
      <c r="M346">
        <v>7.7000000000000011E-3</v>
      </c>
      <c r="N346">
        <v>4.4000000000000003E-3</v>
      </c>
      <c r="O346">
        <v>4.4000000000000003E-3</v>
      </c>
      <c r="P346">
        <v>6.6E-3</v>
      </c>
      <c r="Q346">
        <v>6.6E-3</v>
      </c>
      <c r="R346">
        <v>5.5000000000000005E-3</v>
      </c>
      <c r="S346">
        <v>7.7000000000000011E-3</v>
      </c>
      <c r="T346">
        <v>5.5000000000000005E-3</v>
      </c>
      <c r="U346">
        <v>3.3E-3</v>
      </c>
      <c r="V346">
        <v>2.2000000000000001E-3</v>
      </c>
      <c r="W346">
        <v>3.3E-3</v>
      </c>
      <c r="X346">
        <v>3.3E-3</v>
      </c>
      <c r="Y346">
        <v>1.1000000000000001E-3</v>
      </c>
    </row>
    <row r="347" spans="1:25">
      <c r="A347" s="87" t="s">
        <v>447</v>
      </c>
      <c r="B347">
        <v>3.3E-3</v>
      </c>
      <c r="C347">
        <v>2.2000000000000001E-3</v>
      </c>
      <c r="D347">
        <v>8.8000000000000005E-3</v>
      </c>
      <c r="E347">
        <v>1.1000000000000001E-3</v>
      </c>
      <c r="F347">
        <v>0</v>
      </c>
      <c r="G347">
        <v>1.1000000000000001E-3</v>
      </c>
      <c r="H347">
        <v>8.8000000000000005E-3</v>
      </c>
      <c r="I347">
        <v>2.2000000000000001E-3</v>
      </c>
      <c r="J347">
        <v>3.3E-3</v>
      </c>
      <c r="K347">
        <v>4.4000000000000003E-3</v>
      </c>
      <c r="L347">
        <v>3.3E-3</v>
      </c>
      <c r="M347">
        <v>6.6E-3</v>
      </c>
      <c r="N347">
        <v>2.2000000000000001E-3</v>
      </c>
      <c r="O347">
        <v>4.4000000000000003E-3</v>
      </c>
      <c r="P347">
        <v>2.2000000000000001E-3</v>
      </c>
      <c r="Q347">
        <v>3.3E-3</v>
      </c>
      <c r="R347">
        <v>6.6E-3</v>
      </c>
      <c r="S347">
        <v>2.2000000000000001E-3</v>
      </c>
      <c r="T347">
        <v>2.2000000000000001E-3</v>
      </c>
      <c r="U347">
        <v>6.6E-3</v>
      </c>
      <c r="V347">
        <v>2.2000000000000001E-3</v>
      </c>
      <c r="W347">
        <v>1.1000000000000001E-3</v>
      </c>
      <c r="X347">
        <v>1.1000000000000001E-3</v>
      </c>
      <c r="Y347">
        <v>2.2000000000000001E-3</v>
      </c>
    </row>
    <row r="348" spans="1:25">
      <c r="A348" s="87" t="s">
        <v>448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1.1000000000000001E-2</v>
      </c>
      <c r="J348">
        <v>7.7000000000000011E-3</v>
      </c>
      <c r="K348">
        <v>6.6E-3</v>
      </c>
      <c r="L348">
        <v>4.4000000000000003E-3</v>
      </c>
      <c r="M348">
        <v>6.6E-3</v>
      </c>
      <c r="N348">
        <v>5.5000000000000005E-3</v>
      </c>
      <c r="O348">
        <v>3.3E-3</v>
      </c>
      <c r="P348">
        <v>5.5000000000000005E-3</v>
      </c>
      <c r="Q348">
        <v>4.4000000000000003E-3</v>
      </c>
      <c r="R348">
        <v>9.8999999999999991E-3</v>
      </c>
      <c r="S348">
        <v>5.5000000000000005E-3</v>
      </c>
      <c r="T348">
        <v>2.2000000000000001E-3</v>
      </c>
      <c r="U348">
        <v>1.1000000000000001E-3</v>
      </c>
      <c r="V348">
        <v>0</v>
      </c>
      <c r="W348">
        <v>0</v>
      </c>
      <c r="X348">
        <v>0</v>
      </c>
      <c r="Y348">
        <v>0</v>
      </c>
    </row>
    <row r="349" spans="1:25">
      <c r="A349" s="87" t="s">
        <v>449</v>
      </c>
      <c r="B349">
        <v>6.6E-3</v>
      </c>
      <c r="C349">
        <v>7.7000000000000011E-3</v>
      </c>
      <c r="D349">
        <v>7.7000000000000011E-3</v>
      </c>
      <c r="E349">
        <v>6.6E-3</v>
      </c>
      <c r="F349">
        <v>0.37179999999999996</v>
      </c>
      <c r="G349">
        <v>0.26839999999999997</v>
      </c>
      <c r="H349">
        <v>6.6E-3</v>
      </c>
      <c r="I349">
        <v>7.7000000000000011E-3</v>
      </c>
      <c r="J349">
        <v>6.6E-3</v>
      </c>
      <c r="K349">
        <v>7.7000000000000011E-3</v>
      </c>
      <c r="L349">
        <v>7.7000000000000011E-3</v>
      </c>
      <c r="M349">
        <v>8.8000000000000005E-3</v>
      </c>
      <c r="N349">
        <v>7.7000000000000011E-3</v>
      </c>
      <c r="O349">
        <v>8.8000000000000005E-3</v>
      </c>
      <c r="P349">
        <v>2.2000000000000002E-2</v>
      </c>
      <c r="Q349">
        <v>4.4000000000000004E-2</v>
      </c>
      <c r="R349">
        <v>2.4199999999999999E-2</v>
      </c>
      <c r="S349">
        <v>7.7000000000000011E-3</v>
      </c>
      <c r="T349">
        <v>7.7000000000000011E-3</v>
      </c>
      <c r="U349">
        <v>7.7000000000000011E-3</v>
      </c>
      <c r="V349">
        <v>7.7000000000000011E-3</v>
      </c>
      <c r="W349">
        <v>7.7000000000000011E-3</v>
      </c>
      <c r="X349">
        <v>0.40260000000000001</v>
      </c>
      <c r="Y349">
        <v>0.2959</v>
      </c>
    </row>
    <row r="350" spans="1:25">
      <c r="A350" s="87" t="s">
        <v>450</v>
      </c>
      <c r="B350">
        <v>1.8700000000000001E-2</v>
      </c>
      <c r="C350">
        <v>2.64E-2</v>
      </c>
      <c r="D350">
        <v>1.6500000000000001E-2</v>
      </c>
      <c r="E350">
        <v>2.2000000000000002E-2</v>
      </c>
      <c r="F350">
        <v>2.75E-2</v>
      </c>
      <c r="G350">
        <v>2.3099999999999999E-2</v>
      </c>
      <c r="H350">
        <v>2.0900000000000002E-2</v>
      </c>
      <c r="I350">
        <v>2.64E-2</v>
      </c>
      <c r="J350">
        <v>3.1899999999999998E-2</v>
      </c>
      <c r="K350">
        <v>3.6299999999999999E-2</v>
      </c>
      <c r="L350">
        <v>4.2900000000000001E-2</v>
      </c>
      <c r="M350">
        <v>2.86E-2</v>
      </c>
      <c r="N350">
        <v>2.3099999999999999E-2</v>
      </c>
      <c r="O350">
        <v>3.5200000000000002E-2</v>
      </c>
      <c r="P350">
        <v>2.53E-2</v>
      </c>
      <c r="Q350">
        <v>3.7400000000000003E-2</v>
      </c>
      <c r="R350">
        <v>2.9700000000000001E-2</v>
      </c>
      <c r="S350">
        <v>3.0800000000000004E-2</v>
      </c>
      <c r="T350">
        <v>2.75E-2</v>
      </c>
      <c r="U350">
        <v>2.53E-2</v>
      </c>
      <c r="V350">
        <v>2.86E-2</v>
      </c>
      <c r="W350">
        <v>3.85E-2</v>
      </c>
      <c r="X350">
        <v>2.53E-2</v>
      </c>
      <c r="Y350">
        <v>2.2000000000000002E-2</v>
      </c>
    </row>
    <row r="351" spans="1:25">
      <c r="A351" s="87" t="s">
        <v>451</v>
      </c>
      <c r="B351">
        <v>1.1000000000000001E-3</v>
      </c>
      <c r="C351">
        <v>2.2000000000000001E-3</v>
      </c>
      <c r="D351">
        <v>2.2000000000000001E-3</v>
      </c>
      <c r="E351">
        <v>2.2000000000000001E-3</v>
      </c>
      <c r="F351">
        <v>1.1000000000000001E-3</v>
      </c>
      <c r="G351">
        <v>0.34649999999999997</v>
      </c>
      <c r="H351">
        <v>0.12539999999999998</v>
      </c>
      <c r="I351">
        <v>0.24529999999999999</v>
      </c>
      <c r="J351">
        <v>2.2000000000000001E-3</v>
      </c>
      <c r="K351">
        <v>2.2000000000000001E-3</v>
      </c>
      <c r="L351">
        <v>2.2000000000000001E-3</v>
      </c>
      <c r="M351">
        <v>2.2000000000000001E-3</v>
      </c>
      <c r="N351">
        <v>2.2000000000000001E-3</v>
      </c>
      <c r="O351">
        <v>6.6E-3</v>
      </c>
      <c r="P351">
        <v>1.1000000000000001E-2</v>
      </c>
      <c r="Q351">
        <v>2.2000000000000001E-3</v>
      </c>
      <c r="R351">
        <v>5.5000000000000005E-3</v>
      </c>
      <c r="S351">
        <v>0.46200000000000002</v>
      </c>
      <c r="T351">
        <v>1.5400000000000002E-2</v>
      </c>
      <c r="U351">
        <v>0.24640000000000004</v>
      </c>
      <c r="V351">
        <v>2.2000000000000001E-3</v>
      </c>
      <c r="W351">
        <v>2.2000000000000001E-3</v>
      </c>
      <c r="X351">
        <v>2.2000000000000001E-3</v>
      </c>
      <c r="Y351">
        <v>1.1000000000000001E-3</v>
      </c>
    </row>
    <row r="352" spans="1:25">
      <c r="A352" s="87" t="s">
        <v>452</v>
      </c>
      <c r="B352">
        <v>1.1000000000000001E-3</v>
      </c>
      <c r="C352">
        <v>2.2000000000000001E-3</v>
      </c>
      <c r="D352">
        <v>2.2000000000000001E-3</v>
      </c>
      <c r="E352">
        <v>1.1000000000000001E-3</v>
      </c>
      <c r="F352">
        <v>1.1000000000000001E-3</v>
      </c>
      <c r="G352">
        <v>3.3E-3</v>
      </c>
      <c r="H352">
        <v>3.3E-3</v>
      </c>
      <c r="I352">
        <v>9.8999999999999991E-3</v>
      </c>
      <c r="J352">
        <v>2.0900000000000002E-2</v>
      </c>
      <c r="K352">
        <v>1.1000000000000001E-2</v>
      </c>
      <c r="L352">
        <v>8.8000000000000005E-3</v>
      </c>
      <c r="M352">
        <v>9.8999999999999991E-3</v>
      </c>
      <c r="N352">
        <v>6.6E-3</v>
      </c>
      <c r="O352">
        <v>5.5000000000000005E-3</v>
      </c>
      <c r="P352">
        <v>5.5000000000000005E-3</v>
      </c>
      <c r="Q352">
        <v>4.4000000000000003E-3</v>
      </c>
      <c r="R352">
        <v>5.5000000000000005E-3</v>
      </c>
      <c r="S352">
        <v>7.7000000000000011E-3</v>
      </c>
      <c r="T352">
        <v>4.4000000000000003E-3</v>
      </c>
      <c r="U352">
        <v>4.4000000000000003E-3</v>
      </c>
      <c r="V352">
        <v>4.4000000000000003E-3</v>
      </c>
      <c r="W352">
        <v>3.3E-3</v>
      </c>
      <c r="X352">
        <v>3.3E-3</v>
      </c>
      <c r="Y352">
        <v>1.1000000000000001E-3</v>
      </c>
    </row>
    <row r="353" spans="1:25">
      <c r="A353" s="87" t="s">
        <v>453</v>
      </c>
      <c r="B353">
        <v>3.3E-3</v>
      </c>
      <c r="C353">
        <v>0.25409999999999999</v>
      </c>
      <c r="D353">
        <v>2.2000000000000002E-2</v>
      </c>
      <c r="E353">
        <v>0.56099999999999994</v>
      </c>
      <c r="F353">
        <v>0.12759999999999999</v>
      </c>
      <c r="G353">
        <v>3.4099999999999998E-2</v>
      </c>
      <c r="H353">
        <v>4.4000000000000003E-3</v>
      </c>
      <c r="I353">
        <v>4.4000000000000003E-3</v>
      </c>
      <c r="J353">
        <v>4.4000000000000003E-3</v>
      </c>
      <c r="K353">
        <v>3.3E-3</v>
      </c>
      <c r="L353">
        <v>6.6E-3</v>
      </c>
      <c r="M353">
        <v>3.3E-3</v>
      </c>
      <c r="N353">
        <v>4.4000000000000003E-3</v>
      </c>
      <c r="O353">
        <v>9.8999999999999991E-3</v>
      </c>
      <c r="P353">
        <v>1.43E-2</v>
      </c>
      <c r="Q353">
        <v>3.3E-3</v>
      </c>
      <c r="R353">
        <v>1.32E-2</v>
      </c>
      <c r="S353">
        <v>3.6299999999999999E-2</v>
      </c>
      <c r="T353">
        <v>4.4000000000000003E-3</v>
      </c>
      <c r="U353">
        <v>3.3E-3</v>
      </c>
      <c r="V353">
        <v>3.3E-3</v>
      </c>
      <c r="W353">
        <v>3.3E-3</v>
      </c>
      <c r="X353">
        <v>3.3E-3</v>
      </c>
      <c r="Y353">
        <v>3.3E-3</v>
      </c>
    </row>
    <row r="354" spans="1:25">
      <c r="A354" s="87" t="s">
        <v>454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6.6E-3</v>
      </c>
      <c r="J354">
        <v>5.5000000000000005E-3</v>
      </c>
      <c r="K354">
        <v>6.6E-3</v>
      </c>
      <c r="L354">
        <v>5.5000000000000005E-3</v>
      </c>
      <c r="M354">
        <v>8.8000000000000005E-3</v>
      </c>
      <c r="N354">
        <v>5.5000000000000005E-3</v>
      </c>
      <c r="O354">
        <v>1.1000000000000001E-3</v>
      </c>
      <c r="P354">
        <v>4.4000000000000003E-3</v>
      </c>
      <c r="Q354">
        <v>1.1000000000000001E-3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s="87" t="s">
        <v>455</v>
      </c>
      <c r="B355">
        <v>0</v>
      </c>
      <c r="C355">
        <v>0</v>
      </c>
      <c r="D355">
        <v>0</v>
      </c>
      <c r="E355">
        <v>4.4000000000000003E-3</v>
      </c>
      <c r="F355">
        <v>2.2000000000000001E-3</v>
      </c>
      <c r="G355">
        <v>1.1000000000000001E-3</v>
      </c>
      <c r="H355">
        <v>1.1000000000000001E-3</v>
      </c>
      <c r="I355">
        <v>5.5000000000000005E-3</v>
      </c>
      <c r="J355">
        <v>8.8000000000000005E-3</v>
      </c>
      <c r="K355">
        <v>5.5000000000000005E-3</v>
      </c>
      <c r="L355">
        <v>6.6E-3</v>
      </c>
      <c r="M355">
        <v>6.6E-3</v>
      </c>
      <c r="N355">
        <v>7.7000000000000011E-3</v>
      </c>
      <c r="O355">
        <v>7.7000000000000011E-3</v>
      </c>
      <c r="P355">
        <v>8.8000000000000005E-3</v>
      </c>
      <c r="Q355">
        <v>6.6E-3</v>
      </c>
      <c r="R355">
        <v>5.5000000000000005E-3</v>
      </c>
      <c r="S355">
        <v>5.5000000000000005E-3</v>
      </c>
      <c r="T355">
        <v>4.4000000000000003E-3</v>
      </c>
      <c r="U355">
        <v>4.4000000000000003E-3</v>
      </c>
      <c r="V355">
        <v>2.2000000000000001E-3</v>
      </c>
      <c r="W355">
        <v>0</v>
      </c>
      <c r="X355">
        <v>0</v>
      </c>
      <c r="Y355">
        <v>0</v>
      </c>
    </row>
    <row r="356" spans="1:25">
      <c r="A356" s="87" t="s">
        <v>456</v>
      </c>
      <c r="B356">
        <v>3.3E-3</v>
      </c>
      <c r="C356">
        <v>4.4000000000000003E-3</v>
      </c>
      <c r="D356">
        <v>4.4000000000000003E-3</v>
      </c>
      <c r="E356">
        <v>0.21559999999999999</v>
      </c>
      <c r="F356">
        <v>0.2717</v>
      </c>
      <c r="G356">
        <v>4.4000000000000004E-2</v>
      </c>
      <c r="H356">
        <v>1.1000000000000001E-3</v>
      </c>
      <c r="I356">
        <v>4.4000000000000003E-3</v>
      </c>
      <c r="J356">
        <v>6.6E-3</v>
      </c>
      <c r="K356">
        <v>7.7000000000000011E-3</v>
      </c>
      <c r="L356">
        <v>7.7000000000000011E-3</v>
      </c>
      <c r="M356">
        <v>8.8000000000000005E-3</v>
      </c>
      <c r="N356">
        <v>5.5000000000000005E-3</v>
      </c>
      <c r="O356">
        <v>9.8999999999999991E-3</v>
      </c>
      <c r="P356">
        <v>2.3099999999999999E-2</v>
      </c>
      <c r="Q356">
        <v>1.21E-2</v>
      </c>
      <c r="R356">
        <v>5.5000000000000005E-3</v>
      </c>
      <c r="S356">
        <v>5.5000000000000005E-3</v>
      </c>
      <c r="T356">
        <v>5.5000000000000005E-3</v>
      </c>
      <c r="U356">
        <v>5.5000000000000005E-3</v>
      </c>
      <c r="V356">
        <v>5.5000000000000005E-3</v>
      </c>
      <c r="W356">
        <v>4.4000000000000003E-3</v>
      </c>
      <c r="X356">
        <v>0.37290000000000001</v>
      </c>
      <c r="Y356">
        <v>0.17050000000000001</v>
      </c>
    </row>
    <row r="357" spans="1:25">
      <c r="A357" s="87" t="s">
        <v>457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s="87" t="s">
        <v>458</v>
      </c>
      <c r="B358">
        <v>0</v>
      </c>
      <c r="C358">
        <v>0</v>
      </c>
      <c r="D358">
        <v>0</v>
      </c>
      <c r="E358">
        <v>1.1000000000000001E-3</v>
      </c>
      <c r="F358">
        <v>2.2000000000000001E-3</v>
      </c>
      <c r="G358">
        <v>1.1000000000000001E-3</v>
      </c>
      <c r="H358">
        <v>2.2000000000000001E-3</v>
      </c>
      <c r="I358">
        <v>1.1000000000000001E-3</v>
      </c>
      <c r="J358">
        <v>7.7000000000000011E-3</v>
      </c>
      <c r="K358">
        <v>7.7000000000000011E-3</v>
      </c>
      <c r="L358">
        <v>1.1000000000000001E-3</v>
      </c>
      <c r="M358">
        <v>1.1000000000000001E-3</v>
      </c>
      <c r="N358">
        <v>1.1000000000000001E-3</v>
      </c>
      <c r="O358">
        <v>1.1000000000000001E-3</v>
      </c>
      <c r="P358">
        <v>1.1000000000000001E-3</v>
      </c>
      <c r="Q358">
        <v>0</v>
      </c>
      <c r="R358">
        <v>0</v>
      </c>
      <c r="S358">
        <v>1.1000000000000001E-3</v>
      </c>
      <c r="T358">
        <v>3.3E-3</v>
      </c>
      <c r="U358">
        <v>2.2000000000000001E-3</v>
      </c>
      <c r="V358">
        <v>1.1000000000000001E-3</v>
      </c>
      <c r="W358">
        <v>2.2000000000000001E-3</v>
      </c>
      <c r="X358">
        <v>0</v>
      </c>
      <c r="Y358">
        <v>1.1000000000000001E-3</v>
      </c>
    </row>
    <row r="359" spans="1:25">
      <c r="A359" s="87" t="s">
        <v>459</v>
      </c>
      <c r="B359">
        <v>2.2000000000000001E-3</v>
      </c>
      <c r="C359">
        <v>2.2000000000000001E-3</v>
      </c>
      <c r="D359">
        <v>2.2000000000000001E-3</v>
      </c>
      <c r="E359">
        <v>2.2000000000000001E-3</v>
      </c>
      <c r="F359">
        <v>2.2000000000000001E-3</v>
      </c>
      <c r="G359">
        <v>1.1000000000000001E-3</v>
      </c>
      <c r="H359">
        <v>3.3E-3</v>
      </c>
      <c r="I359">
        <v>4.4000000000000003E-3</v>
      </c>
      <c r="J359">
        <v>4.4000000000000003E-3</v>
      </c>
      <c r="K359">
        <v>1.9799999999999998E-2</v>
      </c>
      <c r="L359">
        <v>3.3E-3</v>
      </c>
      <c r="M359">
        <v>3.3E-3</v>
      </c>
      <c r="N359">
        <v>3.3E-3</v>
      </c>
      <c r="O359">
        <v>3.3E-3</v>
      </c>
      <c r="P359">
        <v>3.3E-3</v>
      </c>
      <c r="Q359">
        <v>4.4000000000000003E-3</v>
      </c>
      <c r="R359">
        <v>5.5000000000000005E-3</v>
      </c>
      <c r="S359">
        <v>4.4000000000000003E-3</v>
      </c>
      <c r="T359">
        <v>3.3E-3</v>
      </c>
      <c r="U359">
        <v>3.3E-3</v>
      </c>
      <c r="V359">
        <v>3.3E-3</v>
      </c>
      <c r="W359">
        <v>3.3E-3</v>
      </c>
      <c r="X359">
        <v>3.3E-3</v>
      </c>
      <c r="Y359">
        <v>2.2000000000000001E-3</v>
      </c>
    </row>
    <row r="360" spans="1:25">
      <c r="A360" s="87" t="s">
        <v>460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1.1000000000000001E-3</v>
      </c>
      <c r="H360">
        <v>5.5000000000000005E-3</v>
      </c>
      <c r="I360">
        <v>4.4000000000000003E-3</v>
      </c>
      <c r="J360">
        <v>3.3E-3</v>
      </c>
      <c r="K360">
        <v>2.2000000000000001E-3</v>
      </c>
      <c r="L360">
        <v>1.1000000000000001E-3</v>
      </c>
      <c r="M360">
        <v>4.4000000000000003E-3</v>
      </c>
      <c r="N360">
        <v>4.4000000000000003E-3</v>
      </c>
      <c r="O360">
        <v>1.1000000000000001E-3</v>
      </c>
      <c r="P360">
        <v>1.1000000000000001E-3</v>
      </c>
      <c r="Q360">
        <v>2.2000000000000001E-3</v>
      </c>
      <c r="R360">
        <v>3.3E-3</v>
      </c>
      <c r="S360">
        <v>2.2000000000000001E-3</v>
      </c>
      <c r="T360">
        <v>0</v>
      </c>
      <c r="U360">
        <v>0</v>
      </c>
      <c r="V360">
        <v>1.1000000000000001E-3</v>
      </c>
      <c r="W360">
        <v>1.1000000000000001E-3</v>
      </c>
      <c r="X360">
        <v>0</v>
      </c>
      <c r="Y360">
        <v>0</v>
      </c>
    </row>
    <row r="361" spans="1:25">
      <c r="A361" s="87" t="s">
        <v>461</v>
      </c>
      <c r="B361">
        <v>0.45099999999999996</v>
      </c>
      <c r="C361">
        <v>8.0299999999999996E-2</v>
      </c>
      <c r="D361">
        <v>6.6E-3</v>
      </c>
      <c r="E361">
        <v>5.5000000000000005E-3</v>
      </c>
      <c r="F361">
        <v>7.7000000000000011E-3</v>
      </c>
      <c r="G361">
        <v>2.86E-2</v>
      </c>
      <c r="H361">
        <v>1.9799999999999998E-2</v>
      </c>
      <c r="I361">
        <v>3.6299999999999999E-2</v>
      </c>
      <c r="J361">
        <v>1.6500000000000001E-2</v>
      </c>
      <c r="K361">
        <v>1.9799999999999998E-2</v>
      </c>
      <c r="L361">
        <v>2.3099999999999999E-2</v>
      </c>
      <c r="M361">
        <v>3.7400000000000003E-2</v>
      </c>
      <c r="N361">
        <v>3.3000000000000002E-2</v>
      </c>
      <c r="O361">
        <v>4.2900000000000001E-2</v>
      </c>
      <c r="P361">
        <v>2.75E-2</v>
      </c>
      <c r="Q361">
        <v>1.43E-2</v>
      </c>
      <c r="R361">
        <v>1.8700000000000001E-2</v>
      </c>
      <c r="S361">
        <v>3.7400000000000003E-2</v>
      </c>
      <c r="T361">
        <v>2.75E-2</v>
      </c>
      <c r="U361">
        <v>1.8700000000000001E-2</v>
      </c>
      <c r="V361">
        <v>1.1000000000000001E-2</v>
      </c>
      <c r="W361">
        <v>1.9799999999999998E-2</v>
      </c>
      <c r="X361">
        <v>0.38390000000000002</v>
      </c>
      <c r="Y361">
        <v>0.4158</v>
      </c>
    </row>
    <row r="362" spans="1:25">
      <c r="A362" s="87" t="s">
        <v>462</v>
      </c>
      <c r="B362">
        <v>1.1000000000000001E-3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1.1000000000000001E-3</v>
      </c>
      <c r="J362">
        <v>1.1000000000000001E-3</v>
      </c>
      <c r="K362">
        <v>4.4000000000000003E-3</v>
      </c>
      <c r="L362">
        <v>4.4000000000000003E-3</v>
      </c>
      <c r="M362">
        <v>1.9799999999999998E-2</v>
      </c>
      <c r="N362">
        <v>6.6E-3</v>
      </c>
      <c r="O362">
        <v>1.1000000000000001E-3</v>
      </c>
      <c r="P362">
        <v>3.3E-3</v>
      </c>
      <c r="Q362">
        <v>9.8999999999999991E-3</v>
      </c>
      <c r="R362">
        <v>4.4000000000000003E-3</v>
      </c>
      <c r="S362">
        <v>7.7000000000000011E-3</v>
      </c>
      <c r="T362">
        <v>6.6E-3</v>
      </c>
      <c r="U362">
        <v>3.3E-3</v>
      </c>
      <c r="V362">
        <v>1.1000000000000001E-3</v>
      </c>
      <c r="W362">
        <v>3.3E-3</v>
      </c>
      <c r="X362">
        <v>0</v>
      </c>
      <c r="Y362">
        <v>1.1000000000000001E-3</v>
      </c>
    </row>
    <row r="363" spans="1:25">
      <c r="A363" s="87" t="s">
        <v>463</v>
      </c>
      <c r="B363">
        <v>3.3E-3</v>
      </c>
      <c r="C363">
        <v>4.4000000000000003E-3</v>
      </c>
      <c r="D363">
        <v>5.5000000000000005E-3</v>
      </c>
      <c r="E363">
        <v>3.3E-3</v>
      </c>
      <c r="F363">
        <v>1.1000000000000001E-3</v>
      </c>
      <c r="G363">
        <v>1.1000000000000001E-3</v>
      </c>
      <c r="H363">
        <v>2.2000000000000001E-3</v>
      </c>
      <c r="I363">
        <v>5.5000000000000005E-3</v>
      </c>
      <c r="J363">
        <v>0.1133</v>
      </c>
      <c r="K363">
        <v>0.26290000000000002</v>
      </c>
      <c r="L363">
        <v>0.1089</v>
      </c>
      <c r="M363">
        <v>4.4000000000000003E-3</v>
      </c>
      <c r="N363">
        <v>4.4000000000000003E-3</v>
      </c>
      <c r="O363">
        <v>4.4000000000000003E-3</v>
      </c>
      <c r="P363">
        <v>1.43E-2</v>
      </c>
      <c r="Q363">
        <v>0.30909999999999999</v>
      </c>
      <c r="R363">
        <v>0.17710000000000001</v>
      </c>
      <c r="S363">
        <v>1.7600000000000001E-2</v>
      </c>
      <c r="T363">
        <v>6.6E-3</v>
      </c>
      <c r="U363">
        <v>3.3E-3</v>
      </c>
      <c r="V363">
        <v>2.2000000000000001E-3</v>
      </c>
      <c r="W363">
        <v>0.31900000000000001</v>
      </c>
      <c r="X363">
        <v>0.16389999999999999</v>
      </c>
      <c r="Y363">
        <v>3.3E-3</v>
      </c>
    </row>
    <row r="364" spans="1:25">
      <c r="A364" s="87" t="s">
        <v>464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2.2000000000000001E-3</v>
      </c>
      <c r="H364">
        <v>4.4000000000000003E-3</v>
      </c>
      <c r="I364">
        <v>7.7000000000000011E-3</v>
      </c>
      <c r="J364">
        <v>1.21E-2</v>
      </c>
      <c r="K364">
        <v>7.7000000000000011E-3</v>
      </c>
      <c r="L364">
        <v>1.6500000000000001E-2</v>
      </c>
      <c r="M364">
        <v>5.5000000000000005E-3</v>
      </c>
      <c r="N364">
        <v>8.8000000000000005E-3</v>
      </c>
      <c r="O364">
        <v>3.3E-3</v>
      </c>
      <c r="P364">
        <v>7.7000000000000011E-3</v>
      </c>
      <c r="Q364">
        <v>6.6E-3</v>
      </c>
      <c r="R364">
        <v>1.1000000000000001E-2</v>
      </c>
      <c r="S364">
        <v>1.32E-2</v>
      </c>
      <c r="T364">
        <v>3.3E-3</v>
      </c>
      <c r="U364">
        <v>4.4000000000000003E-3</v>
      </c>
      <c r="V364">
        <v>3.3E-3</v>
      </c>
      <c r="W364">
        <v>2.2000000000000001E-3</v>
      </c>
      <c r="X364">
        <v>3.3E-3</v>
      </c>
      <c r="Y364">
        <v>3.3E-3</v>
      </c>
    </row>
    <row r="365" spans="1:25">
      <c r="A365" s="87" t="s">
        <v>465</v>
      </c>
      <c r="B365">
        <v>2.9700000000000001E-2</v>
      </c>
      <c r="C365">
        <v>1.43E-2</v>
      </c>
      <c r="D365">
        <v>1.1000000000000001E-2</v>
      </c>
      <c r="E365">
        <v>9.8999999999999991E-3</v>
      </c>
      <c r="F365">
        <v>5.5000000000000005E-3</v>
      </c>
      <c r="G365">
        <v>7.7000000000000011E-3</v>
      </c>
      <c r="H365">
        <v>9.8999999999999991E-3</v>
      </c>
      <c r="I365">
        <v>1.21E-2</v>
      </c>
      <c r="J365">
        <v>9.8999999999999991E-3</v>
      </c>
      <c r="K365">
        <v>6.6E-3</v>
      </c>
      <c r="L365">
        <v>5.5000000000000005E-3</v>
      </c>
      <c r="M365">
        <v>4.4000000000000003E-3</v>
      </c>
      <c r="N365">
        <v>5.5000000000000005E-3</v>
      </c>
      <c r="O365">
        <v>5.5000000000000005E-3</v>
      </c>
      <c r="P365">
        <v>1.32E-2</v>
      </c>
      <c r="Q365">
        <v>6.6E-3</v>
      </c>
      <c r="R365">
        <v>4.4000000000000003E-3</v>
      </c>
      <c r="S365">
        <v>4.4000000000000003E-3</v>
      </c>
      <c r="T365">
        <v>6.6E-3</v>
      </c>
      <c r="U365">
        <v>4.4000000000000003E-3</v>
      </c>
      <c r="V365">
        <v>3.3E-3</v>
      </c>
      <c r="W365">
        <v>3.3E-3</v>
      </c>
      <c r="X365">
        <v>3.3E-3</v>
      </c>
      <c r="Y365">
        <v>7.7000000000000011E-3</v>
      </c>
    </row>
    <row r="366" spans="1:25">
      <c r="A366" s="87" t="s">
        <v>466</v>
      </c>
      <c r="B366">
        <v>0</v>
      </c>
      <c r="C366">
        <v>0</v>
      </c>
      <c r="D366">
        <v>1.1000000000000001E-3</v>
      </c>
      <c r="E366">
        <v>2.2000000000000001E-3</v>
      </c>
      <c r="F366">
        <v>0</v>
      </c>
      <c r="G366">
        <v>1.1000000000000001E-3</v>
      </c>
      <c r="H366">
        <v>1.1000000000000001E-3</v>
      </c>
      <c r="I366">
        <v>5.5000000000000005E-3</v>
      </c>
      <c r="J366">
        <v>1.32E-2</v>
      </c>
      <c r="K366">
        <v>1.43E-2</v>
      </c>
      <c r="L366">
        <v>9.8999999999999991E-3</v>
      </c>
      <c r="M366">
        <v>1.32E-2</v>
      </c>
      <c r="N366">
        <v>1.1000000000000001E-2</v>
      </c>
      <c r="O366">
        <v>5.5000000000000005E-3</v>
      </c>
      <c r="P366">
        <v>7.7000000000000011E-3</v>
      </c>
      <c r="Q366">
        <v>1.1000000000000001E-3</v>
      </c>
      <c r="R366">
        <v>4.4000000000000003E-3</v>
      </c>
      <c r="S366">
        <v>1.1000000000000001E-3</v>
      </c>
      <c r="T366">
        <v>1.1000000000000001E-3</v>
      </c>
      <c r="U366">
        <v>1.1000000000000001E-3</v>
      </c>
      <c r="V366">
        <v>0</v>
      </c>
      <c r="W366">
        <v>0</v>
      </c>
      <c r="X366">
        <v>1.1000000000000001E-3</v>
      </c>
      <c r="Y366">
        <v>1.1000000000000001E-3</v>
      </c>
    </row>
    <row r="367" spans="1:25">
      <c r="A367" s="87" t="s">
        <v>467</v>
      </c>
      <c r="B367">
        <v>2.9700000000000001E-2</v>
      </c>
      <c r="C367">
        <v>1.1000000000000001E-3</v>
      </c>
      <c r="D367">
        <v>1.1000000000000001E-3</v>
      </c>
      <c r="E367">
        <v>1.1000000000000001E-3</v>
      </c>
      <c r="F367">
        <v>1.1000000000000001E-3</v>
      </c>
      <c r="G367">
        <v>1.1000000000000001E-3</v>
      </c>
      <c r="H367">
        <v>4.4000000000000003E-3</v>
      </c>
      <c r="I367">
        <v>0.1023</v>
      </c>
      <c r="J367">
        <v>1.9799999999999998E-2</v>
      </c>
      <c r="K367">
        <v>6.6E-3</v>
      </c>
      <c r="L367">
        <v>2.2000000000000001E-3</v>
      </c>
      <c r="M367">
        <v>2.2000000000000001E-3</v>
      </c>
      <c r="N367">
        <v>4.4000000000000003E-3</v>
      </c>
      <c r="O367">
        <v>2.2000000000000002E-2</v>
      </c>
      <c r="P367">
        <v>5.5000000000000005E-3</v>
      </c>
      <c r="Q367">
        <v>4.4000000000000003E-3</v>
      </c>
      <c r="R367">
        <v>9.8999999999999991E-3</v>
      </c>
      <c r="S367">
        <v>8.5800000000000001E-2</v>
      </c>
      <c r="T367">
        <v>2.2000000000000001E-3</v>
      </c>
      <c r="U367">
        <v>2.2000000000000001E-3</v>
      </c>
      <c r="V367">
        <v>2.2000000000000001E-3</v>
      </c>
      <c r="W367">
        <v>2.2000000000000001E-3</v>
      </c>
      <c r="X367">
        <v>1.1000000000000001E-3</v>
      </c>
      <c r="Y367">
        <v>6.3799999999999996E-2</v>
      </c>
    </row>
    <row r="368" spans="1:25">
      <c r="A368" s="87" t="s">
        <v>468</v>
      </c>
      <c r="B368">
        <v>0.23320000000000002</v>
      </c>
      <c r="C368">
        <v>0.13200000000000001</v>
      </c>
      <c r="D368">
        <v>5.5000000000000005E-3</v>
      </c>
      <c r="E368">
        <v>2.2000000000000001E-3</v>
      </c>
      <c r="F368">
        <v>3.9599999999999996E-2</v>
      </c>
      <c r="G368">
        <v>0.15509999999999999</v>
      </c>
      <c r="H368">
        <v>0.17270000000000002</v>
      </c>
      <c r="I368">
        <v>4.7300000000000002E-2</v>
      </c>
      <c r="J368">
        <v>3.0800000000000004E-2</v>
      </c>
      <c r="K368">
        <v>2.53E-2</v>
      </c>
      <c r="L368">
        <v>7.7000000000000011E-3</v>
      </c>
      <c r="M368">
        <v>3.3E-3</v>
      </c>
      <c r="N368">
        <v>3.3E-3</v>
      </c>
      <c r="O368">
        <v>8.8000000000000005E-3</v>
      </c>
      <c r="P368">
        <v>3.6299999999999999E-2</v>
      </c>
      <c r="Q368">
        <v>2.86E-2</v>
      </c>
      <c r="R368">
        <v>2.53E-2</v>
      </c>
      <c r="S368">
        <v>5.5000000000000005E-3</v>
      </c>
      <c r="T368">
        <v>6.6E-3</v>
      </c>
      <c r="U368">
        <v>4.4000000000000003E-3</v>
      </c>
      <c r="V368">
        <v>2.2000000000000001E-3</v>
      </c>
      <c r="W368">
        <v>0.33660000000000001</v>
      </c>
      <c r="X368">
        <v>0.44</v>
      </c>
      <c r="Y368">
        <v>0.41249999999999998</v>
      </c>
    </row>
    <row r="369" spans="1:25">
      <c r="A369" s="87" t="s">
        <v>469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s="87" t="s">
        <v>470</v>
      </c>
      <c r="B370">
        <v>0.33</v>
      </c>
      <c r="C370">
        <v>0.27060000000000001</v>
      </c>
      <c r="D370">
        <v>0.5665</v>
      </c>
      <c r="E370">
        <v>5.5E-2</v>
      </c>
      <c r="F370">
        <v>0.41249999999999998</v>
      </c>
      <c r="G370">
        <v>0.36299999999999999</v>
      </c>
      <c r="H370">
        <v>8.14E-2</v>
      </c>
      <c r="I370">
        <v>2.2000000000000002E-2</v>
      </c>
      <c r="J370">
        <v>3.3E-3</v>
      </c>
      <c r="K370">
        <v>3.3E-3</v>
      </c>
      <c r="L370">
        <v>2.64E-2</v>
      </c>
      <c r="M370">
        <v>4.6199999999999998E-2</v>
      </c>
      <c r="N370">
        <v>3.1899999999999998E-2</v>
      </c>
      <c r="O370">
        <v>9.35E-2</v>
      </c>
      <c r="P370">
        <v>1.7600000000000001E-2</v>
      </c>
      <c r="Q370">
        <v>5.5000000000000005E-3</v>
      </c>
      <c r="R370">
        <v>3.3E-3</v>
      </c>
      <c r="S370">
        <v>3.3E-3</v>
      </c>
      <c r="T370">
        <v>3.3E-3</v>
      </c>
      <c r="U370">
        <v>3.3E-3</v>
      </c>
      <c r="V370">
        <v>1.43E-2</v>
      </c>
      <c r="W370">
        <v>9.5699999999999993E-2</v>
      </c>
      <c r="X370">
        <v>2.86E-2</v>
      </c>
      <c r="Y370">
        <v>0.42459999999999998</v>
      </c>
    </row>
    <row r="371" spans="1:25">
      <c r="A371" s="87" t="s">
        <v>471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1.1000000000000001E-3</v>
      </c>
      <c r="K371">
        <v>6.6E-3</v>
      </c>
      <c r="L371">
        <v>3.3E-3</v>
      </c>
      <c r="M371">
        <v>5.5000000000000005E-3</v>
      </c>
      <c r="N371">
        <v>4.4000000000000003E-3</v>
      </c>
      <c r="O371">
        <v>1.1000000000000001E-3</v>
      </c>
      <c r="P371">
        <v>0</v>
      </c>
      <c r="Q371">
        <v>3.3E-3</v>
      </c>
      <c r="R371">
        <v>1.1000000000000001E-3</v>
      </c>
      <c r="S371">
        <v>2.2000000000000001E-3</v>
      </c>
      <c r="T371">
        <v>2.2000000000000001E-3</v>
      </c>
      <c r="U371">
        <v>1.1000000000000001E-3</v>
      </c>
      <c r="V371">
        <v>0</v>
      </c>
      <c r="W371">
        <v>1.1000000000000001E-3</v>
      </c>
      <c r="X371">
        <v>0</v>
      </c>
      <c r="Y371">
        <v>0</v>
      </c>
    </row>
    <row r="372" spans="1:25">
      <c r="A372" s="87" t="s">
        <v>472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1.1000000000000001E-3</v>
      </c>
      <c r="J372">
        <v>3.3E-3</v>
      </c>
      <c r="K372">
        <v>1.1000000000000001E-3</v>
      </c>
      <c r="L372">
        <v>3.3E-3</v>
      </c>
      <c r="M372">
        <v>2.2000000000000001E-3</v>
      </c>
      <c r="N372">
        <v>1.1000000000000001E-3</v>
      </c>
      <c r="O372">
        <v>3.3E-3</v>
      </c>
      <c r="P372">
        <v>1.1000000000000001E-3</v>
      </c>
      <c r="Q372">
        <v>2.2000000000000001E-3</v>
      </c>
      <c r="R372">
        <v>6.6E-3</v>
      </c>
      <c r="S372">
        <v>3.3E-3</v>
      </c>
      <c r="T372">
        <v>2.2000000000000001E-3</v>
      </c>
      <c r="U372">
        <v>3.3E-3</v>
      </c>
      <c r="V372">
        <v>1.1000000000000001E-3</v>
      </c>
      <c r="W372">
        <v>1.1000000000000001E-3</v>
      </c>
      <c r="X372">
        <v>1.1000000000000001E-3</v>
      </c>
      <c r="Y372">
        <v>1.1000000000000001E-3</v>
      </c>
    </row>
    <row r="373" spans="1:25">
      <c r="A373" s="87" t="s">
        <v>473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9.8999999999999991E-3</v>
      </c>
      <c r="I373">
        <v>1.1000000000000001E-3</v>
      </c>
      <c r="J373">
        <v>1.1000000000000001E-3</v>
      </c>
      <c r="K373">
        <v>1.1000000000000001E-2</v>
      </c>
      <c r="L373">
        <v>0</v>
      </c>
      <c r="M373">
        <v>4.4000000000000003E-3</v>
      </c>
      <c r="N373">
        <v>6.6E-3</v>
      </c>
      <c r="O373">
        <v>3.3E-3</v>
      </c>
      <c r="P373">
        <v>4.4000000000000003E-3</v>
      </c>
      <c r="Q373">
        <v>3.3E-3</v>
      </c>
      <c r="R373">
        <v>5.5000000000000005E-3</v>
      </c>
      <c r="S373">
        <v>2.2000000000000001E-3</v>
      </c>
      <c r="T373">
        <v>1.1000000000000001E-3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s="87" t="s">
        <v>474</v>
      </c>
      <c r="B374">
        <v>1.1000000000000001E-3</v>
      </c>
      <c r="C374">
        <v>1.1000000000000001E-3</v>
      </c>
      <c r="D374">
        <v>0</v>
      </c>
      <c r="E374">
        <v>1.1000000000000001E-3</v>
      </c>
      <c r="F374">
        <v>0</v>
      </c>
      <c r="G374">
        <v>3.3E-3</v>
      </c>
      <c r="H374">
        <v>8.8000000000000005E-3</v>
      </c>
      <c r="I374">
        <v>1.8700000000000001E-2</v>
      </c>
      <c r="J374">
        <v>2.75E-2</v>
      </c>
      <c r="K374">
        <v>2.4199999999999999E-2</v>
      </c>
      <c r="L374">
        <v>3.0800000000000004E-2</v>
      </c>
      <c r="M374">
        <v>1.32E-2</v>
      </c>
      <c r="N374">
        <v>7.7000000000000011E-3</v>
      </c>
      <c r="O374">
        <v>3.3E-3</v>
      </c>
      <c r="P374">
        <v>1.1000000000000001E-3</v>
      </c>
      <c r="Q374">
        <v>3.3E-3</v>
      </c>
      <c r="R374">
        <v>2.2000000000000001E-3</v>
      </c>
      <c r="S374">
        <v>3.3E-3</v>
      </c>
      <c r="T374">
        <v>6.6E-3</v>
      </c>
      <c r="U374">
        <v>5.5000000000000005E-3</v>
      </c>
      <c r="V374">
        <v>3.3E-3</v>
      </c>
      <c r="W374">
        <v>2.2000000000000001E-3</v>
      </c>
      <c r="X374">
        <v>2.2000000000000001E-3</v>
      </c>
      <c r="Y374">
        <v>1.1000000000000001E-3</v>
      </c>
    </row>
    <row r="375" spans="1:25">
      <c r="A375" s="87" t="s">
        <v>475</v>
      </c>
      <c r="B375">
        <v>1.1000000000000001E-3</v>
      </c>
      <c r="C375">
        <v>1.1000000000000001E-3</v>
      </c>
      <c r="D375">
        <v>1.1000000000000001E-3</v>
      </c>
      <c r="E375">
        <v>1.1000000000000001E-3</v>
      </c>
      <c r="F375">
        <v>1.1000000000000001E-3</v>
      </c>
      <c r="G375">
        <v>1.1000000000000001E-3</v>
      </c>
      <c r="H375">
        <v>4.4000000000000003E-3</v>
      </c>
      <c r="I375">
        <v>8.8000000000000005E-3</v>
      </c>
      <c r="J375">
        <v>8.8000000000000005E-3</v>
      </c>
      <c r="K375">
        <v>1.6500000000000001E-2</v>
      </c>
      <c r="L375">
        <v>1.21E-2</v>
      </c>
      <c r="M375">
        <v>2.2000000000000001E-3</v>
      </c>
      <c r="N375">
        <v>3.3E-3</v>
      </c>
      <c r="O375">
        <v>3.3E-3</v>
      </c>
      <c r="P375">
        <v>4.4000000000000003E-3</v>
      </c>
      <c r="Q375">
        <v>3.3E-3</v>
      </c>
      <c r="R375">
        <v>3.3E-3</v>
      </c>
      <c r="S375">
        <v>3.3E-3</v>
      </c>
      <c r="T375">
        <v>3.3E-3</v>
      </c>
      <c r="U375">
        <v>2.2000000000000001E-3</v>
      </c>
      <c r="V375">
        <v>2.2000000000000001E-3</v>
      </c>
      <c r="W375">
        <v>4.4000000000000003E-3</v>
      </c>
      <c r="X375">
        <v>2.2000000000000001E-3</v>
      </c>
      <c r="Y375">
        <v>1.1000000000000001E-3</v>
      </c>
    </row>
    <row r="376" spans="1:25">
      <c r="A376" s="87" t="s">
        <v>476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1.1000000000000001E-3</v>
      </c>
      <c r="O376">
        <v>1.1000000000000001E-3</v>
      </c>
      <c r="P376">
        <v>1.1000000000000001E-3</v>
      </c>
      <c r="Q376">
        <v>1.1000000000000001E-3</v>
      </c>
      <c r="R376">
        <v>1.1000000000000001E-3</v>
      </c>
      <c r="S376">
        <v>1.1000000000000001E-3</v>
      </c>
      <c r="T376">
        <v>1.1000000000000001E-3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s="87" t="s">
        <v>477</v>
      </c>
      <c r="B377">
        <v>0.51370000000000005</v>
      </c>
      <c r="C377">
        <v>3.3E-3</v>
      </c>
      <c r="D377">
        <v>3.3E-3</v>
      </c>
      <c r="E377">
        <v>3.3E-3</v>
      </c>
      <c r="F377">
        <v>1.1000000000000001E-3</v>
      </c>
      <c r="G377">
        <v>0.49609999999999999</v>
      </c>
      <c r="H377">
        <v>0.57750000000000001</v>
      </c>
      <c r="I377">
        <v>3.1899999999999998E-2</v>
      </c>
      <c r="J377">
        <v>2.3099999999999999E-2</v>
      </c>
      <c r="K377">
        <v>8.8000000000000005E-3</v>
      </c>
      <c r="L377">
        <v>1.21E-2</v>
      </c>
      <c r="M377">
        <v>1.1000000000000001E-2</v>
      </c>
      <c r="N377">
        <v>8.8000000000000005E-3</v>
      </c>
      <c r="O377">
        <v>7.7000000000000011E-3</v>
      </c>
      <c r="P377">
        <v>5.5000000000000005E-3</v>
      </c>
      <c r="Q377">
        <v>1.9799999999999998E-2</v>
      </c>
      <c r="R377">
        <v>0.69740000000000002</v>
      </c>
      <c r="S377">
        <v>0.39929999999999999</v>
      </c>
      <c r="T377">
        <v>8.8000000000000005E-3</v>
      </c>
      <c r="U377">
        <v>2.2000000000000001E-3</v>
      </c>
      <c r="V377">
        <v>3.3E-3</v>
      </c>
      <c r="W377">
        <v>1.1000000000000001E-3</v>
      </c>
      <c r="X377">
        <v>5.5000000000000005E-3</v>
      </c>
      <c r="Y377">
        <v>0.55989999999999995</v>
      </c>
    </row>
    <row r="378" spans="1:25">
      <c r="A378" s="87" t="s">
        <v>478</v>
      </c>
      <c r="B378">
        <v>0.57090000000000007</v>
      </c>
      <c r="C378">
        <v>4.4000000000000003E-3</v>
      </c>
      <c r="D378">
        <v>1.1000000000000001E-3</v>
      </c>
      <c r="E378">
        <v>6.6E-3</v>
      </c>
      <c r="F378">
        <v>0.54010000000000002</v>
      </c>
      <c r="G378">
        <v>8.9100000000000013E-2</v>
      </c>
      <c r="H378">
        <v>1.1000000000000001E-3</v>
      </c>
      <c r="I378">
        <v>3.3E-3</v>
      </c>
      <c r="J378">
        <v>3.3E-3</v>
      </c>
      <c r="K378">
        <v>2.9700000000000001E-2</v>
      </c>
      <c r="L378">
        <v>1.32E-2</v>
      </c>
      <c r="M378">
        <v>1.1000000000000001E-2</v>
      </c>
      <c r="N378">
        <v>3.3E-3</v>
      </c>
      <c r="O378">
        <v>8.8000000000000005E-3</v>
      </c>
      <c r="P378">
        <v>3.3E-3</v>
      </c>
      <c r="Q378">
        <v>3.3E-3</v>
      </c>
      <c r="R378">
        <v>2.2000000000000001E-3</v>
      </c>
      <c r="S378">
        <v>3.3E-3</v>
      </c>
      <c r="T378">
        <v>4.4000000000000003E-3</v>
      </c>
      <c r="U378">
        <v>4.4000000000000003E-3</v>
      </c>
      <c r="V378">
        <v>3.3E-3</v>
      </c>
      <c r="W378">
        <v>2.2000000000000001E-3</v>
      </c>
      <c r="X378">
        <v>2.2000000000000001E-3</v>
      </c>
      <c r="Y378">
        <v>0.16059999999999999</v>
      </c>
    </row>
    <row r="379" spans="1:25">
      <c r="A379" s="87" t="s">
        <v>479</v>
      </c>
      <c r="B379">
        <v>2.2000000000000001E-3</v>
      </c>
      <c r="C379">
        <v>2.2000000000000001E-3</v>
      </c>
      <c r="D379">
        <v>2.2000000000000001E-3</v>
      </c>
      <c r="E379">
        <v>2.2000000000000001E-3</v>
      </c>
      <c r="F379">
        <v>2.2000000000000001E-3</v>
      </c>
      <c r="G379">
        <v>2.2000000000000001E-3</v>
      </c>
      <c r="H379">
        <v>7.7000000000000011E-3</v>
      </c>
      <c r="I379">
        <v>1.1000000000000001E-2</v>
      </c>
      <c r="J379">
        <v>7.7000000000000011E-3</v>
      </c>
      <c r="K379">
        <v>7.7000000000000011E-3</v>
      </c>
      <c r="L379">
        <v>8.8000000000000005E-3</v>
      </c>
      <c r="M379">
        <v>1.21E-2</v>
      </c>
      <c r="N379">
        <v>9.8999999999999991E-3</v>
      </c>
      <c r="O379">
        <v>5.5000000000000005E-3</v>
      </c>
      <c r="P379">
        <v>6.6E-3</v>
      </c>
      <c r="Q379">
        <v>7.7000000000000011E-3</v>
      </c>
      <c r="R379">
        <v>5.5000000000000005E-3</v>
      </c>
      <c r="S379">
        <v>6.6E-3</v>
      </c>
      <c r="T379">
        <v>3.3E-3</v>
      </c>
      <c r="U379">
        <v>3.3E-3</v>
      </c>
      <c r="V379">
        <v>3.3E-3</v>
      </c>
      <c r="W379">
        <v>4.4000000000000003E-3</v>
      </c>
      <c r="X379">
        <v>3.3E-3</v>
      </c>
      <c r="Y379">
        <v>2.2000000000000001E-3</v>
      </c>
    </row>
    <row r="380" spans="1:25">
      <c r="A380" s="87" t="s">
        <v>480</v>
      </c>
      <c r="B380">
        <v>1.1000000000000001E-3</v>
      </c>
      <c r="C380">
        <v>1.1000000000000001E-3</v>
      </c>
      <c r="D380">
        <v>1.1000000000000001E-3</v>
      </c>
      <c r="E380">
        <v>2.2000000000000001E-3</v>
      </c>
      <c r="F380">
        <v>3.3E-3</v>
      </c>
      <c r="G380">
        <v>4.4000000000000003E-3</v>
      </c>
      <c r="H380">
        <v>2.2000000000000001E-3</v>
      </c>
      <c r="I380">
        <v>2.2000000000000001E-3</v>
      </c>
      <c r="J380">
        <v>1.21E-2</v>
      </c>
      <c r="K380">
        <v>6.6E-3</v>
      </c>
      <c r="L380">
        <v>5.5000000000000005E-3</v>
      </c>
      <c r="M380">
        <v>2.2000000000000001E-3</v>
      </c>
      <c r="N380">
        <v>2.2000000000000001E-3</v>
      </c>
      <c r="O380">
        <v>2.2000000000000001E-3</v>
      </c>
      <c r="P380">
        <v>4.4000000000000003E-3</v>
      </c>
      <c r="Q380">
        <v>3.3E-3</v>
      </c>
      <c r="R380">
        <v>1.21E-2</v>
      </c>
      <c r="S380">
        <v>1.21E-2</v>
      </c>
      <c r="T380">
        <v>1.1000000000000001E-2</v>
      </c>
      <c r="U380">
        <v>3.3E-3</v>
      </c>
      <c r="V380">
        <v>2.2000000000000001E-3</v>
      </c>
      <c r="W380">
        <v>1.1000000000000001E-3</v>
      </c>
      <c r="X380">
        <v>3.3E-3</v>
      </c>
      <c r="Y380">
        <v>2.2000000000000001E-3</v>
      </c>
    </row>
    <row r="381" spans="1:25">
      <c r="A381" s="87" t="s">
        <v>481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1.1000000000000001E-3</v>
      </c>
      <c r="J381">
        <v>2.2000000000000001E-3</v>
      </c>
      <c r="K381">
        <v>4.4000000000000003E-3</v>
      </c>
      <c r="L381">
        <v>1.1000000000000001E-3</v>
      </c>
      <c r="M381">
        <v>3.3E-3</v>
      </c>
      <c r="N381">
        <v>3.3E-3</v>
      </c>
      <c r="O381">
        <v>2.2000000000000001E-3</v>
      </c>
      <c r="P381">
        <v>2.2000000000000001E-3</v>
      </c>
      <c r="Q381">
        <v>2.2000000000000001E-3</v>
      </c>
      <c r="R381">
        <v>3.3E-3</v>
      </c>
      <c r="S381">
        <v>4.4000000000000003E-3</v>
      </c>
      <c r="T381">
        <v>1.1000000000000001E-3</v>
      </c>
      <c r="U381">
        <v>1.1000000000000001E-3</v>
      </c>
      <c r="V381">
        <v>1.1000000000000001E-3</v>
      </c>
      <c r="W381">
        <v>1.1000000000000001E-3</v>
      </c>
      <c r="X381">
        <v>0</v>
      </c>
      <c r="Y381">
        <v>0</v>
      </c>
    </row>
    <row r="382" spans="1:25">
      <c r="A382" s="87" t="s">
        <v>482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1.1000000000000001E-3</v>
      </c>
      <c r="J382">
        <v>1.1000000000000001E-3</v>
      </c>
      <c r="K382">
        <v>7.7000000000000011E-3</v>
      </c>
      <c r="L382">
        <v>1.1000000000000001E-3</v>
      </c>
      <c r="M382">
        <v>7.7000000000000011E-3</v>
      </c>
      <c r="N382">
        <v>7.7000000000000011E-3</v>
      </c>
      <c r="O382">
        <v>2.2000000000000001E-3</v>
      </c>
      <c r="P382">
        <v>1.1000000000000001E-3</v>
      </c>
      <c r="Q382">
        <v>1.1000000000000001E-3</v>
      </c>
      <c r="R382">
        <v>3.3E-3</v>
      </c>
      <c r="S382">
        <v>2.2000000000000001E-3</v>
      </c>
      <c r="T382">
        <v>2.2000000000000001E-3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s="87" t="s">
        <v>483</v>
      </c>
      <c r="B383">
        <v>0</v>
      </c>
      <c r="C383">
        <v>4.4000000000000003E-3</v>
      </c>
      <c r="D383">
        <v>0</v>
      </c>
      <c r="E383">
        <v>0</v>
      </c>
      <c r="F383">
        <v>0</v>
      </c>
      <c r="G383">
        <v>0.27060000000000001</v>
      </c>
      <c r="H383">
        <v>2.53E-2</v>
      </c>
      <c r="I383">
        <v>1.43E-2</v>
      </c>
      <c r="J383">
        <v>7.7000000000000011E-3</v>
      </c>
      <c r="K383">
        <v>1.43E-2</v>
      </c>
      <c r="L383">
        <v>9.8999999999999991E-3</v>
      </c>
      <c r="M383">
        <v>4.07E-2</v>
      </c>
      <c r="N383">
        <v>0.1628</v>
      </c>
      <c r="O383">
        <v>3.3E-3</v>
      </c>
      <c r="P383">
        <v>5.5000000000000005E-3</v>
      </c>
      <c r="Q383">
        <v>1.1000000000000001E-2</v>
      </c>
      <c r="R383">
        <v>2.53E-2</v>
      </c>
      <c r="S383">
        <v>6.6E-3</v>
      </c>
      <c r="T383">
        <v>7.5899999999999995E-2</v>
      </c>
      <c r="U383">
        <v>1.6500000000000001E-2</v>
      </c>
      <c r="V383">
        <v>0.10010000000000001</v>
      </c>
      <c r="W383">
        <v>0.1331</v>
      </c>
      <c r="X383">
        <v>6.6E-3</v>
      </c>
      <c r="Y383">
        <v>0</v>
      </c>
    </row>
    <row r="384" spans="1:25">
      <c r="A384" s="87" t="s">
        <v>484</v>
      </c>
      <c r="B384">
        <v>1.1000000000000001E-3</v>
      </c>
      <c r="C384">
        <v>1.1000000000000001E-3</v>
      </c>
      <c r="D384">
        <v>1.1000000000000001E-3</v>
      </c>
      <c r="E384">
        <v>1.1000000000000001E-3</v>
      </c>
      <c r="F384">
        <v>1.1000000000000001E-3</v>
      </c>
      <c r="G384">
        <v>7.6999999999999999E-2</v>
      </c>
      <c r="H384">
        <v>0.3795</v>
      </c>
      <c r="I384">
        <v>0.23429999999999998</v>
      </c>
      <c r="J384">
        <v>1.21E-2</v>
      </c>
      <c r="K384">
        <v>9.8999999999999991E-3</v>
      </c>
      <c r="L384">
        <v>5.5000000000000005E-3</v>
      </c>
      <c r="M384">
        <v>3.3E-3</v>
      </c>
      <c r="N384">
        <v>4.4000000000000003E-3</v>
      </c>
      <c r="O384">
        <v>4.4000000000000003E-3</v>
      </c>
      <c r="P384">
        <v>7.7000000000000011E-3</v>
      </c>
      <c r="Q384">
        <v>1.1000000000000001E-2</v>
      </c>
      <c r="R384">
        <v>1.1000000000000001E-2</v>
      </c>
      <c r="S384">
        <v>1.8700000000000001E-2</v>
      </c>
      <c r="T384">
        <v>1.32E-2</v>
      </c>
      <c r="U384">
        <v>8.6900000000000005E-2</v>
      </c>
      <c r="V384">
        <v>0.26400000000000001</v>
      </c>
      <c r="W384">
        <v>0.22549999999999998</v>
      </c>
      <c r="X384">
        <v>0.1573</v>
      </c>
      <c r="Y384">
        <v>5.3899999999999997E-2</v>
      </c>
    </row>
    <row r="385" spans="1:25">
      <c r="A385" s="87" t="s">
        <v>485</v>
      </c>
      <c r="B385">
        <v>1.1000000000000001E-3</v>
      </c>
      <c r="C385">
        <v>1.1000000000000001E-3</v>
      </c>
      <c r="D385">
        <v>1.1000000000000001E-3</v>
      </c>
      <c r="E385">
        <v>1.1000000000000001E-3</v>
      </c>
      <c r="F385">
        <v>1.1000000000000001E-3</v>
      </c>
      <c r="G385">
        <v>1.1000000000000001E-3</v>
      </c>
      <c r="H385">
        <v>3.3E-3</v>
      </c>
      <c r="I385">
        <v>5.5000000000000005E-3</v>
      </c>
      <c r="J385">
        <v>5.5000000000000005E-3</v>
      </c>
      <c r="K385">
        <v>5.5000000000000005E-3</v>
      </c>
      <c r="L385">
        <v>7.7000000000000011E-3</v>
      </c>
      <c r="M385">
        <v>6.6E-3</v>
      </c>
      <c r="N385">
        <v>4.4000000000000003E-3</v>
      </c>
      <c r="O385">
        <v>4.4000000000000003E-3</v>
      </c>
      <c r="P385">
        <v>4.4000000000000003E-3</v>
      </c>
      <c r="Q385">
        <v>2.2000000000000001E-3</v>
      </c>
      <c r="R385">
        <v>5.5000000000000005E-3</v>
      </c>
      <c r="S385">
        <v>8.8000000000000005E-3</v>
      </c>
      <c r="T385">
        <v>4.4000000000000003E-3</v>
      </c>
      <c r="U385">
        <v>2.2000000000000001E-3</v>
      </c>
      <c r="V385">
        <v>2.2000000000000001E-3</v>
      </c>
      <c r="W385">
        <v>4.4000000000000003E-3</v>
      </c>
      <c r="X385">
        <v>2.2000000000000001E-3</v>
      </c>
      <c r="Y385">
        <v>1.1000000000000001E-3</v>
      </c>
    </row>
    <row r="386" spans="1:25">
      <c r="A386" s="87" t="s">
        <v>486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1.21E-2</v>
      </c>
      <c r="I386">
        <v>6.6E-3</v>
      </c>
      <c r="J386">
        <v>9.8999999999999991E-3</v>
      </c>
      <c r="K386">
        <v>7.7000000000000011E-3</v>
      </c>
      <c r="L386">
        <v>8.8000000000000005E-3</v>
      </c>
      <c r="M386">
        <v>0</v>
      </c>
      <c r="N386">
        <v>4.4000000000000003E-3</v>
      </c>
      <c r="O386">
        <v>3.3E-3</v>
      </c>
      <c r="P386">
        <v>1.1000000000000001E-3</v>
      </c>
      <c r="Q386">
        <v>1.1000000000000001E-3</v>
      </c>
      <c r="R386">
        <v>2.2000000000000001E-3</v>
      </c>
      <c r="S386">
        <v>3.3E-3</v>
      </c>
      <c r="T386">
        <v>1.1000000000000001E-3</v>
      </c>
      <c r="U386">
        <v>1.1000000000000001E-3</v>
      </c>
      <c r="V386">
        <v>0</v>
      </c>
      <c r="W386">
        <v>0</v>
      </c>
      <c r="X386">
        <v>1.1000000000000001E-3</v>
      </c>
      <c r="Y386">
        <v>0</v>
      </c>
    </row>
    <row r="387" spans="1:25">
      <c r="A387" s="87" t="s">
        <v>487</v>
      </c>
      <c r="B387">
        <v>2.3099999999999999E-2</v>
      </c>
      <c r="C387">
        <v>2.64E-2</v>
      </c>
      <c r="D387">
        <v>2.2000000000000002E-2</v>
      </c>
      <c r="E387">
        <v>2.64E-2</v>
      </c>
      <c r="F387">
        <v>0.21890000000000001</v>
      </c>
      <c r="G387">
        <v>0.30249999999999999</v>
      </c>
      <c r="H387">
        <v>3.5200000000000002E-2</v>
      </c>
      <c r="I387">
        <v>2.4199999999999999E-2</v>
      </c>
      <c r="J387">
        <v>9.8999999999999991E-3</v>
      </c>
      <c r="K387">
        <v>1.5400000000000002E-2</v>
      </c>
      <c r="L387">
        <v>2.75E-2</v>
      </c>
      <c r="M387">
        <v>2.86E-2</v>
      </c>
      <c r="N387">
        <v>4.4000000000000004E-2</v>
      </c>
      <c r="O387">
        <v>3.7400000000000003E-2</v>
      </c>
      <c r="P387">
        <v>3.3000000000000002E-2</v>
      </c>
      <c r="Q387">
        <v>2.53E-2</v>
      </c>
      <c r="R387">
        <v>3.0800000000000004E-2</v>
      </c>
      <c r="S387">
        <v>3.3000000000000002E-2</v>
      </c>
      <c r="T387">
        <v>3.0800000000000004E-2</v>
      </c>
      <c r="U387">
        <v>2.3099999999999999E-2</v>
      </c>
      <c r="V387">
        <v>1.8700000000000001E-2</v>
      </c>
      <c r="W387">
        <v>0.11660000000000001</v>
      </c>
      <c r="X387">
        <v>0.253</v>
      </c>
      <c r="Y387">
        <v>1.9799999999999998E-2</v>
      </c>
    </row>
    <row r="388" spans="1:25">
      <c r="A388" s="87" t="s">
        <v>488</v>
      </c>
      <c r="B388">
        <v>4.4000000000000003E-3</v>
      </c>
      <c r="C388">
        <v>4.4000000000000003E-3</v>
      </c>
      <c r="D388">
        <v>4.4000000000000003E-3</v>
      </c>
      <c r="E388">
        <v>4.4000000000000003E-3</v>
      </c>
      <c r="F388">
        <v>4.4000000000000003E-3</v>
      </c>
      <c r="G388">
        <v>5.5000000000000005E-3</v>
      </c>
      <c r="H388">
        <v>5.5000000000000005E-3</v>
      </c>
      <c r="I388">
        <v>1.32E-2</v>
      </c>
      <c r="J388">
        <v>8.8000000000000005E-3</v>
      </c>
      <c r="K388">
        <v>9.8999999999999991E-3</v>
      </c>
      <c r="L388">
        <v>1.32E-2</v>
      </c>
      <c r="M388">
        <v>1.32E-2</v>
      </c>
      <c r="N388">
        <v>8.8000000000000005E-3</v>
      </c>
      <c r="O388">
        <v>1.21E-2</v>
      </c>
      <c r="P388">
        <v>1.5400000000000002E-2</v>
      </c>
      <c r="Q388">
        <v>1.32E-2</v>
      </c>
      <c r="R388">
        <v>8.8000000000000005E-3</v>
      </c>
      <c r="S388">
        <v>5.5000000000000005E-3</v>
      </c>
      <c r="T388">
        <v>5.5000000000000005E-3</v>
      </c>
      <c r="U388">
        <v>5.5000000000000005E-3</v>
      </c>
      <c r="V388">
        <v>5.5000000000000005E-3</v>
      </c>
      <c r="W388">
        <v>4.4000000000000003E-3</v>
      </c>
      <c r="X388">
        <v>4.4000000000000003E-3</v>
      </c>
      <c r="Y388">
        <v>3.3E-3</v>
      </c>
    </row>
    <row r="389" spans="1:25">
      <c r="A389" s="87" t="s">
        <v>489</v>
      </c>
      <c r="B389">
        <v>1.1000000000000001E-3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2.2000000000000001E-3</v>
      </c>
      <c r="J389">
        <v>3.3E-3</v>
      </c>
      <c r="K389">
        <v>2.2000000000000001E-3</v>
      </c>
      <c r="L389">
        <v>2.2000000000000001E-3</v>
      </c>
      <c r="M389">
        <v>4.4000000000000003E-3</v>
      </c>
      <c r="N389">
        <v>5.5000000000000005E-3</v>
      </c>
      <c r="O389">
        <v>2.2000000000000001E-3</v>
      </c>
      <c r="P389">
        <v>2.2000000000000001E-3</v>
      </c>
      <c r="Q389">
        <v>3.3E-3</v>
      </c>
      <c r="R389">
        <v>3.3E-3</v>
      </c>
      <c r="S389">
        <v>4.4000000000000003E-3</v>
      </c>
      <c r="T389">
        <v>4.4000000000000003E-3</v>
      </c>
      <c r="U389">
        <v>1.1000000000000001E-3</v>
      </c>
      <c r="V389">
        <v>0</v>
      </c>
      <c r="W389">
        <v>0</v>
      </c>
      <c r="X389">
        <v>1.1000000000000001E-3</v>
      </c>
      <c r="Y389">
        <v>1.1000000000000001E-3</v>
      </c>
    </row>
    <row r="390" spans="1:25">
      <c r="A390" s="87" t="s">
        <v>490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4.4000000000000003E-3</v>
      </c>
      <c r="K390">
        <v>4.4000000000000003E-3</v>
      </c>
      <c r="L390">
        <v>6.6E-3</v>
      </c>
      <c r="M390">
        <v>1.1000000000000001E-3</v>
      </c>
      <c r="N390">
        <v>1.1000000000000001E-3</v>
      </c>
      <c r="O390">
        <v>1.1000000000000001E-3</v>
      </c>
      <c r="P390">
        <v>0</v>
      </c>
      <c r="Q390">
        <v>2.2000000000000001E-3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s="87" t="s">
        <v>491</v>
      </c>
      <c r="B391">
        <v>0</v>
      </c>
      <c r="C391">
        <v>0</v>
      </c>
      <c r="D391">
        <v>1.1000000000000001E-3</v>
      </c>
      <c r="E391">
        <v>3.3E-3</v>
      </c>
      <c r="F391">
        <v>1.1000000000000001E-3</v>
      </c>
      <c r="G391">
        <v>1.1000000000000001E-3</v>
      </c>
      <c r="H391">
        <v>2.2000000000000001E-3</v>
      </c>
      <c r="I391">
        <v>3.3E-3</v>
      </c>
      <c r="J391">
        <v>5.5000000000000005E-3</v>
      </c>
      <c r="K391">
        <v>3.3E-3</v>
      </c>
      <c r="L391">
        <v>2.2000000000000001E-3</v>
      </c>
      <c r="M391">
        <v>1.1000000000000001E-3</v>
      </c>
      <c r="N391">
        <v>3.3E-3</v>
      </c>
      <c r="O391">
        <v>2.2000000000000001E-3</v>
      </c>
      <c r="P391">
        <v>2.2000000000000001E-3</v>
      </c>
      <c r="Q391">
        <v>1.1000000000000001E-3</v>
      </c>
      <c r="R391">
        <v>8.8000000000000005E-3</v>
      </c>
      <c r="S391">
        <v>1.32E-2</v>
      </c>
      <c r="T391">
        <v>3.3E-3</v>
      </c>
      <c r="U391">
        <v>3.3E-3</v>
      </c>
      <c r="V391">
        <v>2.2000000000000001E-3</v>
      </c>
      <c r="W391">
        <v>1.1000000000000001E-3</v>
      </c>
      <c r="X391">
        <v>1.1000000000000001E-3</v>
      </c>
      <c r="Y391">
        <v>1.1000000000000001E-3</v>
      </c>
    </row>
    <row r="392" spans="1:25">
      <c r="A392" s="87" t="s">
        <v>492</v>
      </c>
      <c r="B392">
        <v>0.1386</v>
      </c>
      <c r="C392">
        <v>1.8700000000000001E-2</v>
      </c>
      <c r="D392">
        <v>3.3E-3</v>
      </c>
      <c r="E392">
        <v>2.2000000000000001E-3</v>
      </c>
      <c r="F392">
        <v>1.1000000000000001E-3</v>
      </c>
      <c r="G392">
        <v>0.2167</v>
      </c>
      <c r="H392">
        <v>0.17380000000000001</v>
      </c>
      <c r="I392">
        <v>2.4199999999999999E-2</v>
      </c>
      <c r="J392">
        <v>1.5400000000000002E-2</v>
      </c>
      <c r="K392">
        <v>9.8999999999999991E-3</v>
      </c>
      <c r="L392">
        <v>5.5000000000000005E-3</v>
      </c>
      <c r="M392">
        <v>5.5000000000000005E-3</v>
      </c>
      <c r="N392">
        <v>5.5000000000000005E-3</v>
      </c>
      <c r="O392">
        <v>2.2000000000000001E-3</v>
      </c>
      <c r="P392">
        <v>1.1000000000000001E-3</v>
      </c>
      <c r="Q392">
        <v>1.1000000000000001E-3</v>
      </c>
      <c r="R392">
        <v>1.1000000000000001E-3</v>
      </c>
      <c r="S392">
        <v>1.1000000000000001E-3</v>
      </c>
      <c r="T392">
        <v>1.1000000000000001E-3</v>
      </c>
      <c r="U392">
        <v>5.1699999999999996E-2</v>
      </c>
      <c r="V392">
        <v>0.25190000000000001</v>
      </c>
      <c r="W392">
        <v>8.6900000000000005E-2</v>
      </c>
      <c r="X392">
        <v>5.5000000000000005E-3</v>
      </c>
      <c r="Y392">
        <v>0.12210000000000001</v>
      </c>
    </row>
    <row r="393" spans="1:25">
      <c r="A393" s="87" t="s">
        <v>493</v>
      </c>
      <c r="B393">
        <v>9.6799999999999997E-2</v>
      </c>
      <c r="C393">
        <v>4.5099999999999994E-2</v>
      </c>
      <c r="D393">
        <v>3.3E-3</v>
      </c>
      <c r="E393">
        <v>2.2000000000000001E-3</v>
      </c>
      <c r="F393">
        <v>0</v>
      </c>
      <c r="G393">
        <v>0.48070000000000002</v>
      </c>
      <c r="H393">
        <v>0.22440000000000002</v>
      </c>
      <c r="I393">
        <v>7.7000000000000011E-3</v>
      </c>
      <c r="J393">
        <v>4.5099999999999994E-2</v>
      </c>
      <c r="K393">
        <v>7.9199999999999993E-2</v>
      </c>
      <c r="L393">
        <v>1.32E-2</v>
      </c>
      <c r="M393">
        <v>2.75E-2</v>
      </c>
      <c r="N393">
        <v>5.5000000000000005E-3</v>
      </c>
      <c r="O393">
        <v>4.4000000000000003E-3</v>
      </c>
      <c r="P393">
        <v>4.4000000000000003E-3</v>
      </c>
      <c r="Q393">
        <v>6.6E-3</v>
      </c>
      <c r="R393">
        <v>6.6E-3</v>
      </c>
      <c r="S393">
        <v>7.2599999999999998E-2</v>
      </c>
      <c r="T393">
        <v>3.4099999999999998E-2</v>
      </c>
      <c r="U393">
        <v>1.1000000000000001E-3</v>
      </c>
      <c r="V393">
        <v>0</v>
      </c>
      <c r="W393">
        <v>1.1000000000000001E-3</v>
      </c>
      <c r="X393">
        <v>0.48950000000000005</v>
      </c>
      <c r="Y393">
        <v>0.22329999999999997</v>
      </c>
    </row>
    <row r="394" spans="1:25">
      <c r="A394" s="87" t="s">
        <v>494</v>
      </c>
      <c r="B394">
        <v>0</v>
      </c>
      <c r="C394">
        <v>0</v>
      </c>
      <c r="D394">
        <v>0</v>
      </c>
      <c r="E394">
        <v>0</v>
      </c>
      <c r="F394">
        <v>1.1000000000000001E-3</v>
      </c>
      <c r="G394">
        <v>5.5000000000000005E-3</v>
      </c>
      <c r="H394">
        <v>0</v>
      </c>
      <c r="I394">
        <v>1.9799999999999998E-2</v>
      </c>
      <c r="J394">
        <v>2.86E-2</v>
      </c>
      <c r="K394">
        <v>1.43E-2</v>
      </c>
      <c r="L394">
        <v>2.4199999999999999E-2</v>
      </c>
      <c r="M394">
        <v>1.7600000000000001E-2</v>
      </c>
      <c r="N394">
        <v>4.07E-2</v>
      </c>
      <c r="O394">
        <v>4.8399999999999999E-2</v>
      </c>
      <c r="P394">
        <v>6.6000000000000003E-2</v>
      </c>
      <c r="Q394">
        <v>7.5899999999999995E-2</v>
      </c>
      <c r="R394">
        <v>2.53E-2</v>
      </c>
      <c r="S394">
        <v>5.5000000000000005E-3</v>
      </c>
      <c r="T394">
        <v>5.5000000000000005E-3</v>
      </c>
      <c r="U394">
        <v>0</v>
      </c>
      <c r="V394">
        <v>0</v>
      </c>
      <c r="W394">
        <v>0</v>
      </c>
      <c r="X394">
        <v>1.1000000000000001E-3</v>
      </c>
      <c r="Y394">
        <v>6.6E-3</v>
      </c>
    </row>
    <row r="395" spans="1:25">
      <c r="A395" s="87" t="s">
        <v>495</v>
      </c>
      <c r="B395">
        <v>1.1000000000000001E-3</v>
      </c>
      <c r="C395">
        <v>1.1000000000000001E-3</v>
      </c>
      <c r="D395">
        <v>1.1000000000000001E-3</v>
      </c>
      <c r="E395">
        <v>1.1000000000000001E-3</v>
      </c>
      <c r="F395">
        <v>1.1000000000000001E-3</v>
      </c>
      <c r="G395">
        <v>1.1000000000000001E-3</v>
      </c>
      <c r="H395">
        <v>3.3E-3</v>
      </c>
      <c r="I395">
        <v>4.4000000000000003E-3</v>
      </c>
      <c r="J395">
        <v>4.4000000000000003E-3</v>
      </c>
      <c r="K395">
        <v>6.6E-3</v>
      </c>
      <c r="L395">
        <v>4.4000000000000003E-3</v>
      </c>
      <c r="M395">
        <v>4.4000000000000003E-3</v>
      </c>
      <c r="N395">
        <v>3.3E-3</v>
      </c>
      <c r="O395">
        <v>4.4000000000000003E-3</v>
      </c>
      <c r="P395">
        <v>3.3E-3</v>
      </c>
      <c r="Q395">
        <v>2.2000000000000001E-3</v>
      </c>
      <c r="R395">
        <v>2.2000000000000001E-3</v>
      </c>
      <c r="S395">
        <v>3.3E-3</v>
      </c>
      <c r="T395">
        <v>4.4000000000000003E-3</v>
      </c>
      <c r="U395">
        <v>2.2000000000000001E-3</v>
      </c>
      <c r="V395">
        <v>2.2000000000000001E-3</v>
      </c>
      <c r="W395">
        <v>2.2000000000000001E-3</v>
      </c>
      <c r="X395">
        <v>2.2000000000000001E-3</v>
      </c>
      <c r="Y395">
        <v>2.2000000000000001E-3</v>
      </c>
    </row>
    <row r="396" spans="1:25">
      <c r="A396" s="87" t="s">
        <v>496</v>
      </c>
      <c r="B396">
        <v>1.1000000000000001E-3</v>
      </c>
      <c r="C396">
        <v>1.1000000000000001E-3</v>
      </c>
      <c r="D396">
        <v>1.1000000000000001E-3</v>
      </c>
      <c r="E396">
        <v>1.1000000000000001E-3</v>
      </c>
      <c r="F396">
        <v>1.1000000000000001E-3</v>
      </c>
      <c r="G396">
        <v>1.1000000000000001E-3</v>
      </c>
      <c r="H396">
        <v>1.1000000000000001E-3</v>
      </c>
      <c r="I396">
        <v>4.4000000000000003E-3</v>
      </c>
      <c r="J396">
        <v>1.21E-2</v>
      </c>
      <c r="K396">
        <v>4.4000000000000003E-3</v>
      </c>
      <c r="L396">
        <v>4.4000000000000003E-3</v>
      </c>
      <c r="M396">
        <v>8.8000000000000005E-3</v>
      </c>
      <c r="N396">
        <v>8.8000000000000005E-3</v>
      </c>
      <c r="O396">
        <v>6.6E-3</v>
      </c>
      <c r="P396">
        <v>3.3E-3</v>
      </c>
      <c r="Q396">
        <v>3.3E-3</v>
      </c>
      <c r="R396">
        <v>3.3E-3</v>
      </c>
      <c r="S396">
        <v>3.3E-3</v>
      </c>
      <c r="T396">
        <v>2.2000000000000001E-3</v>
      </c>
      <c r="U396">
        <v>2.2000000000000001E-3</v>
      </c>
      <c r="V396">
        <v>2.2000000000000001E-3</v>
      </c>
      <c r="W396">
        <v>2.2000000000000001E-3</v>
      </c>
      <c r="X396">
        <v>4.4000000000000003E-3</v>
      </c>
      <c r="Y396">
        <v>1.1000000000000001E-3</v>
      </c>
    </row>
    <row r="397" spans="1:25">
      <c r="A397" s="87" t="s">
        <v>1069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s="87" t="s">
        <v>497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1.1000000000000001E-3</v>
      </c>
      <c r="I398">
        <v>1.1000000000000001E-3</v>
      </c>
      <c r="J398">
        <v>4.4000000000000003E-3</v>
      </c>
      <c r="K398">
        <v>2.2000000000000001E-3</v>
      </c>
      <c r="L398">
        <v>2.2000000000000001E-3</v>
      </c>
      <c r="M398">
        <v>3.3E-3</v>
      </c>
      <c r="N398">
        <v>3.3E-3</v>
      </c>
      <c r="O398">
        <v>2.2000000000000001E-3</v>
      </c>
      <c r="P398">
        <v>3.3E-3</v>
      </c>
      <c r="Q398">
        <v>3.3E-3</v>
      </c>
      <c r="R398">
        <v>2.2000000000000001E-3</v>
      </c>
      <c r="S398">
        <v>6.6E-3</v>
      </c>
      <c r="T398">
        <v>4.4000000000000003E-3</v>
      </c>
      <c r="U398">
        <v>0</v>
      </c>
      <c r="V398">
        <v>1.1000000000000001E-3</v>
      </c>
      <c r="W398">
        <v>1.1000000000000001E-3</v>
      </c>
      <c r="X398">
        <v>1.1000000000000001E-3</v>
      </c>
      <c r="Y398">
        <v>0</v>
      </c>
    </row>
    <row r="399" spans="1:25">
      <c r="A399" s="87" t="s">
        <v>498</v>
      </c>
      <c r="B399">
        <v>0.4279</v>
      </c>
      <c r="C399">
        <v>0.1353</v>
      </c>
      <c r="D399">
        <v>1.1000000000000001E-3</v>
      </c>
      <c r="E399">
        <v>0</v>
      </c>
      <c r="F399">
        <v>0</v>
      </c>
      <c r="G399">
        <v>6.6E-3</v>
      </c>
      <c r="H399">
        <v>5.5000000000000005E-3</v>
      </c>
      <c r="I399">
        <v>1.6500000000000001E-2</v>
      </c>
      <c r="J399">
        <v>2.64E-2</v>
      </c>
      <c r="K399">
        <v>3.4099999999999998E-2</v>
      </c>
      <c r="L399">
        <v>3.4099999999999998E-2</v>
      </c>
      <c r="M399">
        <v>1.7600000000000001E-2</v>
      </c>
      <c r="N399">
        <v>1.8700000000000001E-2</v>
      </c>
      <c r="O399">
        <v>3.3000000000000002E-2</v>
      </c>
      <c r="P399">
        <v>3.3000000000000002E-2</v>
      </c>
      <c r="Q399">
        <v>2.0900000000000002E-2</v>
      </c>
      <c r="R399">
        <v>8.8000000000000005E-3</v>
      </c>
      <c r="S399">
        <v>9.8999999999999991E-3</v>
      </c>
      <c r="T399">
        <v>2.2000000000000002E-2</v>
      </c>
      <c r="U399">
        <v>6.6E-3</v>
      </c>
      <c r="V399">
        <v>1.1000000000000001E-2</v>
      </c>
      <c r="W399">
        <v>1.5400000000000002E-2</v>
      </c>
      <c r="X399">
        <v>4.4000000000000003E-3</v>
      </c>
      <c r="Y399">
        <v>0.32670000000000005</v>
      </c>
    </row>
    <row r="400" spans="1:25">
      <c r="A400" s="87" t="s">
        <v>499</v>
      </c>
      <c r="B400">
        <v>7.1500000000000008E-2</v>
      </c>
      <c r="C400">
        <v>0.14850000000000002</v>
      </c>
      <c r="D400">
        <v>0.11</v>
      </c>
      <c r="E400">
        <v>6.7099999999999993E-2</v>
      </c>
      <c r="F400">
        <v>4.07E-2</v>
      </c>
      <c r="G400">
        <v>2.64E-2</v>
      </c>
      <c r="H400">
        <v>2.86E-2</v>
      </c>
      <c r="I400">
        <v>3.6299999999999999E-2</v>
      </c>
      <c r="J400">
        <v>1.5400000000000002E-2</v>
      </c>
      <c r="K400">
        <v>7.7000000000000011E-3</v>
      </c>
      <c r="L400">
        <v>8.8000000000000005E-3</v>
      </c>
      <c r="M400">
        <v>1.7600000000000001E-2</v>
      </c>
      <c r="N400">
        <v>1.43E-2</v>
      </c>
      <c r="O400">
        <v>1.5400000000000002E-2</v>
      </c>
      <c r="P400">
        <v>1.5400000000000002E-2</v>
      </c>
      <c r="Q400">
        <v>1.5400000000000002E-2</v>
      </c>
      <c r="R400">
        <v>5.5000000000000005E-3</v>
      </c>
      <c r="S400">
        <v>6.6E-3</v>
      </c>
      <c r="T400">
        <v>6.6E-3</v>
      </c>
      <c r="U400">
        <v>6.6E-3</v>
      </c>
      <c r="V400">
        <v>5.5000000000000005E-3</v>
      </c>
      <c r="W400">
        <v>5.5000000000000005E-3</v>
      </c>
      <c r="X400">
        <v>1.43E-2</v>
      </c>
      <c r="Y400">
        <v>3.4099999999999998E-2</v>
      </c>
    </row>
    <row r="401" spans="1:25">
      <c r="A401" s="87" t="s">
        <v>500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1.1000000000000001E-3</v>
      </c>
      <c r="I401">
        <v>1.1000000000000001E-3</v>
      </c>
      <c r="J401">
        <v>2.2000000000000001E-3</v>
      </c>
      <c r="K401">
        <v>4.4000000000000003E-3</v>
      </c>
      <c r="L401">
        <v>6.6E-3</v>
      </c>
      <c r="M401">
        <v>7.7000000000000011E-3</v>
      </c>
      <c r="N401">
        <v>2.2000000000000001E-3</v>
      </c>
      <c r="O401">
        <v>2.2000000000000001E-3</v>
      </c>
      <c r="P401">
        <v>2.2000000000000001E-3</v>
      </c>
      <c r="Q401">
        <v>3.3E-3</v>
      </c>
      <c r="R401">
        <v>1.1000000000000001E-3</v>
      </c>
      <c r="S401">
        <v>3.3E-3</v>
      </c>
      <c r="T401">
        <v>2.2000000000000001E-3</v>
      </c>
      <c r="U401">
        <v>1.1000000000000001E-3</v>
      </c>
      <c r="V401">
        <v>1.1000000000000001E-3</v>
      </c>
      <c r="W401">
        <v>1.1000000000000001E-3</v>
      </c>
      <c r="X401">
        <v>0</v>
      </c>
      <c r="Y401">
        <v>0</v>
      </c>
    </row>
    <row r="402" spans="1:25">
      <c r="A402" s="87" t="s">
        <v>501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1.1000000000000001E-3</v>
      </c>
      <c r="K402">
        <v>3.3E-3</v>
      </c>
      <c r="L402">
        <v>1.1000000000000001E-3</v>
      </c>
      <c r="M402">
        <v>1.1000000000000001E-3</v>
      </c>
      <c r="N402">
        <v>1.1000000000000001E-3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 s="87" t="s">
        <v>502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 s="87" t="s">
        <v>503</v>
      </c>
      <c r="B404">
        <v>3.6299999999999999E-2</v>
      </c>
      <c r="C404">
        <v>7.9199999999999993E-2</v>
      </c>
      <c r="D404">
        <v>8.8000000000000005E-3</v>
      </c>
      <c r="E404">
        <v>5.5000000000000005E-3</v>
      </c>
      <c r="F404">
        <v>1.1000000000000001E-2</v>
      </c>
      <c r="G404">
        <v>2.2000000000000002E-2</v>
      </c>
      <c r="H404">
        <v>2.53E-2</v>
      </c>
      <c r="I404">
        <v>3.6299999999999999E-2</v>
      </c>
      <c r="J404">
        <v>6.1600000000000009E-2</v>
      </c>
      <c r="K404">
        <v>6.2699999999999992E-2</v>
      </c>
      <c r="L404">
        <v>4.07E-2</v>
      </c>
      <c r="M404">
        <v>1.43E-2</v>
      </c>
      <c r="N404">
        <v>4.4000000000000003E-3</v>
      </c>
      <c r="O404">
        <v>8.8000000000000005E-3</v>
      </c>
      <c r="P404">
        <v>1.32E-2</v>
      </c>
      <c r="Q404">
        <v>6.6E-3</v>
      </c>
      <c r="R404">
        <v>4.4000000000000003E-3</v>
      </c>
      <c r="S404">
        <v>1.1000000000000001E-2</v>
      </c>
      <c r="T404">
        <v>6.6E-3</v>
      </c>
      <c r="U404">
        <v>6.6E-3</v>
      </c>
      <c r="V404">
        <v>7.7000000000000011E-3</v>
      </c>
      <c r="W404">
        <v>1.43E-2</v>
      </c>
      <c r="X404">
        <v>2.9700000000000001E-2</v>
      </c>
      <c r="Y404">
        <v>1.6500000000000001E-2</v>
      </c>
    </row>
    <row r="405" spans="1:25">
      <c r="A405" s="87" t="s">
        <v>1070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 s="87" t="s">
        <v>504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1.1000000000000001E-3</v>
      </c>
      <c r="I406">
        <v>4.4000000000000003E-3</v>
      </c>
      <c r="J406">
        <v>5.5000000000000005E-3</v>
      </c>
      <c r="K406">
        <v>5.5000000000000005E-3</v>
      </c>
      <c r="L406">
        <v>3.3E-3</v>
      </c>
      <c r="M406">
        <v>4.4000000000000003E-3</v>
      </c>
      <c r="N406">
        <v>3.3E-3</v>
      </c>
      <c r="O406">
        <v>2.2000000000000001E-3</v>
      </c>
      <c r="P406">
        <v>1.1000000000000001E-3</v>
      </c>
      <c r="Q406">
        <v>1.1000000000000001E-3</v>
      </c>
      <c r="R406">
        <v>2.2000000000000001E-3</v>
      </c>
      <c r="S406">
        <v>6.6E-3</v>
      </c>
      <c r="T406">
        <v>6.6E-3</v>
      </c>
      <c r="U406">
        <v>3.3E-3</v>
      </c>
      <c r="V406">
        <v>3.3E-3</v>
      </c>
      <c r="W406">
        <v>1.1000000000000001E-3</v>
      </c>
      <c r="X406">
        <v>1.1000000000000001E-3</v>
      </c>
      <c r="Y406">
        <v>0</v>
      </c>
    </row>
    <row r="407" spans="1:25">
      <c r="A407" s="87" t="s">
        <v>505</v>
      </c>
      <c r="B407">
        <v>6.6E-3</v>
      </c>
      <c r="C407">
        <v>6.6E-3</v>
      </c>
      <c r="D407">
        <v>5.5000000000000005E-3</v>
      </c>
      <c r="E407">
        <v>5.5000000000000005E-3</v>
      </c>
      <c r="F407">
        <v>5.5000000000000005E-3</v>
      </c>
      <c r="G407">
        <v>5.5000000000000005E-3</v>
      </c>
      <c r="H407">
        <v>6.6E-3</v>
      </c>
      <c r="I407">
        <v>8.8000000000000005E-3</v>
      </c>
      <c r="J407">
        <v>1.43E-2</v>
      </c>
      <c r="K407">
        <v>3.0800000000000004E-2</v>
      </c>
      <c r="L407">
        <v>3.1899999999999998E-2</v>
      </c>
      <c r="M407">
        <v>2.75E-2</v>
      </c>
      <c r="N407">
        <v>2.2000000000000002E-2</v>
      </c>
      <c r="O407">
        <v>2.86E-2</v>
      </c>
      <c r="P407">
        <v>3.6299999999999999E-2</v>
      </c>
      <c r="Q407">
        <v>3.1899999999999998E-2</v>
      </c>
      <c r="R407">
        <v>2.0900000000000002E-2</v>
      </c>
      <c r="S407">
        <v>2.4199999999999999E-2</v>
      </c>
      <c r="T407">
        <v>2.0900000000000002E-2</v>
      </c>
      <c r="U407">
        <v>1.6500000000000001E-2</v>
      </c>
      <c r="V407">
        <v>1.6500000000000001E-2</v>
      </c>
      <c r="W407">
        <v>1.43E-2</v>
      </c>
      <c r="X407">
        <v>1.43E-2</v>
      </c>
      <c r="Y407">
        <v>1.43E-2</v>
      </c>
    </row>
    <row r="408" spans="1:25">
      <c r="A408" s="87" t="s">
        <v>506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2.2000000000000001E-3</v>
      </c>
      <c r="Q408">
        <v>5.5000000000000005E-3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 s="87" t="s">
        <v>507</v>
      </c>
      <c r="B409">
        <v>9.8999999999999991E-3</v>
      </c>
      <c r="C409">
        <v>7.0400000000000004E-2</v>
      </c>
      <c r="D409">
        <v>1.43E-2</v>
      </c>
      <c r="E409">
        <v>1.1000000000000001E-3</v>
      </c>
      <c r="F409">
        <v>0.2145</v>
      </c>
      <c r="G409">
        <v>3.85E-2</v>
      </c>
      <c r="H409">
        <v>7.7000000000000011E-3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1.1000000000000001E-3</v>
      </c>
      <c r="Q409">
        <v>9.8999999999999991E-3</v>
      </c>
      <c r="R409">
        <v>7.9199999999999993E-2</v>
      </c>
      <c r="S409">
        <v>2.0900000000000002E-2</v>
      </c>
      <c r="T409">
        <v>8.8000000000000005E-3</v>
      </c>
      <c r="U409">
        <v>0</v>
      </c>
      <c r="V409">
        <v>2.2000000000000001E-3</v>
      </c>
      <c r="W409">
        <v>0.20570000000000002</v>
      </c>
      <c r="X409">
        <v>0</v>
      </c>
      <c r="Y409">
        <v>2.2000000000000002E-2</v>
      </c>
    </row>
    <row r="410" spans="1:25">
      <c r="A410" s="87" t="s">
        <v>508</v>
      </c>
      <c r="B410">
        <v>0.13089999999999999</v>
      </c>
      <c r="C410">
        <v>3.3E-3</v>
      </c>
      <c r="D410">
        <v>2.2000000000000001E-3</v>
      </c>
      <c r="E410">
        <v>2.2000000000000001E-3</v>
      </c>
      <c r="F410">
        <v>4.5099999999999994E-2</v>
      </c>
      <c r="G410">
        <v>0.42570000000000002</v>
      </c>
      <c r="H410">
        <v>0.47520000000000001</v>
      </c>
      <c r="I410">
        <v>0.27829999999999999</v>
      </c>
      <c r="J410">
        <v>2.2000000000000002E-2</v>
      </c>
      <c r="K410">
        <v>1.1000000000000001E-2</v>
      </c>
      <c r="L410">
        <v>1.1000000000000001E-2</v>
      </c>
      <c r="M410">
        <v>6.6E-3</v>
      </c>
      <c r="N410">
        <v>5.5000000000000005E-3</v>
      </c>
      <c r="O410">
        <v>7.7000000000000011E-3</v>
      </c>
      <c r="P410">
        <v>1.21E-2</v>
      </c>
      <c r="Q410">
        <v>5.5000000000000005E-3</v>
      </c>
      <c r="R410">
        <v>6.6E-3</v>
      </c>
      <c r="S410">
        <v>7.7000000000000011E-3</v>
      </c>
      <c r="T410">
        <v>6.6E-3</v>
      </c>
      <c r="U410">
        <v>8.8000000000000005E-3</v>
      </c>
      <c r="V410">
        <v>6.6E-3</v>
      </c>
      <c r="W410">
        <v>6.0500000000000005E-2</v>
      </c>
      <c r="X410">
        <v>0.54559999999999997</v>
      </c>
      <c r="Y410">
        <v>0.47960000000000003</v>
      </c>
    </row>
    <row r="411" spans="1:25">
      <c r="A411" s="87" t="s">
        <v>509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1.1000000000000001E-3</v>
      </c>
      <c r="I411">
        <v>1.1000000000000001E-3</v>
      </c>
      <c r="J411">
        <v>2.2000000000000001E-3</v>
      </c>
      <c r="K411">
        <v>2.2000000000000001E-3</v>
      </c>
      <c r="L411">
        <v>2.2000000000000001E-3</v>
      </c>
      <c r="M411">
        <v>2.2000000000000001E-3</v>
      </c>
      <c r="N411">
        <v>3.3E-3</v>
      </c>
      <c r="O411">
        <v>4.4000000000000003E-3</v>
      </c>
      <c r="P411">
        <v>1.1000000000000001E-3</v>
      </c>
      <c r="Q411">
        <v>2.2000000000000001E-3</v>
      </c>
      <c r="R411">
        <v>2.2000000000000001E-3</v>
      </c>
      <c r="S411">
        <v>2.2000000000000001E-3</v>
      </c>
      <c r="T411">
        <v>4.4000000000000003E-3</v>
      </c>
      <c r="U411">
        <v>2.2000000000000001E-3</v>
      </c>
      <c r="V411">
        <v>1.1000000000000001E-3</v>
      </c>
      <c r="W411">
        <v>1.1000000000000001E-3</v>
      </c>
      <c r="X411">
        <v>0</v>
      </c>
      <c r="Y411">
        <v>0</v>
      </c>
    </row>
    <row r="412" spans="1:25">
      <c r="A412" s="87" t="s">
        <v>510</v>
      </c>
      <c r="B412">
        <v>2.2000000000000001E-3</v>
      </c>
      <c r="C412">
        <v>0</v>
      </c>
      <c r="D412">
        <v>1.1000000000000001E-3</v>
      </c>
      <c r="E412">
        <v>1.1000000000000001E-3</v>
      </c>
      <c r="F412">
        <v>4.4000000000000003E-3</v>
      </c>
      <c r="G412">
        <v>0.10779999999999999</v>
      </c>
      <c r="H412">
        <v>2.2000000000000001E-3</v>
      </c>
      <c r="I412">
        <v>2.2000000000000001E-3</v>
      </c>
      <c r="J412">
        <v>8.8000000000000005E-3</v>
      </c>
      <c r="K412">
        <v>1.32E-2</v>
      </c>
      <c r="L412">
        <v>1.1000000000000001E-2</v>
      </c>
      <c r="M412">
        <v>7.8100000000000003E-2</v>
      </c>
      <c r="N412">
        <v>2.53E-2</v>
      </c>
      <c r="O412">
        <v>9.8999999999999991E-3</v>
      </c>
      <c r="P412">
        <v>1.21E-2</v>
      </c>
      <c r="Q412">
        <v>2.0900000000000002E-2</v>
      </c>
      <c r="R412">
        <v>6.6E-3</v>
      </c>
      <c r="S412">
        <v>1.1000000000000001E-3</v>
      </c>
      <c r="T412">
        <v>3.3E-3</v>
      </c>
      <c r="U412">
        <v>8.8000000000000005E-3</v>
      </c>
      <c r="V412">
        <v>1.1000000000000001E-3</v>
      </c>
      <c r="W412">
        <v>0.22109999999999999</v>
      </c>
      <c r="X412">
        <v>4.4000000000000003E-3</v>
      </c>
      <c r="Y412">
        <v>2.2000000000000001E-3</v>
      </c>
    </row>
    <row r="413" spans="1:25">
      <c r="A413" s="87" t="s">
        <v>511</v>
      </c>
      <c r="B413">
        <v>0</v>
      </c>
      <c r="C413">
        <v>0</v>
      </c>
      <c r="D413">
        <v>0</v>
      </c>
      <c r="E413">
        <v>0</v>
      </c>
      <c r="F413">
        <v>2.2000000000000001E-3</v>
      </c>
      <c r="G413">
        <v>0.16389999999999999</v>
      </c>
      <c r="H413">
        <v>0.15509999999999999</v>
      </c>
      <c r="I413">
        <v>3.3E-3</v>
      </c>
      <c r="J413">
        <v>2.9700000000000001E-2</v>
      </c>
      <c r="K413">
        <v>1.1000000000000001E-3</v>
      </c>
      <c r="L413">
        <v>2.2000000000000001E-3</v>
      </c>
      <c r="M413">
        <v>4.4000000000000003E-3</v>
      </c>
      <c r="N413">
        <v>0.27390000000000003</v>
      </c>
      <c r="O413">
        <v>1.1000000000000001E-3</v>
      </c>
      <c r="P413">
        <v>2.2000000000000001E-3</v>
      </c>
      <c r="Q413">
        <v>3.3E-3</v>
      </c>
      <c r="R413">
        <v>1.1000000000000001E-2</v>
      </c>
      <c r="S413">
        <v>1.1000000000000001E-3</v>
      </c>
      <c r="T413">
        <v>0</v>
      </c>
      <c r="U413">
        <v>0</v>
      </c>
      <c r="V413">
        <v>0.22329999999999997</v>
      </c>
      <c r="W413">
        <v>0.1089</v>
      </c>
      <c r="X413">
        <v>2.2000000000000002E-2</v>
      </c>
      <c r="Y413">
        <v>0</v>
      </c>
    </row>
    <row r="414" spans="1:25">
      <c r="A414" s="87" t="s">
        <v>512</v>
      </c>
      <c r="B414">
        <v>2.2000000000000001E-3</v>
      </c>
      <c r="C414">
        <v>2.2000000000000001E-3</v>
      </c>
      <c r="D414">
        <v>2.2000000000000001E-3</v>
      </c>
      <c r="E414">
        <v>2.2000000000000001E-3</v>
      </c>
      <c r="F414">
        <v>1.1000000000000001E-3</v>
      </c>
      <c r="G414">
        <v>2.2000000000000001E-3</v>
      </c>
      <c r="H414">
        <v>9.8999999999999991E-3</v>
      </c>
      <c r="I414">
        <v>2.53E-2</v>
      </c>
      <c r="J414">
        <v>1.43E-2</v>
      </c>
      <c r="K414">
        <v>1.6500000000000001E-2</v>
      </c>
      <c r="L414">
        <v>1.43E-2</v>
      </c>
      <c r="M414">
        <v>9.8999999999999991E-3</v>
      </c>
      <c r="N414">
        <v>6.6E-3</v>
      </c>
      <c r="O414">
        <v>7.7000000000000011E-3</v>
      </c>
      <c r="P414">
        <v>1.21E-2</v>
      </c>
      <c r="Q414">
        <v>1.6500000000000001E-2</v>
      </c>
      <c r="R414">
        <v>1.9799999999999998E-2</v>
      </c>
      <c r="S414">
        <v>1.43E-2</v>
      </c>
      <c r="T414">
        <v>1.1000000000000001E-2</v>
      </c>
      <c r="U414">
        <v>1.21E-2</v>
      </c>
      <c r="V414">
        <v>7.7000000000000011E-3</v>
      </c>
      <c r="W414">
        <v>4.4000000000000003E-3</v>
      </c>
      <c r="X414">
        <v>3.3E-3</v>
      </c>
      <c r="Y414">
        <v>3.3E-3</v>
      </c>
    </row>
    <row r="415" spans="1:25">
      <c r="A415" s="87" t="s">
        <v>513</v>
      </c>
      <c r="B415">
        <v>0.23980000000000001</v>
      </c>
      <c r="C415">
        <v>0</v>
      </c>
      <c r="D415">
        <v>0</v>
      </c>
      <c r="E415">
        <v>9.6799999999999997E-2</v>
      </c>
      <c r="F415">
        <v>0.32450000000000001</v>
      </c>
      <c r="G415">
        <v>4.07E-2</v>
      </c>
      <c r="H415">
        <v>2.2000000000000001E-3</v>
      </c>
      <c r="I415">
        <v>1.1000000000000001E-3</v>
      </c>
      <c r="J415">
        <v>1.32E-2</v>
      </c>
      <c r="K415">
        <v>1.6500000000000001E-2</v>
      </c>
      <c r="L415">
        <v>1.5400000000000002E-2</v>
      </c>
      <c r="M415">
        <v>1.21E-2</v>
      </c>
      <c r="N415">
        <v>1.5400000000000002E-2</v>
      </c>
      <c r="O415">
        <v>1.32E-2</v>
      </c>
      <c r="P415">
        <v>1.8700000000000001E-2</v>
      </c>
      <c r="Q415">
        <v>1.7600000000000001E-2</v>
      </c>
      <c r="R415">
        <v>6.6E-3</v>
      </c>
      <c r="S415">
        <v>1.32E-2</v>
      </c>
      <c r="T415">
        <v>1.1000000000000001E-3</v>
      </c>
      <c r="U415">
        <v>0</v>
      </c>
      <c r="V415">
        <v>0</v>
      </c>
      <c r="W415">
        <v>0</v>
      </c>
      <c r="X415">
        <v>0</v>
      </c>
      <c r="Y415">
        <v>0.23980000000000001</v>
      </c>
    </row>
    <row r="416" spans="1:25">
      <c r="A416" s="87" t="s">
        <v>514</v>
      </c>
      <c r="B416">
        <v>0</v>
      </c>
      <c r="C416">
        <v>1.1000000000000001E-3</v>
      </c>
      <c r="D416">
        <v>1.1000000000000001E-3</v>
      </c>
      <c r="E416">
        <v>0</v>
      </c>
      <c r="F416">
        <v>0</v>
      </c>
      <c r="G416">
        <v>0</v>
      </c>
      <c r="H416">
        <v>1.1000000000000001E-3</v>
      </c>
      <c r="I416">
        <v>2.75E-2</v>
      </c>
      <c r="J416">
        <v>2.2000000000000001E-3</v>
      </c>
      <c r="K416">
        <v>1.7600000000000001E-2</v>
      </c>
      <c r="L416">
        <v>7.7000000000000011E-3</v>
      </c>
      <c r="M416">
        <v>6.6E-3</v>
      </c>
      <c r="N416">
        <v>2.2000000000000001E-3</v>
      </c>
      <c r="O416">
        <v>1.1000000000000001E-3</v>
      </c>
      <c r="P416">
        <v>1.1000000000000001E-3</v>
      </c>
      <c r="Q416">
        <v>2.2000000000000001E-3</v>
      </c>
      <c r="R416">
        <v>1.1000000000000001E-3</v>
      </c>
      <c r="S416">
        <v>1.1000000000000001E-3</v>
      </c>
      <c r="T416">
        <v>1.1000000000000001E-3</v>
      </c>
      <c r="U416">
        <v>2.2000000000000001E-3</v>
      </c>
      <c r="V416">
        <v>1.1000000000000001E-3</v>
      </c>
      <c r="W416">
        <v>1.1000000000000001E-3</v>
      </c>
      <c r="X416">
        <v>1.1000000000000001E-3</v>
      </c>
      <c r="Y416">
        <v>0</v>
      </c>
    </row>
    <row r="417" spans="1:25">
      <c r="A417" s="87" t="s">
        <v>515</v>
      </c>
      <c r="B417">
        <v>1.1000000000000001E-3</v>
      </c>
      <c r="C417">
        <v>1.1000000000000001E-3</v>
      </c>
      <c r="D417">
        <v>1.1000000000000001E-3</v>
      </c>
      <c r="E417">
        <v>1.1000000000000001E-3</v>
      </c>
      <c r="F417">
        <v>1.1000000000000001E-3</v>
      </c>
      <c r="G417">
        <v>1.1000000000000001E-3</v>
      </c>
      <c r="H417">
        <v>1.1000000000000001E-3</v>
      </c>
      <c r="I417">
        <v>1.1000000000000001E-3</v>
      </c>
      <c r="J417">
        <v>1.1000000000000001E-3</v>
      </c>
      <c r="K417">
        <v>2.2000000000000001E-3</v>
      </c>
      <c r="L417">
        <v>1.1000000000000001E-3</v>
      </c>
      <c r="M417">
        <v>1.1000000000000001E-3</v>
      </c>
      <c r="N417">
        <v>1.1000000000000001E-3</v>
      </c>
      <c r="O417">
        <v>1.1000000000000001E-3</v>
      </c>
      <c r="P417">
        <v>2.2000000000000001E-3</v>
      </c>
      <c r="Q417">
        <v>2.2000000000000001E-3</v>
      </c>
      <c r="R417">
        <v>1.1000000000000001E-3</v>
      </c>
      <c r="S417">
        <v>1.1000000000000001E-3</v>
      </c>
      <c r="T417">
        <v>1.1000000000000001E-3</v>
      </c>
      <c r="U417">
        <v>1.1000000000000001E-3</v>
      </c>
      <c r="V417">
        <v>1.1000000000000001E-3</v>
      </c>
      <c r="W417">
        <v>1.1000000000000001E-3</v>
      </c>
      <c r="X417">
        <v>1.1000000000000001E-3</v>
      </c>
      <c r="Y417">
        <v>1.1000000000000001E-3</v>
      </c>
    </row>
    <row r="418" spans="1:25">
      <c r="A418" s="87" t="s">
        <v>516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1.1000000000000001E-3</v>
      </c>
      <c r="I418">
        <v>2.2000000000000001E-3</v>
      </c>
      <c r="J418">
        <v>4.4000000000000003E-3</v>
      </c>
      <c r="K418">
        <v>6.6E-3</v>
      </c>
      <c r="L418">
        <v>1.5400000000000002E-2</v>
      </c>
      <c r="M418">
        <v>4.4000000000000003E-3</v>
      </c>
      <c r="N418">
        <v>3.3E-3</v>
      </c>
      <c r="O418">
        <v>3.3E-3</v>
      </c>
      <c r="P418">
        <v>2.2000000000000001E-3</v>
      </c>
      <c r="Q418">
        <v>2.2000000000000001E-3</v>
      </c>
      <c r="R418">
        <v>5.5000000000000005E-3</v>
      </c>
      <c r="S418">
        <v>3.3E-3</v>
      </c>
      <c r="T418">
        <v>3.3E-3</v>
      </c>
      <c r="U418">
        <v>2.2000000000000001E-3</v>
      </c>
      <c r="V418">
        <v>4.4000000000000003E-3</v>
      </c>
      <c r="W418">
        <v>8.8000000000000005E-3</v>
      </c>
      <c r="X418">
        <v>6.6E-3</v>
      </c>
      <c r="Y418">
        <v>1.1000000000000001E-3</v>
      </c>
    </row>
    <row r="419" spans="1:25">
      <c r="A419" s="87" t="s">
        <v>517</v>
      </c>
      <c r="B419">
        <v>7.7000000000000011E-3</v>
      </c>
      <c r="C419">
        <v>8.8000000000000005E-3</v>
      </c>
      <c r="D419">
        <v>8.8000000000000005E-3</v>
      </c>
      <c r="E419">
        <v>8.8000000000000005E-3</v>
      </c>
      <c r="F419">
        <v>7.7000000000000011E-3</v>
      </c>
      <c r="G419">
        <v>6.6E-3</v>
      </c>
      <c r="H419">
        <v>8.8000000000000005E-3</v>
      </c>
      <c r="I419">
        <v>9.8999999999999991E-3</v>
      </c>
      <c r="J419">
        <v>1.1000000000000001E-2</v>
      </c>
      <c r="K419">
        <v>1.21E-2</v>
      </c>
      <c r="L419">
        <v>1.21E-2</v>
      </c>
      <c r="M419">
        <v>1.1000000000000001E-2</v>
      </c>
      <c r="N419">
        <v>1.1000000000000001E-2</v>
      </c>
      <c r="O419">
        <v>1.21E-2</v>
      </c>
      <c r="P419">
        <v>1.21E-2</v>
      </c>
      <c r="Q419">
        <v>1.21E-2</v>
      </c>
      <c r="R419">
        <v>1.1000000000000001E-2</v>
      </c>
      <c r="S419">
        <v>1.1000000000000001E-2</v>
      </c>
      <c r="T419">
        <v>1.1000000000000001E-2</v>
      </c>
      <c r="U419">
        <v>1.1000000000000001E-2</v>
      </c>
      <c r="V419">
        <v>1.1000000000000001E-2</v>
      </c>
      <c r="W419">
        <v>9.8999999999999991E-3</v>
      </c>
      <c r="X419">
        <v>8.8000000000000005E-3</v>
      </c>
      <c r="Y419">
        <v>7.7000000000000011E-3</v>
      </c>
    </row>
    <row r="420" spans="1:25">
      <c r="A420" s="87" t="s">
        <v>518</v>
      </c>
      <c r="B420">
        <v>2.2000000000000001E-3</v>
      </c>
      <c r="C420">
        <v>1.1000000000000001E-3</v>
      </c>
      <c r="D420">
        <v>1.1000000000000001E-3</v>
      </c>
      <c r="E420">
        <v>1.1000000000000001E-3</v>
      </c>
      <c r="F420">
        <v>1.1000000000000001E-3</v>
      </c>
      <c r="G420">
        <v>2.64E-2</v>
      </c>
      <c r="H420">
        <v>2.9700000000000001E-2</v>
      </c>
      <c r="I420">
        <v>4.4000000000000003E-3</v>
      </c>
      <c r="J420">
        <v>6.6E-3</v>
      </c>
      <c r="K420">
        <v>8.8000000000000005E-3</v>
      </c>
      <c r="L420">
        <v>2.53E-2</v>
      </c>
      <c r="M420">
        <v>2.53E-2</v>
      </c>
      <c r="N420">
        <v>1.21E-2</v>
      </c>
      <c r="O420">
        <v>2.86E-2</v>
      </c>
      <c r="P420">
        <v>3.85E-2</v>
      </c>
      <c r="Q420">
        <v>0.10779999999999999</v>
      </c>
      <c r="R420">
        <v>7.7000000000000011E-3</v>
      </c>
      <c r="S420">
        <v>9.6799999999999997E-2</v>
      </c>
      <c r="T420">
        <v>3.5200000000000002E-2</v>
      </c>
      <c r="U420">
        <v>8.8000000000000005E-3</v>
      </c>
      <c r="V420">
        <v>4.4000000000000003E-3</v>
      </c>
      <c r="W420">
        <v>7.7000000000000011E-3</v>
      </c>
      <c r="X420">
        <v>1.9799999999999998E-2</v>
      </c>
      <c r="Y420">
        <v>2.0900000000000002E-2</v>
      </c>
    </row>
    <row r="421" spans="1:25">
      <c r="A421" s="87" t="s">
        <v>519</v>
      </c>
      <c r="B421">
        <v>1.1000000000000001E-3</v>
      </c>
      <c r="C421">
        <v>1.1000000000000001E-3</v>
      </c>
      <c r="D421">
        <v>2.2000000000000001E-3</v>
      </c>
      <c r="E421">
        <v>1.1000000000000001E-3</v>
      </c>
      <c r="F421">
        <v>2.2000000000000001E-3</v>
      </c>
      <c r="G421">
        <v>1.1000000000000001E-3</v>
      </c>
      <c r="H421">
        <v>1.1000000000000001E-3</v>
      </c>
      <c r="I421">
        <v>1.1000000000000001E-3</v>
      </c>
      <c r="J421">
        <v>1.1000000000000001E-3</v>
      </c>
      <c r="K421">
        <v>3.3E-3</v>
      </c>
      <c r="L421">
        <v>4.4000000000000003E-3</v>
      </c>
      <c r="M421">
        <v>2.2000000000000001E-3</v>
      </c>
      <c r="N421">
        <v>1.1000000000000001E-3</v>
      </c>
      <c r="O421">
        <v>1.1000000000000001E-3</v>
      </c>
      <c r="P421">
        <v>1.1000000000000001E-3</v>
      </c>
      <c r="Q421">
        <v>3.3E-3</v>
      </c>
      <c r="R421">
        <v>3.3E-3</v>
      </c>
      <c r="S421">
        <v>1.1000000000000001E-3</v>
      </c>
      <c r="T421">
        <v>1.1000000000000001E-3</v>
      </c>
      <c r="U421">
        <v>1.1000000000000001E-3</v>
      </c>
      <c r="V421">
        <v>1.1000000000000001E-3</v>
      </c>
      <c r="W421">
        <v>0</v>
      </c>
      <c r="X421">
        <v>0</v>
      </c>
      <c r="Y421">
        <v>1.1000000000000001E-3</v>
      </c>
    </row>
    <row r="422" spans="1:25">
      <c r="A422" s="87" t="s">
        <v>520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2.2000000000000001E-3</v>
      </c>
      <c r="I422">
        <v>9.8999999999999991E-3</v>
      </c>
      <c r="J422">
        <v>9.8999999999999991E-3</v>
      </c>
      <c r="K422">
        <v>7.7000000000000011E-3</v>
      </c>
      <c r="L422">
        <v>6.6E-3</v>
      </c>
      <c r="M422">
        <v>6.6E-3</v>
      </c>
      <c r="N422">
        <v>3.3E-3</v>
      </c>
      <c r="O422">
        <v>5.5000000000000005E-3</v>
      </c>
      <c r="P422">
        <v>5.5000000000000005E-3</v>
      </c>
      <c r="Q422">
        <v>7.7000000000000011E-3</v>
      </c>
      <c r="R422">
        <v>5.5000000000000005E-3</v>
      </c>
      <c r="S422">
        <v>8.8000000000000005E-3</v>
      </c>
      <c r="T422">
        <v>4.4000000000000003E-3</v>
      </c>
      <c r="U422">
        <v>7.7000000000000011E-3</v>
      </c>
      <c r="V422">
        <v>4.4000000000000003E-3</v>
      </c>
      <c r="W422">
        <v>2.2000000000000001E-3</v>
      </c>
      <c r="X422">
        <v>1.1000000000000001E-3</v>
      </c>
      <c r="Y422">
        <v>1.1000000000000001E-3</v>
      </c>
    </row>
    <row r="423" spans="1:25">
      <c r="A423" s="87" t="s">
        <v>521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2.2000000000000001E-3</v>
      </c>
      <c r="I423">
        <v>1.1000000000000001E-3</v>
      </c>
      <c r="J423">
        <v>1.1000000000000001E-3</v>
      </c>
      <c r="K423">
        <v>1.21E-2</v>
      </c>
      <c r="L423">
        <v>8.8000000000000005E-3</v>
      </c>
      <c r="M423">
        <v>1.32E-2</v>
      </c>
      <c r="N423">
        <v>3.3E-3</v>
      </c>
      <c r="O423">
        <v>9.8999999999999991E-3</v>
      </c>
      <c r="P423">
        <v>4.4000000000000003E-3</v>
      </c>
      <c r="Q423">
        <v>1.1000000000000001E-3</v>
      </c>
      <c r="R423">
        <v>0</v>
      </c>
      <c r="S423">
        <v>9.8999999999999991E-3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4.4000000000000003E-3</v>
      </c>
    </row>
    <row r="424" spans="1:25">
      <c r="A424" s="87" t="s">
        <v>522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1.1000000000000001E-3</v>
      </c>
      <c r="J424">
        <v>3.3E-3</v>
      </c>
      <c r="K424">
        <v>1.43E-2</v>
      </c>
      <c r="L424">
        <v>5.5000000000000005E-3</v>
      </c>
      <c r="M424">
        <v>2.75E-2</v>
      </c>
      <c r="N424">
        <v>6.6E-3</v>
      </c>
      <c r="O424">
        <v>7.7000000000000011E-3</v>
      </c>
      <c r="P424">
        <v>4.4000000000000004E-2</v>
      </c>
      <c r="Q424">
        <v>3.0800000000000004E-2</v>
      </c>
      <c r="R424">
        <v>1.1000000000000001E-3</v>
      </c>
      <c r="S424">
        <v>1.1000000000000001E-3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 s="87" t="s">
        <v>523</v>
      </c>
      <c r="B425">
        <v>0.16830000000000001</v>
      </c>
      <c r="C425">
        <v>0.26730000000000004</v>
      </c>
      <c r="D425">
        <v>0.1958</v>
      </c>
      <c r="E425">
        <v>8.9100000000000013E-2</v>
      </c>
      <c r="F425">
        <v>8.6900000000000005E-2</v>
      </c>
      <c r="G425">
        <v>0.24529999999999999</v>
      </c>
      <c r="H425">
        <v>0.13639999999999999</v>
      </c>
      <c r="I425">
        <v>1.9799999999999998E-2</v>
      </c>
      <c r="J425">
        <v>2.2000000000000002E-2</v>
      </c>
      <c r="K425">
        <v>2.64E-2</v>
      </c>
      <c r="L425">
        <v>2.3099999999999999E-2</v>
      </c>
      <c r="M425">
        <v>2.4199999999999999E-2</v>
      </c>
      <c r="N425">
        <v>2.3099999999999999E-2</v>
      </c>
      <c r="O425">
        <v>2.2000000000000002E-2</v>
      </c>
      <c r="P425">
        <v>2.2000000000000002E-2</v>
      </c>
      <c r="Q425">
        <v>1.8700000000000001E-2</v>
      </c>
      <c r="R425">
        <v>2.3099999999999999E-2</v>
      </c>
      <c r="S425">
        <v>1.9799999999999998E-2</v>
      </c>
      <c r="T425">
        <v>1.9799999999999998E-2</v>
      </c>
      <c r="U425">
        <v>1.9799999999999998E-2</v>
      </c>
      <c r="V425">
        <v>1.9799999999999998E-2</v>
      </c>
      <c r="W425">
        <v>4.7300000000000002E-2</v>
      </c>
      <c r="X425">
        <v>0.1111</v>
      </c>
      <c r="Y425">
        <v>8.6900000000000005E-2</v>
      </c>
    </row>
    <row r="426" spans="1:25">
      <c r="A426" s="87" t="s">
        <v>524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1.1000000000000001E-3</v>
      </c>
      <c r="K426">
        <v>2.2000000000000001E-3</v>
      </c>
      <c r="L426">
        <v>2.2000000000000001E-3</v>
      </c>
      <c r="M426">
        <v>1.1000000000000001E-3</v>
      </c>
      <c r="N426">
        <v>2.2000000000000001E-3</v>
      </c>
      <c r="O426">
        <v>3.3E-3</v>
      </c>
      <c r="P426">
        <v>3.3E-3</v>
      </c>
      <c r="Q426">
        <v>2.2000000000000001E-3</v>
      </c>
      <c r="R426">
        <v>1.1000000000000001E-3</v>
      </c>
      <c r="S426">
        <v>2.2000000000000001E-3</v>
      </c>
      <c r="T426">
        <v>0</v>
      </c>
      <c r="U426">
        <v>1.1000000000000001E-3</v>
      </c>
      <c r="V426">
        <v>0</v>
      </c>
      <c r="W426">
        <v>1.1000000000000001E-3</v>
      </c>
      <c r="X426">
        <v>1.1000000000000001E-3</v>
      </c>
      <c r="Y426">
        <v>0</v>
      </c>
    </row>
    <row r="427" spans="1:25">
      <c r="A427" s="87" t="s">
        <v>525</v>
      </c>
      <c r="B427">
        <v>0</v>
      </c>
      <c r="C427">
        <v>0</v>
      </c>
      <c r="D427">
        <v>0</v>
      </c>
      <c r="E427">
        <v>0.34100000000000003</v>
      </c>
      <c r="F427">
        <v>0.29700000000000004</v>
      </c>
      <c r="G427">
        <v>3.85E-2</v>
      </c>
      <c r="H427">
        <v>1.1000000000000001E-3</v>
      </c>
      <c r="I427">
        <v>1.1000000000000001E-3</v>
      </c>
      <c r="J427">
        <v>1.43E-2</v>
      </c>
      <c r="K427">
        <v>2.2000000000000001E-3</v>
      </c>
      <c r="L427">
        <v>1.1000000000000001E-2</v>
      </c>
      <c r="M427">
        <v>1.43E-2</v>
      </c>
      <c r="N427">
        <v>3.3E-3</v>
      </c>
      <c r="O427">
        <v>8.8000000000000005E-3</v>
      </c>
      <c r="P427">
        <v>8.8000000000000005E-3</v>
      </c>
      <c r="Q427">
        <v>2.3099999999999999E-2</v>
      </c>
      <c r="R427">
        <v>2.2000000000000001E-3</v>
      </c>
      <c r="S427">
        <v>1.1000000000000001E-3</v>
      </c>
      <c r="T427">
        <v>0</v>
      </c>
      <c r="U427">
        <v>2.2000000000000001E-3</v>
      </c>
      <c r="V427">
        <v>1.1000000000000001E-3</v>
      </c>
      <c r="W427">
        <v>0</v>
      </c>
      <c r="X427">
        <v>0</v>
      </c>
      <c r="Y427">
        <v>0</v>
      </c>
    </row>
    <row r="428" spans="1:25">
      <c r="A428" s="87" t="s">
        <v>526</v>
      </c>
      <c r="B428">
        <v>1.1000000000000001E-3</v>
      </c>
      <c r="C428">
        <v>0</v>
      </c>
      <c r="D428">
        <v>0</v>
      </c>
      <c r="E428">
        <v>0</v>
      </c>
      <c r="F428">
        <v>1.1000000000000001E-3</v>
      </c>
      <c r="G428">
        <v>0.12100000000000001</v>
      </c>
      <c r="H428">
        <v>0.33989999999999998</v>
      </c>
      <c r="I428">
        <v>3.3E-3</v>
      </c>
      <c r="J428">
        <v>4.4000000000000003E-3</v>
      </c>
      <c r="K428">
        <v>5.5000000000000005E-3</v>
      </c>
      <c r="L428">
        <v>4.4000000000000003E-3</v>
      </c>
      <c r="M428">
        <v>3.3E-3</v>
      </c>
      <c r="N428">
        <v>2.2000000000000001E-3</v>
      </c>
      <c r="O428">
        <v>1.9799999999999998E-2</v>
      </c>
      <c r="P428">
        <v>5.5000000000000005E-3</v>
      </c>
      <c r="Q428">
        <v>3.3E-3</v>
      </c>
      <c r="R428">
        <v>3.3E-3</v>
      </c>
      <c r="S428">
        <v>3.3E-3</v>
      </c>
      <c r="T428">
        <v>3.3E-3</v>
      </c>
      <c r="U428">
        <v>2.2000000000000001E-3</v>
      </c>
      <c r="V428">
        <v>3.3E-3</v>
      </c>
      <c r="W428">
        <v>0.45650000000000002</v>
      </c>
      <c r="X428">
        <v>2.2000000000000001E-3</v>
      </c>
      <c r="Y428">
        <v>3.3E-3</v>
      </c>
    </row>
    <row r="429" spans="1:25">
      <c r="A429" s="87" t="s">
        <v>527</v>
      </c>
      <c r="B429">
        <v>1.6500000000000001E-2</v>
      </c>
      <c r="C429">
        <v>1.7600000000000001E-2</v>
      </c>
      <c r="D429">
        <v>1.7600000000000001E-2</v>
      </c>
      <c r="E429">
        <v>1.6500000000000001E-2</v>
      </c>
      <c r="F429">
        <v>1.5400000000000002E-2</v>
      </c>
      <c r="G429">
        <v>1.5400000000000002E-2</v>
      </c>
      <c r="H429">
        <v>1.9799999999999998E-2</v>
      </c>
      <c r="I429">
        <v>1.8700000000000001E-2</v>
      </c>
      <c r="J429">
        <v>1.8700000000000001E-2</v>
      </c>
      <c r="K429">
        <v>2.0900000000000002E-2</v>
      </c>
      <c r="L429">
        <v>2.3099999999999999E-2</v>
      </c>
      <c r="M429">
        <v>2.2000000000000002E-2</v>
      </c>
      <c r="N429">
        <v>1.8700000000000001E-2</v>
      </c>
      <c r="O429">
        <v>1.8700000000000001E-2</v>
      </c>
      <c r="P429">
        <v>1.8700000000000001E-2</v>
      </c>
      <c r="Q429">
        <v>1.8700000000000001E-2</v>
      </c>
      <c r="R429">
        <v>2.0900000000000002E-2</v>
      </c>
      <c r="S429">
        <v>2.0900000000000002E-2</v>
      </c>
      <c r="T429">
        <v>1.9799999999999998E-2</v>
      </c>
      <c r="U429">
        <v>1.9799999999999998E-2</v>
      </c>
      <c r="V429">
        <v>1.8700000000000001E-2</v>
      </c>
      <c r="W429">
        <v>1.7600000000000001E-2</v>
      </c>
      <c r="X429">
        <v>1.6500000000000001E-2</v>
      </c>
      <c r="Y429">
        <v>1.43E-2</v>
      </c>
    </row>
    <row r="430" spans="1:25">
      <c r="A430" s="87" t="s">
        <v>528</v>
      </c>
      <c r="B430">
        <v>1.9799999999999998E-2</v>
      </c>
      <c r="C430">
        <v>2.0900000000000002E-2</v>
      </c>
      <c r="D430">
        <v>2.0900000000000002E-2</v>
      </c>
      <c r="E430">
        <v>1.9799999999999998E-2</v>
      </c>
      <c r="F430">
        <v>1.7600000000000001E-2</v>
      </c>
      <c r="G430">
        <v>3.1899999999999998E-2</v>
      </c>
      <c r="H430">
        <v>2.86E-2</v>
      </c>
      <c r="I430">
        <v>3.7400000000000003E-2</v>
      </c>
      <c r="J430">
        <v>4.07E-2</v>
      </c>
      <c r="K430">
        <v>4.4000000000000004E-2</v>
      </c>
      <c r="L430">
        <v>5.6100000000000004E-2</v>
      </c>
      <c r="M430">
        <v>5.3899999999999997E-2</v>
      </c>
      <c r="N430">
        <v>5.1699999999999996E-2</v>
      </c>
      <c r="O430">
        <v>5.0599999999999999E-2</v>
      </c>
      <c r="P430">
        <v>5.5E-2</v>
      </c>
      <c r="Q430">
        <v>2.75E-2</v>
      </c>
      <c r="R430">
        <v>2.75E-2</v>
      </c>
      <c r="S430">
        <v>2.4199999999999999E-2</v>
      </c>
      <c r="T430">
        <v>2.53E-2</v>
      </c>
      <c r="U430">
        <v>3.85E-2</v>
      </c>
      <c r="V430">
        <v>3.0800000000000004E-2</v>
      </c>
      <c r="W430">
        <v>3.4099999999999998E-2</v>
      </c>
      <c r="X430">
        <v>2.53E-2</v>
      </c>
      <c r="Y430">
        <v>1.7600000000000001E-2</v>
      </c>
    </row>
    <row r="431" spans="1:25">
      <c r="A431" s="87" t="s">
        <v>529</v>
      </c>
      <c r="B431">
        <v>2.2000000000000001E-3</v>
      </c>
      <c r="C431">
        <v>3.3E-3</v>
      </c>
      <c r="D431">
        <v>6.6E-3</v>
      </c>
      <c r="E431">
        <v>2.2000000000000001E-3</v>
      </c>
      <c r="F431">
        <v>4.4000000000000003E-3</v>
      </c>
      <c r="G431">
        <v>2.2000000000000001E-3</v>
      </c>
      <c r="H431">
        <v>5.5000000000000005E-3</v>
      </c>
      <c r="I431">
        <v>1.9799999999999998E-2</v>
      </c>
      <c r="J431">
        <v>1.7600000000000001E-2</v>
      </c>
      <c r="K431">
        <v>1.6500000000000001E-2</v>
      </c>
      <c r="L431">
        <v>1.32E-2</v>
      </c>
      <c r="M431">
        <v>1.43E-2</v>
      </c>
      <c r="N431">
        <v>8.8000000000000005E-3</v>
      </c>
      <c r="O431">
        <v>1.1000000000000001E-2</v>
      </c>
      <c r="P431">
        <v>1.9799999999999998E-2</v>
      </c>
      <c r="Q431">
        <v>1.7600000000000001E-2</v>
      </c>
      <c r="R431">
        <v>1.8700000000000001E-2</v>
      </c>
      <c r="S431">
        <v>1.5400000000000002E-2</v>
      </c>
      <c r="T431">
        <v>8.8000000000000005E-3</v>
      </c>
      <c r="U431">
        <v>3.3E-3</v>
      </c>
      <c r="V431">
        <v>3.3E-3</v>
      </c>
      <c r="W431">
        <v>3.3E-3</v>
      </c>
      <c r="X431">
        <v>2.2000000000000001E-3</v>
      </c>
      <c r="Y431">
        <v>2.2000000000000001E-3</v>
      </c>
    </row>
    <row r="432" spans="1:25">
      <c r="A432" s="87" t="s">
        <v>530</v>
      </c>
      <c r="B432">
        <v>1.1000000000000001E-3</v>
      </c>
      <c r="C432">
        <v>1.1000000000000001E-3</v>
      </c>
      <c r="D432">
        <v>1.1000000000000001E-3</v>
      </c>
      <c r="E432">
        <v>1.1000000000000001E-3</v>
      </c>
      <c r="F432">
        <v>0</v>
      </c>
      <c r="G432">
        <v>0</v>
      </c>
      <c r="H432">
        <v>1.1000000000000001E-3</v>
      </c>
      <c r="I432">
        <v>3.3E-3</v>
      </c>
      <c r="J432">
        <v>3.3E-3</v>
      </c>
      <c r="K432">
        <v>3.3E-3</v>
      </c>
      <c r="L432">
        <v>4.4000000000000003E-3</v>
      </c>
      <c r="M432">
        <v>3.3E-3</v>
      </c>
      <c r="N432">
        <v>3.3E-3</v>
      </c>
      <c r="O432">
        <v>2.2000000000000001E-3</v>
      </c>
      <c r="P432">
        <v>2.2000000000000001E-3</v>
      </c>
      <c r="Q432">
        <v>2.2000000000000001E-3</v>
      </c>
      <c r="R432">
        <v>1.1000000000000001E-3</v>
      </c>
      <c r="S432">
        <v>1.1000000000000001E-3</v>
      </c>
      <c r="T432">
        <v>2.2000000000000001E-3</v>
      </c>
      <c r="U432">
        <v>2.2000000000000001E-3</v>
      </c>
      <c r="V432">
        <v>2.2000000000000001E-3</v>
      </c>
      <c r="W432">
        <v>1.1000000000000001E-3</v>
      </c>
      <c r="X432">
        <v>0</v>
      </c>
      <c r="Y432">
        <v>0</v>
      </c>
    </row>
    <row r="433" spans="1:25">
      <c r="A433" s="87" t="s">
        <v>531</v>
      </c>
      <c r="B433">
        <v>0</v>
      </c>
      <c r="C433">
        <v>1.1000000000000001E-3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2.2000000000000001E-3</v>
      </c>
      <c r="J433">
        <v>2.2000000000000001E-3</v>
      </c>
      <c r="K433">
        <v>3.3E-3</v>
      </c>
      <c r="L433">
        <v>3.3E-3</v>
      </c>
      <c r="M433">
        <v>3.3E-3</v>
      </c>
      <c r="N433">
        <v>2.2000000000000001E-3</v>
      </c>
      <c r="O433">
        <v>2.2000000000000001E-3</v>
      </c>
      <c r="P433">
        <v>2.2000000000000001E-3</v>
      </c>
      <c r="Q433">
        <v>1.1000000000000001E-3</v>
      </c>
      <c r="R433">
        <v>1.1000000000000001E-3</v>
      </c>
      <c r="S433">
        <v>3.3E-3</v>
      </c>
      <c r="T433">
        <v>5.5000000000000005E-3</v>
      </c>
      <c r="U433">
        <v>2.2000000000000001E-3</v>
      </c>
      <c r="V433">
        <v>2.2000000000000001E-3</v>
      </c>
      <c r="W433">
        <v>1.1000000000000001E-3</v>
      </c>
      <c r="X433">
        <v>1.1000000000000001E-3</v>
      </c>
      <c r="Y433">
        <v>1.1000000000000001E-3</v>
      </c>
    </row>
    <row r="434" spans="1:25">
      <c r="A434" s="87" t="s">
        <v>532</v>
      </c>
      <c r="B434">
        <v>1.32E-2</v>
      </c>
      <c r="C434">
        <v>9.7900000000000001E-2</v>
      </c>
      <c r="D434">
        <v>9.7900000000000001E-2</v>
      </c>
      <c r="E434">
        <v>1.21E-2</v>
      </c>
      <c r="F434">
        <v>0.33989999999999998</v>
      </c>
      <c r="G434">
        <v>0.3135</v>
      </c>
      <c r="H434">
        <v>0.21890000000000001</v>
      </c>
      <c r="I434">
        <v>6.6E-3</v>
      </c>
      <c r="J434">
        <v>6.6E-3</v>
      </c>
      <c r="K434">
        <v>7.7000000000000011E-3</v>
      </c>
      <c r="L434">
        <v>8.8000000000000005E-3</v>
      </c>
      <c r="M434">
        <v>8.8000000000000005E-3</v>
      </c>
      <c r="N434">
        <v>8.8000000000000005E-3</v>
      </c>
      <c r="O434">
        <v>9.8999999999999991E-3</v>
      </c>
      <c r="P434">
        <v>9.8999999999999991E-3</v>
      </c>
      <c r="Q434">
        <v>9.8999999999999991E-3</v>
      </c>
      <c r="R434">
        <v>9.8999999999999991E-3</v>
      </c>
      <c r="S434">
        <v>8.8000000000000005E-3</v>
      </c>
      <c r="T434">
        <v>8.8000000000000005E-3</v>
      </c>
      <c r="U434">
        <v>9.8999999999999991E-3</v>
      </c>
      <c r="V434">
        <v>8.8000000000000005E-3</v>
      </c>
      <c r="W434">
        <v>7.7000000000000011E-3</v>
      </c>
      <c r="X434">
        <v>6.6E-3</v>
      </c>
      <c r="Y434">
        <v>3.3E-3</v>
      </c>
    </row>
    <row r="435" spans="1:25">
      <c r="A435" s="87" t="s">
        <v>533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s="87" t="s">
        <v>534</v>
      </c>
      <c r="B436">
        <v>0</v>
      </c>
      <c r="C436">
        <v>0</v>
      </c>
      <c r="D436">
        <v>0</v>
      </c>
      <c r="E436">
        <v>0</v>
      </c>
      <c r="F436">
        <v>1.1000000000000001E-3</v>
      </c>
      <c r="G436">
        <v>0</v>
      </c>
      <c r="H436">
        <v>4.4000000000000003E-3</v>
      </c>
      <c r="I436">
        <v>5.5000000000000005E-3</v>
      </c>
      <c r="J436">
        <v>2.2000000000000001E-3</v>
      </c>
      <c r="K436">
        <v>1.1000000000000001E-3</v>
      </c>
      <c r="L436">
        <v>3.3E-3</v>
      </c>
      <c r="M436">
        <v>1.1000000000000001E-3</v>
      </c>
      <c r="N436">
        <v>5.5000000000000005E-3</v>
      </c>
      <c r="O436">
        <v>1.1000000000000001E-3</v>
      </c>
      <c r="P436">
        <v>1.1000000000000001E-3</v>
      </c>
      <c r="Q436">
        <v>1.1000000000000001E-3</v>
      </c>
      <c r="R436">
        <v>2.2000000000000001E-3</v>
      </c>
      <c r="S436">
        <v>4.4000000000000003E-3</v>
      </c>
      <c r="T436">
        <v>5.5000000000000005E-3</v>
      </c>
      <c r="U436">
        <v>1.1000000000000001E-3</v>
      </c>
      <c r="V436">
        <v>6.6E-3</v>
      </c>
      <c r="W436">
        <v>2.2000000000000001E-3</v>
      </c>
      <c r="X436">
        <v>2.2000000000000001E-3</v>
      </c>
      <c r="Y436">
        <v>0</v>
      </c>
    </row>
    <row r="437" spans="1:25">
      <c r="A437" s="87" t="s">
        <v>535</v>
      </c>
      <c r="B437">
        <v>2.2000000000000001E-3</v>
      </c>
      <c r="C437">
        <v>2.53E-2</v>
      </c>
      <c r="D437">
        <v>0.38500000000000001</v>
      </c>
      <c r="E437">
        <v>0.47299999999999998</v>
      </c>
      <c r="F437">
        <v>0.41249999999999998</v>
      </c>
      <c r="G437">
        <v>2.2000000000000001E-3</v>
      </c>
      <c r="H437">
        <v>2.2000000000000001E-3</v>
      </c>
      <c r="I437">
        <v>3.3E-3</v>
      </c>
      <c r="J437">
        <v>4.4000000000000003E-3</v>
      </c>
      <c r="K437">
        <v>4.4000000000000003E-3</v>
      </c>
      <c r="L437">
        <v>6.6E-3</v>
      </c>
      <c r="M437">
        <v>5.5000000000000005E-3</v>
      </c>
      <c r="N437">
        <v>7.7000000000000011E-3</v>
      </c>
      <c r="O437">
        <v>2.2000000000000002E-2</v>
      </c>
      <c r="P437">
        <v>8.8000000000000005E-3</v>
      </c>
      <c r="Q437">
        <v>4.4000000000000003E-3</v>
      </c>
      <c r="R437">
        <v>4.4000000000000003E-3</v>
      </c>
      <c r="S437">
        <v>3.3E-3</v>
      </c>
      <c r="T437">
        <v>3.3E-3</v>
      </c>
      <c r="U437">
        <v>3.3E-3</v>
      </c>
      <c r="V437">
        <v>3.3E-3</v>
      </c>
      <c r="W437">
        <v>3.3E-3</v>
      </c>
      <c r="X437">
        <v>3.3E-3</v>
      </c>
      <c r="Y437">
        <v>2.2000000000000001E-3</v>
      </c>
    </row>
    <row r="438" spans="1:25">
      <c r="A438" s="87" t="s">
        <v>536</v>
      </c>
      <c r="B438">
        <v>0.13639999999999999</v>
      </c>
      <c r="C438">
        <v>0.1573</v>
      </c>
      <c r="D438">
        <v>1.32E-2</v>
      </c>
      <c r="E438">
        <v>4.4000000000000003E-3</v>
      </c>
      <c r="F438">
        <v>0.1045</v>
      </c>
      <c r="G438">
        <v>8.2500000000000004E-2</v>
      </c>
      <c r="H438">
        <v>0.12210000000000001</v>
      </c>
      <c r="I438">
        <v>0.14850000000000002</v>
      </c>
      <c r="J438">
        <v>1.6500000000000001E-2</v>
      </c>
      <c r="K438">
        <v>8.8000000000000005E-3</v>
      </c>
      <c r="L438">
        <v>1.8700000000000001E-2</v>
      </c>
      <c r="M438">
        <v>5.5000000000000005E-3</v>
      </c>
      <c r="N438">
        <v>4.4000000000000003E-3</v>
      </c>
      <c r="O438">
        <v>4.4000000000000003E-3</v>
      </c>
      <c r="P438">
        <v>4.4000000000000003E-3</v>
      </c>
      <c r="Q438">
        <v>2.2000000000000001E-3</v>
      </c>
      <c r="R438">
        <v>2.2000000000000001E-3</v>
      </c>
      <c r="S438">
        <v>4.4000000000000003E-3</v>
      </c>
      <c r="T438">
        <v>3.3E-3</v>
      </c>
      <c r="U438">
        <v>3.3E-3</v>
      </c>
      <c r="V438">
        <v>2.2000000000000001E-3</v>
      </c>
      <c r="W438">
        <v>1.1000000000000001E-3</v>
      </c>
      <c r="X438">
        <v>0.1144</v>
      </c>
      <c r="Y438">
        <v>9.2399999999999996E-2</v>
      </c>
    </row>
    <row r="439" spans="1:25">
      <c r="A439" s="87" t="s">
        <v>537</v>
      </c>
      <c r="B439">
        <v>6.8199999999999997E-2</v>
      </c>
      <c r="C439">
        <v>0</v>
      </c>
      <c r="D439">
        <v>0</v>
      </c>
      <c r="E439">
        <v>0</v>
      </c>
      <c r="F439">
        <v>0</v>
      </c>
      <c r="G439">
        <v>9.6799999999999997E-2</v>
      </c>
      <c r="H439">
        <v>0</v>
      </c>
      <c r="I439">
        <v>0</v>
      </c>
      <c r="J439">
        <v>0</v>
      </c>
      <c r="K439">
        <v>2.2000000000000001E-3</v>
      </c>
      <c r="L439">
        <v>5.5000000000000005E-3</v>
      </c>
      <c r="M439">
        <v>4.4000000000000003E-3</v>
      </c>
      <c r="N439">
        <v>0</v>
      </c>
      <c r="O439">
        <v>2.2000000000000001E-3</v>
      </c>
      <c r="P439">
        <v>2.2000000000000001E-3</v>
      </c>
      <c r="Q439">
        <v>9.6799999999999997E-2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0.18149999999999999</v>
      </c>
    </row>
    <row r="440" spans="1:25">
      <c r="A440" s="87" t="s">
        <v>538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1.1000000000000001E-3</v>
      </c>
      <c r="I440">
        <v>2.2000000000000001E-3</v>
      </c>
      <c r="J440">
        <v>3.3E-3</v>
      </c>
      <c r="K440">
        <v>9.8999999999999991E-3</v>
      </c>
      <c r="L440">
        <v>5.5000000000000005E-3</v>
      </c>
      <c r="M440">
        <v>0</v>
      </c>
      <c r="N440">
        <v>1.1000000000000001E-3</v>
      </c>
      <c r="O440">
        <v>1.1000000000000001E-3</v>
      </c>
      <c r="P440">
        <v>0</v>
      </c>
      <c r="Q440">
        <v>1.1000000000000001E-3</v>
      </c>
      <c r="R440">
        <v>5.5000000000000005E-3</v>
      </c>
      <c r="S440">
        <v>1.1000000000000001E-2</v>
      </c>
      <c r="T440">
        <v>6.6E-3</v>
      </c>
      <c r="U440">
        <v>1.1000000000000001E-3</v>
      </c>
      <c r="V440">
        <v>1.1000000000000001E-3</v>
      </c>
      <c r="W440">
        <v>1.1000000000000001E-3</v>
      </c>
      <c r="X440">
        <v>0</v>
      </c>
      <c r="Y440">
        <v>0</v>
      </c>
    </row>
    <row r="441" spans="1:25">
      <c r="A441" s="87" t="s">
        <v>539</v>
      </c>
      <c r="B441">
        <v>1.1000000000000001E-3</v>
      </c>
      <c r="C441">
        <v>2.2000000000000001E-3</v>
      </c>
      <c r="D441">
        <v>2.2000000000000001E-3</v>
      </c>
      <c r="E441">
        <v>4.8399999999999999E-2</v>
      </c>
      <c r="F441">
        <v>5.9400000000000001E-2</v>
      </c>
      <c r="G441">
        <v>3.7400000000000003E-2</v>
      </c>
      <c r="H441">
        <v>2.3099999999999999E-2</v>
      </c>
      <c r="I441">
        <v>1.43E-2</v>
      </c>
      <c r="J441">
        <v>1.32E-2</v>
      </c>
      <c r="K441">
        <v>1.5400000000000002E-2</v>
      </c>
      <c r="L441">
        <v>1.21E-2</v>
      </c>
      <c r="M441">
        <v>7.7000000000000011E-3</v>
      </c>
      <c r="N441">
        <v>5.5000000000000005E-3</v>
      </c>
      <c r="O441">
        <v>5.5000000000000005E-3</v>
      </c>
      <c r="P441">
        <v>4.4000000000000003E-3</v>
      </c>
      <c r="Q441">
        <v>5.5000000000000005E-3</v>
      </c>
      <c r="R441">
        <v>5.5000000000000005E-3</v>
      </c>
      <c r="S441">
        <v>1.5400000000000002E-2</v>
      </c>
      <c r="T441">
        <v>2.2000000000000001E-3</v>
      </c>
      <c r="U441">
        <v>1.1000000000000001E-3</v>
      </c>
      <c r="V441">
        <v>1.1000000000000001E-3</v>
      </c>
      <c r="W441">
        <v>5.0599999999999999E-2</v>
      </c>
      <c r="X441">
        <v>6.93E-2</v>
      </c>
      <c r="Y441">
        <v>6.6E-3</v>
      </c>
    </row>
    <row r="442" spans="1:25">
      <c r="A442" s="87" t="s">
        <v>540</v>
      </c>
      <c r="B442">
        <v>4.4000000000000003E-3</v>
      </c>
      <c r="C442">
        <v>4.4000000000000003E-3</v>
      </c>
      <c r="D442">
        <v>4.4000000000000003E-3</v>
      </c>
      <c r="E442">
        <v>4.4000000000000003E-3</v>
      </c>
      <c r="F442">
        <v>4.4000000000000003E-3</v>
      </c>
      <c r="G442">
        <v>3.3E-3</v>
      </c>
      <c r="H442">
        <v>4.4000000000000003E-3</v>
      </c>
      <c r="I442">
        <v>4.4000000000000003E-3</v>
      </c>
      <c r="J442">
        <v>5.5000000000000005E-3</v>
      </c>
      <c r="K442">
        <v>5.5000000000000005E-3</v>
      </c>
      <c r="L442">
        <v>6.6E-3</v>
      </c>
      <c r="M442">
        <v>5.5000000000000005E-3</v>
      </c>
      <c r="N442">
        <v>5.5000000000000005E-3</v>
      </c>
      <c r="O442">
        <v>4.4000000000000003E-3</v>
      </c>
      <c r="P442">
        <v>5.5000000000000005E-3</v>
      </c>
      <c r="Q442">
        <v>6.6E-3</v>
      </c>
      <c r="R442">
        <v>5.5000000000000005E-3</v>
      </c>
      <c r="S442">
        <v>6.6E-3</v>
      </c>
      <c r="T442">
        <v>6.6E-3</v>
      </c>
      <c r="U442">
        <v>6.6E-3</v>
      </c>
      <c r="V442">
        <v>5.5000000000000005E-3</v>
      </c>
      <c r="W442">
        <v>4.4000000000000003E-3</v>
      </c>
      <c r="X442">
        <v>4.4000000000000003E-3</v>
      </c>
      <c r="Y442">
        <v>4.4000000000000003E-3</v>
      </c>
    </row>
    <row r="443" spans="1:25">
      <c r="A443" s="87" t="s">
        <v>541</v>
      </c>
      <c r="B443">
        <v>1.1000000000000001E-3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1.1000000000000001E-3</v>
      </c>
      <c r="I443">
        <v>3.3E-3</v>
      </c>
      <c r="J443">
        <v>5.5000000000000005E-3</v>
      </c>
      <c r="K443">
        <v>5.5000000000000005E-3</v>
      </c>
      <c r="L443">
        <v>1.1000000000000001E-3</v>
      </c>
      <c r="M443">
        <v>2.2000000000000001E-3</v>
      </c>
      <c r="N443">
        <v>5.5000000000000005E-3</v>
      </c>
      <c r="O443">
        <v>2.2000000000000001E-3</v>
      </c>
      <c r="P443">
        <v>3.3E-3</v>
      </c>
      <c r="Q443">
        <v>4.4000000000000003E-3</v>
      </c>
      <c r="R443">
        <v>1.1000000000000001E-3</v>
      </c>
      <c r="S443">
        <v>2.2000000000000001E-3</v>
      </c>
      <c r="T443">
        <v>2.2000000000000001E-3</v>
      </c>
      <c r="U443">
        <v>1.1000000000000001E-3</v>
      </c>
      <c r="V443">
        <v>1.1000000000000001E-3</v>
      </c>
      <c r="W443">
        <v>1.1000000000000001E-3</v>
      </c>
      <c r="X443">
        <v>2.2000000000000001E-3</v>
      </c>
      <c r="Y443">
        <v>1.1000000000000001E-3</v>
      </c>
    </row>
    <row r="444" spans="1:25">
      <c r="A444" s="87" t="s">
        <v>542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s="87" t="s">
        <v>543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3.3E-3</v>
      </c>
      <c r="J445">
        <v>5.5000000000000005E-3</v>
      </c>
      <c r="K445">
        <v>6.6E-3</v>
      </c>
      <c r="L445">
        <v>2.2000000000000001E-3</v>
      </c>
      <c r="M445">
        <v>2.2000000000000001E-3</v>
      </c>
      <c r="N445">
        <v>1.1000000000000001E-3</v>
      </c>
      <c r="O445">
        <v>1.1000000000000001E-3</v>
      </c>
      <c r="P445">
        <v>0</v>
      </c>
      <c r="Q445">
        <v>1.1000000000000001E-3</v>
      </c>
      <c r="R445">
        <v>1.1000000000000001E-3</v>
      </c>
      <c r="S445">
        <v>1.1000000000000001E-3</v>
      </c>
      <c r="T445">
        <v>1.1000000000000001E-3</v>
      </c>
      <c r="U445">
        <v>1.1000000000000001E-3</v>
      </c>
      <c r="V445">
        <v>0</v>
      </c>
      <c r="W445">
        <v>0</v>
      </c>
      <c r="X445">
        <v>1.1000000000000001E-3</v>
      </c>
      <c r="Y445">
        <v>1.1000000000000001E-3</v>
      </c>
    </row>
    <row r="446" spans="1:25">
      <c r="A446" s="87" t="s">
        <v>544</v>
      </c>
      <c r="B446">
        <v>9.4600000000000004E-2</v>
      </c>
      <c r="C446">
        <v>0</v>
      </c>
      <c r="D446">
        <v>0</v>
      </c>
      <c r="E446">
        <v>0</v>
      </c>
      <c r="F446">
        <v>0.17820000000000003</v>
      </c>
      <c r="G446">
        <v>0.2079</v>
      </c>
      <c r="H446">
        <v>0.26400000000000001</v>
      </c>
      <c r="I446">
        <v>0.17050000000000001</v>
      </c>
      <c r="J446">
        <v>0.1012</v>
      </c>
      <c r="K446">
        <v>0.1507</v>
      </c>
      <c r="L446">
        <v>3.9599999999999996E-2</v>
      </c>
      <c r="M446">
        <v>4.4000000000000003E-3</v>
      </c>
      <c r="N446">
        <v>1.8700000000000001E-2</v>
      </c>
      <c r="O446">
        <v>2.75E-2</v>
      </c>
      <c r="P446">
        <v>2.2000000000000002E-2</v>
      </c>
      <c r="Q446">
        <v>2.75E-2</v>
      </c>
      <c r="R446">
        <v>1.6500000000000001E-2</v>
      </c>
      <c r="S446">
        <v>9.9000000000000005E-2</v>
      </c>
      <c r="T446">
        <v>0.1023</v>
      </c>
      <c r="U446">
        <v>0.1386</v>
      </c>
      <c r="V446">
        <v>3.85E-2</v>
      </c>
      <c r="W446">
        <v>0.19359999999999999</v>
      </c>
      <c r="X446">
        <v>0.22440000000000002</v>
      </c>
      <c r="Y446">
        <v>0.27609999999999996</v>
      </c>
    </row>
    <row r="447" spans="1:25">
      <c r="A447" s="87" t="s">
        <v>545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7.7000000000000011E-3</v>
      </c>
      <c r="I447">
        <v>3.7400000000000003E-2</v>
      </c>
      <c r="J447">
        <v>1.21E-2</v>
      </c>
      <c r="K447">
        <v>3.3E-3</v>
      </c>
      <c r="L447">
        <v>9.8999999999999991E-3</v>
      </c>
      <c r="M447">
        <v>1.1000000000000001E-2</v>
      </c>
      <c r="N447">
        <v>9.8999999999999991E-3</v>
      </c>
      <c r="O447">
        <v>1.32E-2</v>
      </c>
      <c r="P447">
        <v>1.43E-2</v>
      </c>
      <c r="Q447">
        <v>9.8999999999999991E-3</v>
      </c>
      <c r="R447">
        <v>8.8000000000000005E-3</v>
      </c>
      <c r="S447">
        <v>2.0900000000000002E-2</v>
      </c>
      <c r="T447">
        <v>1.21E-2</v>
      </c>
      <c r="U447">
        <v>2.2000000000000001E-3</v>
      </c>
      <c r="V447">
        <v>0</v>
      </c>
      <c r="W447">
        <v>3.3E-3</v>
      </c>
      <c r="X447">
        <v>3.3E-3</v>
      </c>
      <c r="Y447">
        <v>0</v>
      </c>
    </row>
    <row r="448" spans="1:25">
      <c r="A448" s="87" t="s">
        <v>546</v>
      </c>
      <c r="B448">
        <v>0.15620000000000001</v>
      </c>
      <c r="C448">
        <v>4.4000000000000003E-3</v>
      </c>
      <c r="D448">
        <v>2.2000000000000001E-3</v>
      </c>
      <c r="E448">
        <v>1.1000000000000001E-3</v>
      </c>
      <c r="F448">
        <v>0.1056</v>
      </c>
      <c r="G448">
        <v>0.15839999999999999</v>
      </c>
      <c r="H448">
        <v>0.13089999999999999</v>
      </c>
      <c r="I448">
        <v>0.1419</v>
      </c>
      <c r="J448">
        <v>0.20679999999999998</v>
      </c>
      <c r="K448">
        <v>0.1133</v>
      </c>
      <c r="L448">
        <v>5.5000000000000005E-3</v>
      </c>
      <c r="M448">
        <v>6.6E-3</v>
      </c>
      <c r="N448">
        <v>5.5000000000000005E-3</v>
      </c>
      <c r="O448">
        <v>8.8000000000000005E-3</v>
      </c>
      <c r="P448">
        <v>5.5000000000000005E-3</v>
      </c>
      <c r="Q448">
        <v>4.4000000000000003E-3</v>
      </c>
      <c r="R448">
        <v>7.7000000000000011E-3</v>
      </c>
      <c r="S448">
        <v>8.8000000000000005E-3</v>
      </c>
      <c r="T448">
        <v>9.8999999999999991E-3</v>
      </c>
      <c r="U448">
        <v>7.7000000000000011E-3</v>
      </c>
      <c r="V448">
        <v>4.4000000000000003E-3</v>
      </c>
      <c r="W448">
        <v>6.4899999999999999E-2</v>
      </c>
      <c r="X448">
        <v>0.2959</v>
      </c>
      <c r="Y448">
        <v>0.20899999999999999</v>
      </c>
    </row>
    <row r="449" spans="1:25">
      <c r="A449" s="87" t="s">
        <v>547</v>
      </c>
      <c r="B449">
        <v>0</v>
      </c>
      <c r="C449">
        <v>0</v>
      </c>
      <c r="D449">
        <v>0</v>
      </c>
      <c r="E449">
        <v>6.6000000000000003E-2</v>
      </c>
      <c r="F449">
        <v>0.29039999999999999</v>
      </c>
      <c r="G449">
        <v>1.8700000000000001E-2</v>
      </c>
      <c r="H449">
        <v>1.1000000000000001E-3</v>
      </c>
      <c r="I449">
        <v>8.8000000000000005E-3</v>
      </c>
      <c r="J449">
        <v>6.6E-3</v>
      </c>
      <c r="K449">
        <v>7.7000000000000011E-3</v>
      </c>
      <c r="L449">
        <v>1.5400000000000002E-2</v>
      </c>
      <c r="M449">
        <v>1.9799999999999998E-2</v>
      </c>
      <c r="N449">
        <v>2.0900000000000002E-2</v>
      </c>
      <c r="O449">
        <v>5.6100000000000004E-2</v>
      </c>
      <c r="P449">
        <v>1.43E-2</v>
      </c>
      <c r="Q449">
        <v>8.8000000000000005E-3</v>
      </c>
      <c r="R449">
        <v>1.32E-2</v>
      </c>
      <c r="S449">
        <v>3.3E-3</v>
      </c>
      <c r="T449">
        <v>3.3E-3</v>
      </c>
      <c r="U449">
        <v>2.2000000000000001E-3</v>
      </c>
      <c r="V449">
        <v>2.2000000000000001E-3</v>
      </c>
      <c r="W449">
        <v>4.4000000000000003E-3</v>
      </c>
      <c r="X449">
        <v>2.2000000000000001E-3</v>
      </c>
      <c r="Y449">
        <v>0</v>
      </c>
    </row>
    <row r="450" spans="1:25">
      <c r="A450" s="87" t="s">
        <v>548</v>
      </c>
      <c r="B450">
        <v>4.4000000000000003E-3</v>
      </c>
      <c r="C450">
        <v>3.3E-3</v>
      </c>
      <c r="D450">
        <v>3.3E-3</v>
      </c>
      <c r="E450">
        <v>2.2000000000000001E-3</v>
      </c>
      <c r="F450">
        <v>2.2000000000000001E-3</v>
      </c>
      <c r="G450">
        <v>0.13200000000000001</v>
      </c>
      <c r="H450">
        <v>0.12210000000000001</v>
      </c>
      <c r="I450">
        <v>1.8700000000000001E-2</v>
      </c>
      <c r="J450">
        <v>1.5400000000000002E-2</v>
      </c>
      <c r="K450">
        <v>1.1000000000000001E-2</v>
      </c>
      <c r="L450">
        <v>7.7000000000000011E-3</v>
      </c>
      <c r="M450">
        <v>7.7000000000000011E-3</v>
      </c>
      <c r="N450">
        <v>8.8000000000000005E-3</v>
      </c>
      <c r="O450">
        <v>6.6E-3</v>
      </c>
      <c r="P450">
        <v>1.7600000000000001E-2</v>
      </c>
      <c r="Q450">
        <v>1.7600000000000001E-2</v>
      </c>
      <c r="R450">
        <v>8.8000000000000005E-3</v>
      </c>
      <c r="S450">
        <v>4.4000000000000003E-3</v>
      </c>
      <c r="T450">
        <v>3.3E-3</v>
      </c>
      <c r="U450">
        <v>3.3E-3</v>
      </c>
      <c r="V450">
        <v>0.25409999999999999</v>
      </c>
      <c r="W450">
        <v>2.3099999999999999E-2</v>
      </c>
      <c r="X450">
        <v>8.8000000000000005E-3</v>
      </c>
      <c r="Y450">
        <v>5.5000000000000005E-3</v>
      </c>
    </row>
    <row r="451" spans="1:25">
      <c r="A451" s="87" t="s">
        <v>549</v>
      </c>
      <c r="B451">
        <v>0.13419999999999999</v>
      </c>
      <c r="C451">
        <v>0.28270000000000001</v>
      </c>
      <c r="D451">
        <v>3.3E-3</v>
      </c>
      <c r="E451">
        <v>3.3E-3</v>
      </c>
      <c r="F451">
        <v>3.3E-3</v>
      </c>
      <c r="G451">
        <v>3.3E-3</v>
      </c>
      <c r="H451">
        <v>3.3E-3</v>
      </c>
      <c r="I451">
        <v>4.1800000000000004E-2</v>
      </c>
      <c r="J451">
        <v>9.5699999999999993E-2</v>
      </c>
      <c r="K451">
        <v>4.4000000000000003E-3</v>
      </c>
      <c r="L451">
        <v>4.4000000000000003E-3</v>
      </c>
      <c r="M451">
        <v>4.4000000000000003E-3</v>
      </c>
      <c r="N451">
        <v>4.4000000000000003E-3</v>
      </c>
      <c r="O451">
        <v>5.5000000000000005E-3</v>
      </c>
      <c r="P451">
        <v>0.13200000000000001</v>
      </c>
      <c r="Q451">
        <v>0.27390000000000003</v>
      </c>
      <c r="R451">
        <v>3.3E-3</v>
      </c>
      <c r="S451">
        <v>4.4000000000000003E-3</v>
      </c>
      <c r="T451">
        <v>3.3E-3</v>
      </c>
      <c r="U451">
        <v>4.4000000000000003E-3</v>
      </c>
      <c r="V451">
        <v>3.3E-3</v>
      </c>
      <c r="W451">
        <v>4.7300000000000002E-2</v>
      </c>
      <c r="X451">
        <v>0.1056</v>
      </c>
      <c r="Y451">
        <v>3.3E-3</v>
      </c>
    </row>
    <row r="452" spans="1:25">
      <c r="A452" s="87" t="s">
        <v>550</v>
      </c>
      <c r="B452">
        <v>1.32E-2</v>
      </c>
      <c r="C452">
        <v>4.4000000000000003E-3</v>
      </c>
      <c r="D452">
        <v>3.3E-3</v>
      </c>
      <c r="E452">
        <v>3.3E-3</v>
      </c>
      <c r="F452">
        <v>1.1000000000000001E-2</v>
      </c>
      <c r="G452">
        <v>1.43E-2</v>
      </c>
      <c r="H452">
        <v>5.5000000000000005E-3</v>
      </c>
      <c r="I452">
        <v>1.32E-2</v>
      </c>
      <c r="J452">
        <v>3.85E-2</v>
      </c>
      <c r="K452">
        <v>3.5200000000000002E-2</v>
      </c>
      <c r="L452">
        <v>2.9700000000000001E-2</v>
      </c>
      <c r="M452">
        <v>2.53E-2</v>
      </c>
      <c r="N452">
        <v>2.2000000000000002E-2</v>
      </c>
      <c r="O452">
        <v>1.32E-2</v>
      </c>
      <c r="P452">
        <v>9.8999999999999991E-3</v>
      </c>
      <c r="Q452">
        <v>3.0800000000000004E-2</v>
      </c>
      <c r="R452">
        <v>2.86E-2</v>
      </c>
      <c r="S452">
        <v>7.7000000000000011E-3</v>
      </c>
      <c r="T452">
        <v>5.5000000000000005E-3</v>
      </c>
      <c r="U452">
        <v>5.5000000000000005E-3</v>
      </c>
      <c r="V452">
        <v>4.4000000000000003E-3</v>
      </c>
      <c r="W452">
        <v>4.4000000000000003E-3</v>
      </c>
      <c r="X452">
        <v>1.5400000000000002E-2</v>
      </c>
      <c r="Y452">
        <v>3.7400000000000003E-2</v>
      </c>
    </row>
    <row r="453" spans="1:25">
      <c r="A453" s="87" t="s">
        <v>551</v>
      </c>
      <c r="B453">
        <v>2.2000000000000001E-3</v>
      </c>
      <c r="C453">
        <v>3.3E-3</v>
      </c>
      <c r="D453">
        <v>2.2000000000000001E-3</v>
      </c>
      <c r="E453">
        <v>2.2000000000000001E-3</v>
      </c>
      <c r="F453">
        <v>2.2000000000000001E-3</v>
      </c>
      <c r="G453">
        <v>2.2000000000000001E-3</v>
      </c>
      <c r="H453">
        <v>2.2000000000000001E-3</v>
      </c>
      <c r="I453">
        <v>2.2000000000000001E-3</v>
      </c>
      <c r="J453">
        <v>5.5000000000000005E-3</v>
      </c>
      <c r="K453">
        <v>9.8999999999999991E-3</v>
      </c>
      <c r="L453">
        <v>9.8999999999999991E-3</v>
      </c>
      <c r="M453">
        <v>1.32E-2</v>
      </c>
      <c r="N453">
        <v>6.6E-3</v>
      </c>
      <c r="O453">
        <v>1.32E-2</v>
      </c>
      <c r="P453">
        <v>1.5400000000000002E-2</v>
      </c>
      <c r="Q453">
        <v>7.7000000000000011E-3</v>
      </c>
      <c r="R453">
        <v>5.5000000000000005E-3</v>
      </c>
      <c r="S453">
        <v>5.5000000000000005E-3</v>
      </c>
      <c r="T453">
        <v>4.4000000000000003E-3</v>
      </c>
      <c r="U453">
        <v>4.4000000000000003E-3</v>
      </c>
      <c r="V453">
        <v>4.4000000000000003E-3</v>
      </c>
      <c r="W453">
        <v>3.3E-3</v>
      </c>
      <c r="X453">
        <v>3.3E-3</v>
      </c>
      <c r="Y453">
        <v>2.2000000000000001E-3</v>
      </c>
    </row>
    <row r="454" spans="1:25">
      <c r="A454" s="87" t="s">
        <v>552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1.1000000000000001E-3</v>
      </c>
      <c r="L454">
        <v>1.1000000000000001E-3</v>
      </c>
      <c r="M454">
        <v>1.1000000000000001E-3</v>
      </c>
      <c r="N454">
        <v>0</v>
      </c>
      <c r="O454">
        <v>1.1000000000000001E-3</v>
      </c>
      <c r="P454">
        <v>2.2000000000000001E-3</v>
      </c>
      <c r="Q454">
        <v>0</v>
      </c>
      <c r="R454">
        <v>0</v>
      </c>
      <c r="S454">
        <v>0</v>
      </c>
      <c r="T454">
        <v>1.1000000000000001E-3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s="87" t="s">
        <v>553</v>
      </c>
      <c r="B455">
        <v>2.2000000000000001E-3</v>
      </c>
      <c r="C455">
        <v>0.30249999999999999</v>
      </c>
      <c r="D455">
        <v>0.45429999999999998</v>
      </c>
      <c r="E455">
        <v>0.52249999999999996</v>
      </c>
      <c r="F455">
        <v>3.6299999999999999E-2</v>
      </c>
      <c r="G455">
        <v>2.2000000000000001E-3</v>
      </c>
      <c r="H455">
        <v>2.2000000000000001E-3</v>
      </c>
      <c r="I455">
        <v>1.5400000000000002E-2</v>
      </c>
      <c r="J455">
        <v>3.3E-3</v>
      </c>
      <c r="K455">
        <v>2.2000000000000001E-3</v>
      </c>
      <c r="L455">
        <v>2.2000000000000001E-3</v>
      </c>
      <c r="M455">
        <v>8.8000000000000005E-3</v>
      </c>
      <c r="N455">
        <v>2.2000000000000001E-3</v>
      </c>
      <c r="O455">
        <v>1.5400000000000002E-2</v>
      </c>
      <c r="P455">
        <v>1.43E-2</v>
      </c>
      <c r="Q455">
        <v>4.4000000000000003E-3</v>
      </c>
      <c r="R455">
        <v>4.4000000000000003E-3</v>
      </c>
      <c r="S455">
        <v>3.3E-3</v>
      </c>
      <c r="T455">
        <v>3.3E-3</v>
      </c>
      <c r="U455">
        <v>3.3E-3</v>
      </c>
      <c r="V455">
        <v>3.3E-3</v>
      </c>
      <c r="W455">
        <v>3.3E-3</v>
      </c>
      <c r="X455">
        <v>2.2000000000000001E-3</v>
      </c>
      <c r="Y455">
        <v>7.7000000000000011E-3</v>
      </c>
    </row>
    <row r="456" spans="1:25">
      <c r="A456" s="87" t="s">
        <v>554</v>
      </c>
      <c r="B456">
        <v>0</v>
      </c>
      <c r="C456">
        <v>0.1903</v>
      </c>
      <c r="D456">
        <v>0.1694</v>
      </c>
      <c r="E456">
        <v>0</v>
      </c>
      <c r="F456">
        <v>0.10339999999999999</v>
      </c>
      <c r="G456">
        <v>0.2838</v>
      </c>
      <c r="H456">
        <v>0.19470000000000001</v>
      </c>
      <c r="I456">
        <v>1.21E-2</v>
      </c>
      <c r="J456">
        <v>1.21E-2</v>
      </c>
      <c r="K456">
        <v>2.2000000000000002E-2</v>
      </c>
      <c r="L456">
        <v>5.1699999999999996E-2</v>
      </c>
      <c r="M456">
        <v>0.2079</v>
      </c>
      <c r="N456">
        <v>0.1716</v>
      </c>
      <c r="O456">
        <v>0</v>
      </c>
      <c r="P456">
        <v>2.2000000000000001E-3</v>
      </c>
      <c r="Q456">
        <v>1.5400000000000002E-2</v>
      </c>
      <c r="R456">
        <v>1.5400000000000002E-2</v>
      </c>
      <c r="S456">
        <v>5.1699999999999996E-2</v>
      </c>
      <c r="T456">
        <v>5.5000000000000005E-3</v>
      </c>
      <c r="U456">
        <v>1.1000000000000001E-3</v>
      </c>
      <c r="V456">
        <v>1.1000000000000001E-3</v>
      </c>
      <c r="W456">
        <v>9.7900000000000001E-2</v>
      </c>
      <c r="X456">
        <v>0.2893</v>
      </c>
      <c r="Y456">
        <v>0.19359999999999999</v>
      </c>
    </row>
    <row r="457" spans="1:25">
      <c r="A457" s="87" t="s">
        <v>555</v>
      </c>
      <c r="B457">
        <v>7.7000000000000011E-3</v>
      </c>
      <c r="C457">
        <v>3.3E-3</v>
      </c>
      <c r="D457">
        <v>4.4000000000000003E-3</v>
      </c>
      <c r="E457">
        <v>3.3E-3</v>
      </c>
      <c r="F457">
        <v>5.5000000000000005E-3</v>
      </c>
      <c r="G457">
        <v>2.2000000000000001E-3</v>
      </c>
      <c r="H457">
        <v>4.4000000000000003E-3</v>
      </c>
      <c r="I457">
        <v>7.7000000000000011E-3</v>
      </c>
      <c r="J457">
        <v>1.6500000000000001E-2</v>
      </c>
      <c r="K457">
        <v>2.75E-2</v>
      </c>
      <c r="L457">
        <v>1.5400000000000002E-2</v>
      </c>
      <c r="M457">
        <v>1.32E-2</v>
      </c>
      <c r="N457">
        <v>7.7000000000000011E-3</v>
      </c>
      <c r="O457">
        <v>9.8999999999999991E-3</v>
      </c>
      <c r="P457">
        <v>7.7000000000000011E-3</v>
      </c>
      <c r="Q457">
        <v>1.21E-2</v>
      </c>
      <c r="R457">
        <v>7.7000000000000011E-3</v>
      </c>
      <c r="S457">
        <v>8.8000000000000005E-3</v>
      </c>
      <c r="T457">
        <v>6.6E-3</v>
      </c>
      <c r="U457">
        <v>3.3E-3</v>
      </c>
      <c r="V457">
        <v>3.3E-3</v>
      </c>
      <c r="W457">
        <v>4.4000000000000003E-3</v>
      </c>
      <c r="X457">
        <v>6.6E-3</v>
      </c>
      <c r="Y457">
        <v>5.5000000000000005E-3</v>
      </c>
    </row>
    <row r="458" spans="1:25">
      <c r="A458" s="87" t="s">
        <v>556</v>
      </c>
      <c r="B458">
        <v>3.3E-3</v>
      </c>
      <c r="C458">
        <v>1.6500000000000001E-2</v>
      </c>
      <c r="D458">
        <v>7.7000000000000011E-3</v>
      </c>
      <c r="E458">
        <v>5.5000000000000005E-3</v>
      </c>
      <c r="F458">
        <v>2.0900000000000002E-2</v>
      </c>
      <c r="G458">
        <v>9.8999999999999991E-3</v>
      </c>
      <c r="H458">
        <v>4.4000000000000003E-3</v>
      </c>
      <c r="I458">
        <v>2.3099999999999999E-2</v>
      </c>
      <c r="J458">
        <v>8.8000000000000005E-3</v>
      </c>
      <c r="K458">
        <v>3.3E-3</v>
      </c>
      <c r="L458">
        <v>1.1000000000000001E-2</v>
      </c>
      <c r="M458">
        <v>1.1000000000000001E-2</v>
      </c>
      <c r="N458">
        <v>1.21E-2</v>
      </c>
      <c r="O458">
        <v>1.21E-2</v>
      </c>
      <c r="P458">
        <v>1.21E-2</v>
      </c>
      <c r="Q458">
        <v>1.32E-2</v>
      </c>
      <c r="R458">
        <v>1.1000000000000001E-2</v>
      </c>
      <c r="S458">
        <v>1.21E-2</v>
      </c>
      <c r="T458">
        <v>1.21E-2</v>
      </c>
      <c r="U458">
        <v>1.21E-2</v>
      </c>
      <c r="V458">
        <v>1.1000000000000001E-2</v>
      </c>
      <c r="W458">
        <v>2.0900000000000002E-2</v>
      </c>
      <c r="X458">
        <v>6.6E-3</v>
      </c>
      <c r="Y458">
        <v>1.6500000000000001E-2</v>
      </c>
    </row>
    <row r="459" spans="1:25">
      <c r="A459" s="87" t="s">
        <v>557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s="87" t="s">
        <v>558</v>
      </c>
      <c r="B460">
        <v>6.6E-3</v>
      </c>
      <c r="C460">
        <v>6.6E-3</v>
      </c>
      <c r="D460">
        <v>6.6E-3</v>
      </c>
      <c r="E460">
        <v>6.6E-3</v>
      </c>
      <c r="F460">
        <v>5.5000000000000005E-3</v>
      </c>
      <c r="G460">
        <v>6.6E-3</v>
      </c>
      <c r="H460">
        <v>5.5000000000000005E-3</v>
      </c>
      <c r="I460">
        <v>7.7000000000000011E-3</v>
      </c>
      <c r="J460">
        <v>7.7000000000000011E-3</v>
      </c>
      <c r="K460">
        <v>8.8000000000000005E-3</v>
      </c>
      <c r="L460">
        <v>9.8999999999999991E-3</v>
      </c>
      <c r="M460">
        <v>7.7000000000000011E-3</v>
      </c>
      <c r="N460">
        <v>7.7000000000000011E-3</v>
      </c>
      <c r="O460">
        <v>6.6E-3</v>
      </c>
      <c r="P460">
        <v>7.7000000000000011E-3</v>
      </c>
      <c r="Q460">
        <v>8.8000000000000005E-3</v>
      </c>
      <c r="R460">
        <v>8.8000000000000005E-3</v>
      </c>
      <c r="S460">
        <v>7.7000000000000011E-3</v>
      </c>
      <c r="T460">
        <v>8.8000000000000005E-3</v>
      </c>
      <c r="U460">
        <v>6.6E-3</v>
      </c>
      <c r="V460">
        <v>9.8999999999999991E-3</v>
      </c>
      <c r="W460">
        <v>7.7000000000000011E-3</v>
      </c>
      <c r="X460">
        <v>6.6E-3</v>
      </c>
      <c r="Y460">
        <v>6.6E-3</v>
      </c>
    </row>
    <row r="461" spans="1:25">
      <c r="A461" s="87" t="s">
        <v>559</v>
      </c>
      <c r="B461">
        <v>2.2000000000000001E-3</v>
      </c>
      <c r="C461">
        <v>0</v>
      </c>
      <c r="D461">
        <v>1.1000000000000001E-3</v>
      </c>
      <c r="E461">
        <v>0</v>
      </c>
      <c r="F461">
        <v>2.2000000000000001E-3</v>
      </c>
      <c r="G461">
        <v>1.1000000000000001E-3</v>
      </c>
      <c r="H461">
        <v>2.2000000000000001E-3</v>
      </c>
      <c r="I461">
        <v>0</v>
      </c>
      <c r="J461">
        <v>1.1000000000000001E-3</v>
      </c>
      <c r="K461">
        <v>2.2000000000000001E-3</v>
      </c>
      <c r="L461">
        <v>9.0199999999999989E-2</v>
      </c>
      <c r="M461">
        <v>3.3E-3</v>
      </c>
      <c r="N461">
        <v>5.5000000000000005E-3</v>
      </c>
      <c r="O461">
        <v>1.32E-2</v>
      </c>
      <c r="P461">
        <v>1.21E-2</v>
      </c>
      <c r="Q461">
        <v>3.3E-3</v>
      </c>
      <c r="R461">
        <v>2.2000000000000001E-3</v>
      </c>
      <c r="S461">
        <v>5.5000000000000005E-3</v>
      </c>
      <c r="T461">
        <v>1.1000000000000001E-3</v>
      </c>
      <c r="U461">
        <v>0</v>
      </c>
      <c r="V461">
        <v>1.1000000000000001E-3</v>
      </c>
      <c r="W461">
        <v>0</v>
      </c>
      <c r="X461">
        <v>1.1000000000000001E-3</v>
      </c>
      <c r="Y461">
        <v>0</v>
      </c>
    </row>
    <row r="462" spans="1:25">
      <c r="A462" s="87" t="s">
        <v>560</v>
      </c>
      <c r="B462">
        <v>0.21340000000000001</v>
      </c>
      <c r="C462">
        <v>1.1000000000000001E-3</v>
      </c>
      <c r="D462">
        <v>1.1000000000000001E-3</v>
      </c>
      <c r="E462">
        <v>1.1000000000000001E-3</v>
      </c>
      <c r="F462">
        <v>1.1000000000000001E-3</v>
      </c>
      <c r="G462">
        <v>0.16500000000000001</v>
      </c>
      <c r="H462">
        <v>3.3E-3</v>
      </c>
      <c r="I462">
        <v>4.4000000000000003E-3</v>
      </c>
      <c r="J462">
        <v>5.5000000000000005E-3</v>
      </c>
      <c r="K462">
        <v>7.7000000000000011E-3</v>
      </c>
      <c r="L462">
        <v>6.6E-3</v>
      </c>
      <c r="M462">
        <v>5.5000000000000005E-3</v>
      </c>
      <c r="N462">
        <v>0.22</v>
      </c>
      <c r="O462">
        <v>4.4000000000000003E-3</v>
      </c>
      <c r="P462">
        <v>8.8000000000000005E-3</v>
      </c>
      <c r="Q462">
        <v>7.7000000000000011E-3</v>
      </c>
      <c r="R462">
        <v>8.8000000000000005E-3</v>
      </c>
      <c r="S462">
        <v>4.4000000000000003E-3</v>
      </c>
      <c r="T462">
        <v>3.3E-3</v>
      </c>
      <c r="U462">
        <v>2.2000000000000001E-3</v>
      </c>
      <c r="V462">
        <v>2.2000000000000001E-3</v>
      </c>
      <c r="W462">
        <v>1.1000000000000001E-3</v>
      </c>
      <c r="X462">
        <v>2.2000000000000001E-3</v>
      </c>
      <c r="Y462">
        <v>0.17050000000000001</v>
      </c>
    </row>
    <row r="463" spans="1:25">
      <c r="A463" s="87" t="s">
        <v>561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5.5000000000000005E-3</v>
      </c>
      <c r="K463">
        <v>1.1000000000000001E-3</v>
      </c>
      <c r="L463">
        <v>1.1000000000000001E-3</v>
      </c>
      <c r="M463">
        <v>3.3E-3</v>
      </c>
      <c r="N463">
        <v>0</v>
      </c>
      <c r="O463">
        <v>6.6E-3</v>
      </c>
      <c r="P463">
        <v>7.7000000000000011E-3</v>
      </c>
      <c r="Q463">
        <v>0</v>
      </c>
      <c r="R463">
        <v>1.1000000000000001E-3</v>
      </c>
      <c r="S463">
        <v>0</v>
      </c>
      <c r="T463">
        <v>1.1000000000000001E-3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s="87" t="s">
        <v>562</v>
      </c>
      <c r="B464">
        <v>0</v>
      </c>
      <c r="C464">
        <v>0.39710000000000001</v>
      </c>
      <c r="D464">
        <v>0.43670000000000003</v>
      </c>
      <c r="E464">
        <v>0.32779999999999998</v>
      </c>
      <c r="F464">
        <v>0</v>
      </c>
      <c r="G464">
        <v>1.1000000000000001E-3</v>
      </c>
      <c r="H464">
        <v>0.22329999999999997</v>
      </c>
      <c r="I464">
        <v>9.4600000000000004E-2</v>
      </c>
      <c r="J464">
        <v>7.7000000000000011E-3</v>
      </c>
      <c r="K464">
        <v>1.7600000000000001E-2</v>
      </c>
      <c r="L464">
        <v>1.6500000000000001E-2</v>
      </c>
      <c r="M464">
        <v>7.7000000000000011E-3</v>
      </c>
      <c r="N464">
        <v>2.2000000000000001E-3</v>
      </c>
      <c r="O464">
        <v>5.5000000000000005E-3</v>
      </c>
      <c r="P464">
        <v>1.32E-2</v>
      </c>
      <c r="Q464">
        <v>9.8999999999999991E-3</v>
      </c>
      <c r="R464">
        <v>5.5000000000000005E-3</v>
      </c>
      <c r="S464">
        <v>4.4000000000000003E-3</v>
      </c>
      <c r="T464">
        <v>1.21E-2</v>
      </c>
      <c r="U464">
        <v>3.3E-3</v>
      </c>
      <c r="V464">
        <v>1.1000000000000001E-3</v>
      </c>
      <c r="W464">
        <v>1.1000000000000001E-3</v>
      </c>
      <c r="X464">
        <v>0.2167</v>
      </c>
      <c r="Y464">
        <v>0</v>
      </c>
    </row>
    <row r="465" spans="1:25">
      <c r="A465" s="87" t="s">
        <v>563</v>
      </c>
      <c r="B465">
        <v>0.32670000000000005</v>
      </c>
      <c r="C465">
        <v>1.21E-2</v>
      </c>
      <c r="D465">
        <v>2.2000000000000001E-3</v>
      </c>
      <c r="E465">
        <v>0</v>
      </c>
      <c r="F465">
        <v>0</v>
      </c>
      <c r="G465">
        <v>0</v>
      </c>
      <c r="H465">
        <v>0.33329999999999999</v>
      </c>
      <c r="I465">
        <v>4.8399999999999999E-2</v>
      </c>
      <c r="J465">
        <v>2.0900000000000002E-2</v>
      </c>
      <c r="K465">
        <v>3.3E-3</v>
      </c>
      <c r="L465">
        <v>6.6E-3</v>
      </c>
      <c r="M465">
        <v>1.9799999999999998E-2</v>
      </c>
      <c r="N465">
        <v>3.0800000000000004E-2</v>
      </c>
      <c r="O465">
        <v>1.43E-2</v>
      </c>
      <c r="P465">
        <v>3.3E-3</v>
      </c>
      <c r="Q465">
        <v>2.2000000000000001E-3</v>
      </c>
      <c r="R465">
        <v>6.6E-3</v>
      </c>
      <c r="S465">
        <v>1.1000000000000001E-3</v>
      </c>
      <c r="T465">
        <v>2.2000000000000001E-3</v>
      </c>
      <c r="U465">
        <v>4.4000000000000003E-3</v>
      </c>
      <c r="V465">
        <v>2.2000000000000001E-3</v>
      </c>
      <c r="W465">
        <v>2.2000000000000001E-3</v>
      </c>
      <c r="X465">
        <v>1.1000000000000001E-3</v>
      </c>
      <c r="Y465">
        <v>0.14850000000000002</v>
      </c>
    </row>
    <row r="466" spans="1:25">
      <c r="A466" s="87" t="s">
        <v>564</v>
      </c>
      <c r="B466">
        <v>0</v>
      </c>
      <c r="C466">
        <v>0</v>
      </c>
      <c r="D466">
        <v>0</v>
      </c>
      <c r="E466">
        <v>0.21229999999999999</v>
      </c>
      <c r="F466">
        <v>0.3553</v>
      </c>
      <c r="G466">
        <v>0.28489999999999999</v>
      </c>
      <c r="H466">
        <v>7.0400000000000004E-2</v>
      </c>
      <c r="I466">
        <v>1.7600000000000001E-2</v>
      </c>
      <c r="J466">
        <v>1.1000000000000001E-2</v>
      </c>
      <c r="K466">
        <v>9.8999999999999991E-3</v>
      </c>
      <c r="L466">
        <v>1.1000000000000001E-2</v>
      </c>
      <c r="M466">
        <v>9.8999999999999991E-3</v>
      </c>
      <c r="N466">
        <v>1.5400000000000002E-2</v>
      </c>
      <c r="O466">
        <v>1.43E-2</v>
      </c>
      <c r="P466">
        <v>1.32E-2</v>
      </c>
      <c r="Q466">
        <v>7.7000000000000011E-3</v>
      </c>
      <c r="R466">
        <v>5.5000000000000005E-3</v>
      </c>
      <c r="S466">
        <v>8.8000000000000005E-3</v>
      </c>
      <c r="T466">
        <v>2.2000000000000001E-3</v>
      </c>
      <c r="U466">
        <v>1.1000000000000001E-3</v>
      </c>
      <c r="V466">
        <v>1.1000000000000001E-3</v>
      </c>
      <c r="W466">
        <v>3.3E-3</v>
      </c>
      <c r="X466">
        <v>1.1000000000000001E-3</v>
      </c>
      <c r="Y466">
        <v>1.1000000000000001E-3</v>
      </c>
    </row>
    <row r="467" spans="1:25">
      <c r="A467" s="87" t="s">
        <v>565</v>
      </c>
      <c r="B467">
        <v>8.14E-2</v>
      </c>
      <c r="C467">
        <v>4.4000000000000003E-3</v>
      </c>
      <c r="D467">
        <v>3.3E-3</v>
      </c>
      <c r="E467">
        <v>2.2000000000000001E-3</v>
      </c>
      <c r="F467">
        <v>5.5000000000000005E-3</v>
      </c>
      <c r="G467">
        <v>0.17600000000000002</v>
      </c>
      <c r="H467">
        <v>2.2000000000000001E-3</v>
      </c>
      <c r="I467">
        <v>3.3E-3</v>
      </c>
      <c r="J467">
        <v>5.5000000000000005E-3</v>
      </c>
      <c r="K467">
        <v>3.3E-3</v>
      </c>
      <c r="L467">
        <v>4.4000000000000003E-3</v>
      </c>
      <c r="M467">
        <v>6.6E-3</v>
      </c>
      <c r="N467">
        <v>8.3600000000000008E-2</v>
      </c>
      <c r="O467">
        <v>4.4000000000000003E-3</v>
      </c>
      <c r="P467">
        <v>3.3E-3</v>
      </c>
      <c r="Q467">
        <v>4.4000000000000003E-3</v>
      </c>
      <c r="R467">
        <v>4.4000000000000003E-3</v>
      </c>
      <c r="S467">
        <v>4.4000000000000003E-3</v>
      </c>
      <c r="T467">
        <v>3.3E-3</v>
      </c>
      <c r="U467">
        <v>1.1000000000000001E-3</v>
      </c>
      <c r="V467">
        <v>2.2000000000000001E-3</v>
      </c>
      <c r="W467">
        <v>1.7600000000000001E-2</v>
      </c>
      <c r="X467">
        <v>7.7000000000000011E-3</v>
      </c>
      <c r="Y467">
        <v>0.1837</v>
      </c>
    </row>
    <row r="468" spans="1:25">
      <c r="A468" s="87" t="s">
        <v>566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8.0299999999999996E-2</v>
      </c>
      <c r="I468">
        <v>5.3899999999999997E-2</v>
      </c>
      <c r="J468">
        <v>1.1000000000000001E-3</v>
      </c>
      <c r="K468">
        <v>2.2000000000000001E-3</v>
      </c>
      <c r="L468">
        <v>1.1000000000000001E-3</v>
      </c>
      <c r="M468">
        <v>1.1000000000000001E-3</v>
      </c>
      <c r="N468">
        <v>1.1000000000000001E-3</v>
      </c>
      <c r="O468">
        <v>1.1000000000000001E-3</v>
      </c>
      <c r="P468">
        <v>1.1000000000000001E-3</v>
      </c>
      <c r="Q468">
        <v>1.1000000000000001E-3</v>
      </c>
      <c r="R468">
        <v>1.1000000000000001E-3</v>
      </c>
      <c r="S468">
        <v>2.2000000000000001E-3</v>
      </c>
      <c r="T468">
        <v>2.2000000000000001E-3</v>
      </c>
      <c r="U468">
        <v>1.1000000000000001E-3</v>
      </c>
      <c r="V468">
        <v>1.1000000000000001E-3</v>
      </c>
      <c r="W468">
        <v>2.2000000000000001E-3</v>
      </c>
      <c r="X468">
        <v>0.12320000000000002</v>
      </c>
      <c r="Y468">
        <v>2.64E-2</v>
      </c>
    </row>
    <row r="469" spans="1:25">
      <c r="A469" s="87" t="s">
        <v>567</v>
      </c>
      <c r="B469">
        <v>2.2000000000000001E-3</v>
      </c>
      <c r="C469">
        <v>2.2000000000000001E-3</v>
      </c>
      <c r="D469">
        <v>2.2000000000000001E-3</v>
      </c>
      <c r="E469">
        <v>2.2000000000000001E-3</v>
      </c>
      <c r="F469">
        <v>2.2000000000000001E-3</v>
      </c>
      <c r="G469">
        <v>2.2000000000000001E-3</v>
      </c>
      <c r="H469">
        <v>7.7000000000000011E-3</v>
      </c>
      <c r="I469">
        <v>3.1899999999999998E-2</v>
      </c>
      <c r="J469">
        <v>2.64E-2</v>
      </c>
      <c r="K469">
        <v>2.53E-2</v>
      </c>
      <c r="L469">
        <v>3.1899999999999998E-2</v>
      </c>
      <c r="M469">
        <v>1.32E-2</v>
      </c>
      <c r="N469">
        <v>6.6E-3</v>
      </c>
      <c r="O469">
        <v>7.7000000000000011E-3</v>
      </c>
      <c r="P469">
        <v>4.4000000000000003E-3</v>
      </c>
      <c r="Q469">
        <v>1.21E-2</v>
      </c>
      <c r="R469">
        <v>1.9799999999999998E-2</v>
      </c>
      <c r="S469">
        <v>1.21E-2</v>
      </c>
      <c r="T469">
        <v>6.6E-3</v>
      </c>
      <c r="U469">
        <v>5.5000000000000005E-3</v>
      </c>
      <c r="V469">
        <v>5.5000000000000005E-3</v>
      </c>
      <c r="W469">
        <v>6.6E-3</v>
      </c>
      <c r="X469">
        <v>2.2000000000000001E-3</v>
      </c>
      <c r="Y469">
        <v>2.2000000000000001E-3</v>
      </c>
    </row>
    <row r="470" spans="1:25">
      <c r="A470" s="87" t="s">
        <v>568</v>
      </c>
      <c r="B470">
        <v>2.2000000000000001E-3</v>
      </c>
      <c r="C470">
        <v>2.2000000000000001E-3</v>
      </c>
      <c r="D470">
        <v>2.2000000000000001E-3</v>
      </c>
      <c r="E470">
        <v>0.30579999999999996</v>
      </c>
      <c r="F470">
        <v>0.627</v>
      </c>
      <c r="G470">
        <v>0.51039999999999996</v>
      </c>
      <c r="H470">
        <v>3.3E-3</v>
      </c>
      <c r="I470">
        <v>5.5000000000000005E-3</v>
      </c>
      <c r="J470">
        <v>4.4000000000000003E-3</v>
      </c>
      <c r="K470">
        <v>6.6E-3</v>
      </c>
      <c r="L470">
        <v>3.1899999999999998E-2</v>
      </c>
      <c r="M470">
        <v>0.63140000000000007</v>
      </c>
      <c r="N470">
        <v>0.36849999999999999</v>
      </c>
      <c r="O470">
        <v>1.43E-2</v>
      </c>
      <c r="P470">
        <v>3.1899999999999998E-2</v>
      </c>
      <c r="Q470">
        <v>1.32E-2</v>
      </c>
      <c r="R470">
        <v>5.5000000000000005E-3</v>
      </c>
      <c r="S470">
        <v>1.1000000000000001E-3</v>
      </c>
      <c r="T470">
        <v>0</v>
      </c>
      <c r="U470">
        <v>0</v>
      </c>
      <c r="V470">
        <v>1.1000000000000001E-3</v>
      </c>
      <c r="W470">
        <v>1.1000000000000001E-3</v>
      </c>
      <c r="X470">
        <v>0.34540000000000004</v>
      </c>
      <c r="Y470">
        <v>0.16500000000000001</v>
      </c>
    </row>
    <row r="471" spans="1:25">
      <c r="A471" s="87" t="s">
        <v>569</v>
      </c>
      <c r="B471">
        <v>7.7000000000000011E-3</v>
      </c>
      <c r="C471">
        <v>3.3E-3</v>
      </c>
      <c r="D471">
        <v>0.31240000000000001</v>
      </c>
      <c r="E471">
        <v>0.2145</v>
      </c>
      <c r="F471">
        <v>2.53E-2</v>
      </c>
      <c r="G471">
        <v>0.25519999999999998</v>
      </c>
      <c r="H471">
        <v>3.7400000000000003E-2</v>
      </c>
      <c r="I471">
        <v>1.21E-2</v>
      </c>
      <c r="J471">
        <v>8.8000000000000005E-3</v>
      </c>
      <c r="K471">
        <v>1.21E-2</v>
      </c>
      <c r="L471">
        <v>1.6500000000000001E-2</v>
      </c>
      <c r="M471">
        <v>6.6E-3</v>
      </c>
      <c r="N471">
        <v>5.5000000000000005E-3</v>
      </c>
      <c r="O471">
        <v>1.1000000000000001E-2</v>
      </c>
      <c r="P471">
        <v>5.5000000000000005E-3</v>
      </c>
      <c r="Q471">
        <v>1.1000000000000001E-3</v>
      </c>
      <c r="R471">
        <v>8.8000000000000005E-3</v>
      </c>
      <c r="S471">
        <v>1.1000000000000001E-3</v>
      </c>
      <c r="T471">
        <v>0.30909999999999999</v>
      </c>
      <c r="U471">
        <v>0.20020000000000002</v>
      </c>
      <c r="V471">
        <v>1.32E-2</v>
      </c>
      <c r="W471">
        <v>9.8999999999999991E-3</v>
      </c>
      <c r="X471">
        <v>0.24859999999999999</v>
      </c>
      <c r="Y471">
        <v>6.2699999999999992E-2</v>
      </c>
    </row>
    <row r="472" spans="1:25">
      <c r="A472" s="87" t="s">
        <v>570</v>
      </c>
      <c r="B472">
        <v>2.2000000000000001E-3</v>
      </c>
      <c r="C472">
        <v>5.5000000000000005E-3</v>
      </c>
      <c r="D472">
        <v>1.8700000000000001E-2</v>
      </c>
      <c r="E472">
        <v>4.4000000000000003E-3</v>
      </c>
      <c r="F472">
        <v>2.2000000000000001E-3</v>
      </c>
      <c r="G472">
        <v>4.4000000000000003E-3</v>
      </c>
      <c r="H472">
        <v>1.1000000000000001E-2</v>
      </c>
      <c r="I472">
        <v>0.36849999999999999</v>
      </c>
      <c r="J472">
        <v>7.3700000000000002E-2</v>
      </c>
      <c r="K472">
        <v>8.8000000000000005E-3</v>
      </c>
      <c r="L472">
        <v>6.6E-3</v>
      </c>
      <c r="M472">
        <v>5.5000000000000005E-3</v>
      </c>
      <c r="N472">
        <v>4.4000000000000003E-3</v>
      </c>
      <c r="O472">
        <v>1.5400000000000002E-2</v>
      </c>
      <c r="P472">
        <v>2.2000000000000002E-2</v>
      </c>
      <c r="Q472">
        <v>1.8700000000000001E-2</v>
      </c>
      <c r="R472">
        <v>5.5000000000000005E-3</v>
      </c>
      <c r="S472">
        <v>4.4000000000000003E-3</v>
      </c>
      <c r="T472">
        <v>5.5000000000000005E-3</v>
      </c>
      <c r="U472">
        <v>4.4000000000000003E-3</v>
      </c>
      <c r="V472">
        <v>3.3E-3</v>
      </c>
      <c r="W472">
        <v>2.2000000000000001E-3</v>
      </c>
      <c r="X472">
        <v>3.3E-3</v>
      </c>
      <c r="Y472">
        <v>3.3E-3</v>
      </c>
    </row>
    <row r="473" spans="1:25">
      <c r="A473" s="87" t="s">
        <v>571</v>
      </c>
      <c r="B473">
        <v>1.1000000000000001E-3</v>
      </c>
      <c r="C473">
        <v>1.1000000000000001E-3</v>
      </c>
      <c r="D473">
        <v>1.1000000000000001E-3</v>
      </c>
      <c r="E473">
        <v>1.1000000000000001E-3</v>
      </c>
      <c r="F473">
        <v>0.54120000000000001</v>
      </c>
      <c r="G473">
        <v>0.2167</v>
      </c>
      <c r="H473">
        <v>3.3E-3</v>
      </c>
      <c r="I473">
        <v>4.4000000000000003E-3</v>
      </c>
      <c r="J473">
        <v>1.5400000000000002E-2</v>
      </c>
      <c r="K473">
        <v>1.32E-2</v>
      </c>
      <c r="L473">
        <v>1.7600000000000001E-2</v>
      </c>
      <c r="M473">
        <v>4.4000000000000003E-3</v>
      </c>
      <c r="N473">
        <v>3.3E-3</v>
      </c>
      <c r="O473">
        <v>7.7000000000000011E-3</v>
      </c>
      <c r="P473">
        <v>7.7000000000000011E-3</v>
      </c>
      <c r="Q473">
        <v>9.8999999999999991E-3</v>
      </c>
      <c r="R473">
        <v>3.6299999999999999E-2</v>
      </c>
      <c r="S473">
        <v>2.3099999999999999E-2</v>
      </c>
      <c r="T473">
        <v>6.6E-3</v>
      </c>
      <c r="U473">
        <v>2.2000000000000001E-3</v>
      </c>
      <c r="V473">
        <v>2.2000000000000001E-3</v>
      </c>
      <c r="W473">
        <v>2.2000000000000001E-3</v>
      </c>
      <c r="X473">
        <v>0.53239999999999998</v>
      </c>
      <c r="Y473">
        <v>0.23100000000000001</v>
      </c>
    </row>
    <row r="474" spans="1:25">
      <c r="A474" s="87" t="s">
        <v>572</v>
      </c>
      <c r="B474">
        <v>5.5000000000000005E-3</v>
      </c>
      <c r="C474">
        <v>6.6E-3</v>
      </c>
      <c r="D474">
        <v>6.6E-3</v>
      </c>
      <c r="E474">
        <v>0.1958</v>
      </c>
      <c r="F474">
        <v>0.27060000000000001</v>
      </c>
      <c r="G474">
        <v>0.12320000000000002</v>
      </c>
      <c r="H474">
        <v>4.2900000000000001E-2</v>
      </c>
      <c r="I474">
        <v>1.8700000000000001E-2</v>
      </c>
      <c r="J474">
        <v>1.5400000000000002E-2</v>
      </c>
      <c r="K474">
        <v>1.32E-2</v>
      </c>
      <c r="L474">
        <v>1.8700000000000001E-2</v>
      </c>
      <c r="M474">
        <v>1.43E-2</v>
      </c>
      <c r="N474">
        <v>0.2387</v>
      </c>
      <c r="O474">
        <v>0.10339999999999999</v>
      </c>
      <c r="P474">
        <v>2.53E-2</v>
      </c>
      <c r="Q474">
        <v>2.9700000000000001E-2</v>
      </c>
      <c r="R474">
        <v>4.4000000000000004E-2</v>
      </c>
      <c r="S474">
        <v>3.4099999999999998E-2</v>
      </c>
      <c r="T474">
        <v>1.8700000000000001E-2</v>
      </c>
      <c r="U474">
        <v>1.32E-2</v>
      </c>
      <c r="V474">
        <v>1.1000000000000001E-2</v>
      </c>
      <c r="W474">
        <v>1.32E-2</v>
      </c>
      <c r="X474">
        <v>9.8999999999999991E-3</v>
      </c>
      <c r="Y474">
        <v>5.5000000000000005E-3</v>
      </c>
    </row>
    <row r="475" spans="1:25">
      <c r="A475" s="87" t="s">
        <v>573</v>
      </c>
      <c r="B475">
        <v>1.1000000000000001E-3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1.1000000000000001E-3</v>
      </c>
      <c r="I475">
        <v>2.2000000000000001E-3</v>
      </c>
      <c r="J475">
        <v>2.2000000000000001E-3</v>
      </c>
      <c r="K475">
        <v>3.3E-3</v>
      </c>
      <c r="L475">
        <v>4.4000000000000003E-3</v>
      </c>
      <c r="M475">
        <v>3.3E-3</v>
      </c>
      <c r="N475">
        <v>2.2000000000000001E-3</v>
      </c>
      <c r="O475">
        <v>3.3E-3</v>
      </c>
      <c r="P475">
        <v>3.3E-3</v>
      </c>
      <c r="Q475">
        <v>5.5000000000000005E-3</v>
      </c>
      <c r="R475">
        <v>3.3E-3</v>
      </c>
      <c r="S475">
        <v>5.5000000000000005E-3</v>
      </c>
      <c r="T475">
        <v>2.2000000000000001E-3</v>
      </c>
      <c r="U475">
        <v>1.1000000000000001E-3</v>
      </c>
      <c r="V475">
        <v>1.1000000000000001E-3</v>
      </c>
      <c r="W475">
        <v>1.1000000000000001E-3</v>
      </c>
      <c r="X475">
        <v>1.1000000000000001E-3</v>
      </c>
      <c r="Y475">
        <v>1.1000000000000001E-3</v>
      </c>
    </row>
    <row r="476" spans="1:25">
      <c r="A476" s="87" t="s">
        <v>574</v>
      </c>
      <c r="B476">
        <v>8.4699999999999998E-2</v>
      </c>
      <c r="C476">
        <v>0.15179999999999999</v>
      </c>
      <c r="D476">
        <v>8.8000000000000005E-3</v>
      </c>
      <c r="E476">
        <v>0</v>
      </c>
      <c r="F476">
        <v>6.6E-3</v>
      </c>
      <c r="G476">
        <v>5.3899999999999997E-2</v>
      </c>
      <c r="H476">
        <v>0.17600000000000002</v>
      </c>
      <c r="I476">
        <v>4.1800000000000004E-2</v>
      </c>
      <c r="J476">
        <v>2.4199999999999999E-2</v>
      </c>
      <c r="K476">
        <v>1.9799999999999998E-2</v>
      </c>
      <c r="L476">
        <v>2.0900000000000002E-2</v>
      </c>
      <c r="M476">
        <v>4.4000000000000003E-3</v>
      </c>
      <c r="N476">
        <v>1.1000000000000001E-3</v>
      </c>
      <c r="O476">
        <v>1.1000000000000001E-3</v>
      </c>
      <c r="P476">
        <v>3.3E-3</v>
      </c>
      <c r="Q476">
        <v>3.3E-3</v>
      </c>
      <c r="R476">
        <v>0</v>
      </c>
      <c r="S476">
        <v>1.6500000000000001E-2</v>
      </c>
      <c r="T476">
        <v>2.9700000000000001E-2</v>
      </c>
      <c r="U476">
        <v>3.3E-3</v>
      </c>
      <c r="V476">
        <v>1.1000000000000001E-3</v>
      </c>
      <c r="W476">
        <v>2.2000000000000001E-3</v>
      </c>
      <c r="X476">
        <v>4.5099999999999994E-2</v>
      </c>
      <c r="Y476">
        <v>3.9599999999999996E-2</v>
      </c>
    </row>
    <row r="477" spans="1:25">
      <c r="A477" s="87" t="s">
        <v>575</v>
      </c>
      <c r="B477">
        <v>1.1000000000000001E-2</v>
      </c>
      <c r="C477">
        <v>1.1000000000000001E-2</v>
      </c>
      <c r="D477">
        <v>1.1000000000000001E-2</v>
      </c>
      <c r="E477">
        <v>1.1000000000000001E-2</v>
      </c>
      <c r="F477">
        <v>1.1000000000000001E-2</v>
      </c>
      <c r="G477">
        <v>1.1000000000000001E-2</v>
      </c>
      <c r="H477">
        <v>1.32E-2</v>
      </c>
      <c r="I477">
        <v>7.7000000000000011E-3</v>
      </c>
      <c r="J477">
        <v>9.8999999999999991E-3</v>
      </c>
      <c r="K477">
        <v>5.5000000000000005E-3</v>
      </c>
      <c r="L477">
        <v>1.21E-2</v>
      </c>
      <c r="M477">
        <v>9.8999999999999991E-3</v>
      </c>
      <c r="N477">
        <v>6.6E-3</v>
      </c>
      <c r="O477">
        <v>5.5000000000000005E-3</v>
      </c>
      <c r="P477">
        <v>1.1000000000000001E-2</v>
      </c>
      <c r="Q477">
        <v>6.6E-3</v>
      </c>
      <c r="R477">
        <v>1.32E-2</v>
      </c>
      <c r="S477">
        <v>1.32E-2</v>
      </c>
      <c r="T477">
        <v>1.21E-2</v>
      </c>
      <c r="U477">
        <v>1.21E-2</v>
      </c>
      <c r="V477">
        <v>1.21E-2</v>
      </c>
      <c r="W477">
        <v>1.21E-2</v>
      </c>
      <c r="X477">
        <v>1.1000000000000001E-2</v>
      </c>
      <c r="Y477">
        <v>1.1000000000000001E-2</v>
      </c>
    </row>
    <row r="478" spans="1:25">
      <c r="A478" s="87" t="s">
        <v>576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1.1000000000000001E-3</v>
      </c>
      <c r="H478">
        <v>1.1000000000000001E-3</v>
      </c>
      <c r="I478">
        <v>2.2000000000000001E-3</v>
      </c>
      <c r="J478">
        <v>6.6E-3</v>
      </c>
      <c r="K478">
        <v>4.4000000000000003E-3</v>
      </c>
      <c r="L478">
        <v>5.5000000000000005E-3</v>
      </c>
      <c r="M478">
        <v>2.2000000000000001E-3</v>
      </c>
      <c r="N478">
        <v>5.5000000000000005E-3</v>
      </c>
      <c r="O478">
        <v>3.3E-3</v>
      </c>
      <c r="P478">
        <v>3.3E-3</v>
      </c>
      <c r="Q478">
        <v>5.5000000000000005E-3</v>
      </c>
      <c r="R478">
        <v>5.5000000000000005E-3</v>
      </c>
      <c r="S478">
        <v>1.6500000000000001E-2</v>
      </c>
      <c r="T478">
        <v>1.1000000000000001E-2</v>
      </c>
      <c r="U478">
        <v>3.3E-3</v>
      </c>
      <c r="V478">
        <v>3.3E-3</v>
      </c>
      <c r="W478">
        <v>3.3E-3</v>
      </c>
      <c r="X478">
        <v>1.1000000000000001E-3</v>
      </c>
      <c r="Y478">
        <v>1.1000000000000001E-3</v>
      </c>
    </row>
    <row r="479" spans="1:25">
      <c r="A479" s="87" t="s">
        <v>577</v>
      </c>
      <c r="B479">
        <v>0</v>
      </c>
      <c r="C479">
        <v>0</v>
      </c>
      <c r="D479">
        <v>3.3000000000000002E-2</v>
      </c>
      <c r="E479">
        <v>0.17050000000000001</v>
      </c>
      <c r="F479">
        <v>4.07E-2</v>
      </c>
      <c r="G479">
        <v>0.1144</v>
      </c>
      <c r="H479">
        <v>3.7400000000000003E-2</v>
      </c>
      <c r="I479">
        <v>2.2000000000000001E-3</v>
      </c>
      <c r="J479">
        <v>1.21E-2</v>
      </c>
      <c r="K479">
        <v>4.4000000000000003E-3</v>
      </c>
      <c r="L479">
        <v>7.5899999999999995E-2</v>
      </c>
      <c r="M479">
        <v>0.27390000000000003</v>
      </c>
      <c r="N479">
        <v>6.1600000000000009E-2</v>
      </c>
      <c r="O479">
        <v>1.6500000000000001E-2</v>
      </c>
      <c r="P479">
        <v>1.9799999999999998E-2</v>
      </c>
      <c r="Q479">
        <v>5.5000000000000005E-3</v>
      </c>
      <c r="R479">
        <v>4.4000000000000003E-3</v>
      </c>
      <c r="S479">
        <v>3.3E-3</v>
      </c>
      <c r="T479">
        <v>1.1000000000000001E-3</v>
      </c>
      <c r="U479">
        <v>5.9400000000000001E-2</v>
      </c>
      <c r="V479">
        <v>7.6999999999999999E-2</v>
      </c>
      <c r="W479">
        <v>0.14960000000000001</v>
      </c>
      <c r="X479">
        <v>0.10779999999999999</v>
      </c>
      <c r="Y479">
        <v>1.1000000000000001E-3</v>
      </c>
    </row>
    <row r="480" spans="1:25">
      <c r="A480" s="87" t="s">
        <v>578</v>
      </c>
      <c r="B480">
        <v>1.1000000000000001E-3</v>
      </c>
      <c r="C480">
        <v>4.4000000000000003E-3</v>
      </c>
      <c r="D480">
        <v>0</v>
      </c>
      <c r="E480">
        <v>4.4000000000000003E-3</v>
      </c>
      <c r="F480">
        <v>0</v>
      </c>
      <c r="G480">
        <v>1.1000000000000001E-3</v>
      </c>
      <c r="H480">
        <v>2.2000000000000001E-3</v>
      </c>
      <c r="I480">
        <v>7.7000000000000011E-3</v>
      </c>
      <c r="J480">
        <v>5.5000000000000005E-3</v>
      </c>
      <c r="K480">
        <v>7.7000000000000011E-3</v>
      </c>
      <c r="L480">
        <v>6.6E-3</v>
      </c>
      <c r="M480">
        <v>5.5000000000000005E-3</v>
      </c>
      <c r="N480">
        <v>5.5000000000000005E-3</v>
      </c>
      <c r="O480">
        <v>5.5000000000000005E-3</v>
      </c>
      <c r="P480">
        <v>3.3E-3</v>
      </c>
      <c r="Q480">
        <v>7.7000000000000011E-3</v>
      </c>
      <c r="R480">
        <v>8.8000000000000005E-3</v>
      </c>
      <c r="S480">
        <v>8.8000000000000005E-3</v>
      </c>
      <c r="T480">
        <v>8.8000000000000005E-3</v>
      </c>
      <c r="U480">
        <v>3.3E-3</v>
      </c>
      <c r="V480">
        <v>3.3E-3</v>
      </c>
      <c r="W480">
        <v>6.6E-3</v>
      </c>
      <c r="X480">
        <v>2.2000000000000001E-3</v>
      </c>
      <c r="Y480">
        <v>4.4000000000000003E-3</v>
      </c>
    </row>
    <row r="481" spans="1:25">
      <c r="A481" s="87" t="s">
        <v>579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1.1000000000000001E-3</v>
      </c>
      <c r="I481">
        <v>1.1000000000000001E-3</v>
      </c>
      <c r="J481">
        <v>2.2000000000000001E-3</v>
      </c>
      <c r="K481">
        <v>2.2000000000000001E-3</v>
      </c>
      <c r="L481">
        <v>1.1000000000000001E-3</v>
      </c>
      <c r="M481">
        <v>1.1000000000000001E-3</v>
      </c>
      <c r="N481">
        <v>0</v>
      </c>
      <c r="O481">
        <v>1.1000000000000001E-3</v>
      </c>
      <c r="P481">
        <v>0</v>
      </c>
      <c r="Q481">
        <v>1.1000000000000001E-3</v>
      </c>
      <c r="R481">
        <v>1.1000000000000001E-3</v>
      </c>
      <c r="S481">
        <v>1.1000000000000001E-3</v>
      </c>
      <c r="T481">
        <v>0</v>
      </c>
      <c r="U481">
        <v>0</v>
      </c>
      <c r="V481">
        <v>0</v>
      </c>
      <c r="W481">
        <v>1.1000000000000001E-3</v>
      </c>
      <c r="X481">
        <v>1.1000000000000001E-3</v>
      </c>
      <c r="Y481">
        <v>0</v>
      </c>
    </row>
    <row r="482" spans="1:25">
      <c r="A482" s="87" t="s">
        <v>580</v>
      </c>
      <c r="B482">
        <v>3.3E-3</v>
      </c>
      <c r="C482">
        <v>1.1000000000000001E-3</v>
      </c>
      <c r="D482">
        <v>2.2000000000000001E-3</v>
      </c>
      <c r="E482">
        <v>2.2000000000000001E-3</v>
      </c>
      <c r="F482">
        <v>0</v>
      </c>
      <c r="G482">
        <v>2.2000000000000001E-3</v>
      </c>
      <c r="H482">
        <v>3.3E-3</v>
      </c>
      <c r="I482">
        <v>8.8000000000000005E-3</v>
      </c>
      <c r="J482">
        <v>2.2000000000000001E-3</v>
      </c>
      <c r="K482">
        <v>4.4000000000000003E-3</v>
      </c>
      <c r="L482">
        <v>4.4000000000000003E-3</v>
      </c>
      <c r="M482">
        <v>2.2000000000000001E-3</v>
      </c>
      <c r="N482">
        <v>2.2000000000000001E-3</v>
      </c>
      <c r="O482">
        <v>3.3E-3</v>
      </c>
      <c r="P482">
        <v>1.1000000000000001E-3</v>
      </c>
      <c r="Q482">
        <v>3.3E-3</v>
      </c>
      <c r="R482">
        <v>2.2000000000000001E-3</v>
      </c>
      <c r="S482">
        <v>3.3E-3</v>
      </c>
      <c r="T482">
        <v>2.2000000000000001E-3</v>
      </c>
      <c r="U482">
        <v>1.1000000000000001E-3</v>
      </c>
      <c r="V482">
        <v>1.1000000000000001E-3</v>
      </c>
      <c r="W482">
        <v>1.1000000000000001E-3</v>
      </c>
      <c r="X482">
        <v>3.3E-3</v>
      </c>
      <c r="Y482">
        <v>3.3E-3</v>
      </c>
    </row>
    <row r="483" spans="1:25">
      <c r="A483" s="87" t="s">
        <v>581</v>
      </c>
      <c r="B483">
        <v>0.55000000000000004</v>
      </c>
      <c r="C483">
        <v>0.38500000000000001</v>
      </c>
      <c r="D483">
        <v>2.64E-2</v>
      </c>
      <c r="E483">
        <v>2.2000000000000001E-3</v>
      </c>
      <c r="F483">
        <v>0</v>
      </c>
      <c r="G483">
        <v>0</v>
      </c>
      <c r="H483">
        <v>2.86E-2</v>
      </c>
      <c r="I483">
        <v>7.5899999999999995E-2</v>
      </c>
      <c r="J483">
        <v>5.3899999999999997E-2</v>
      </c>
      <c r="K483">
        <v>7.1500000000000008E-2</v>
      </c>
      <c r="L483">
        <v>6.7099999999999993E-2</v>
      </c>
      <c r="M483">
        <v>2.2000000000000002E-2</v>
      </c>
      <c r="N483">
        <v>0.11220000000000001</v>
      </c>
      <c r="O483">
        <v>0.43230000000000002</v>
      </c>
      <c r="P483">
        <v>0.54339999999999999</v>
      </c>
      <c r="Q483">
        <v>0.38170000000000004</v>
      </c>
      <c r="R483">
        <v>4.9500000000000002E-2</v>
      </c>
      <c r="S483">
        <v>8.8000000000000005E-3</v>
      </c>
      <c r="T483">
        <v>0</v>
      </c>
      <c r="U483">
        <v>0</v>
      </c>
      <c r="V483">
        <v>0</v>
      </c>
      <c r="W483">
        <v>0.2321</v>
      </c>
      <c r="X483">
        <v>0.23540000000000003</v>
      </c>
      <c r="Y483">
        <v>0.43890000000000001</v>
      </c>
    </row>
    <row r="484" spans="1:25">
      <c r="A484" s="87" t="s">
        <v>582</v>
      </c>
      <c r="B484">
        <v>0</v>
      </c>
      <c r="C484">
        <v>0</v>
      </c>
      <c r="D484">
        <v>0</v>
      </c>
      <c r="E484">
        <v>0.65780000000000005</v>
      </c>
      <c r="F484">
        <v>0.32450000000000001</v>
      </c>
      <c r="G484">
        <v>1.1000000000000001E-3</v>
      </c>
      <c r="H484">
        <v>0.40700000000000003</v>
      </c>
      <c r="I484">
        <v>1.1000000000000001E-3</v>
      </c>
      <c r="J484">
        <v>1.1000000000000001E-3</v>
      </c>
      <c r="K484">
        <v>0</v>
      </c>
      <c r="L484">
        <v>1.32E-2</v>
      </c>
      <c r="M484">
        <v>2.2000000000000002E-2</v>
      </c>
      <c r="N484">
        <v>1.1000000000000001E-3</v>
      </c>
      <c r="O484">
        <v>5.5000000000000005E-3</v>
      </c>
      <c r="P484">
        <v>4.4000000000000003E-3</v>
      </c>
      <c r="Q484">
        <v>1.1000000000000001E-3</v>
      </c>
      <c r="R484">
        <v>4.4000000000000003E-3</v>
      </c>
      <c r="S484">
        <v>5.5000000000000005E-3</v>
      </c>
      <c r="T484">
        <v>2.2000000000000001E-3</v>
      </c>
      <c r="U484">
        <v>2.2000000000000001E-3</v>
      </c>
      <c r="V484">
        <v>2.2000000000000001E-3</v>
      </c>
      <c r="W484">
        <v>1.1000000000000001E-3</v>
      </c>
      <c r="X484">
        <v>0</v>
      </c>
      <c r="Y484">
        <v>0.40700000000000003</v>
      </c>
    </row>
    <row r="485" spans="1:25">
      <c r="A485" s="87" t="s">
        <v>583</v>
      </c>
      <c r="B485">
        <v>3.3E-3</v>
      </c>
      <c r="C485">
        <v>2.2000000000000001E-3</v>
      </c>
      <c r="D485">
        <v>2.2000000000000001E-3</v>
      </c>
      <c r="E485">
        <v>2.2000000000000001E-3</v>
      </c>
      <c r="F485">
        <v>2.2000000000000001E-3</v>
      </c>
      <c r="G485">
        <v>2.2000000000000001E-3</v>
      </c>
      <c r="H485">
        <v>4.4000000000000003E-3</v>
      </c>
      <c r="I485">
        <v>6.6E-3</v>
      </c>
      <c r="J485">
        <v>7.7000000000000011E-3</v>
      </c>
      <c r="K485">
        <v>5.5000000000000005E-3</v>
      </c>
      <c r="L485">
        <v>4.4000000000000003E-3</v>
      </c>
      <c r="M485">
        <v>3.3E-3</v>
      </c>
      <c r="N485">
        <v>3.3E-3</v>
      </c>
      <c r="O485">
        <v>2.2000000000000001E-3</v>
      </c>
      <c r="P485">
        <v>2.2000000000000001E-3</v>
      </c>
      <c r="Q485">
        <v>3.3E-3</v>
      </c>
      <c r="R485">
        <v>2.2000000000000001E-3</v>
      </c>
      <c r="S485">
        <v>3.3E-3</v>
      </c>
      <c r="T485">
        <v>4.4000000000000003E-3</v>
      </c>
      <c r="U485">
        <v>4.4000000000000003E-3</v>
      </c>
      <c r="V485">
        <v>2.2000000000000001E-3</v>
      </c>
      <c r="W485">
        <v>3.3E-3</v>
      </c>
      <c r="X485">
        <v>2.2000000000000001E-3</v>
      </c>
      <c r="Y485">
        <v>2.2000000000000001E-3</v>
      </c>
    </row>
    <row r="486" spans="1:25">
      <c r="A486" s="87" t="s">
        <v>584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s="87" t="s">
        <v>585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3.3E-3</v>
      </c>
      <c r="I487">
        <v>1.1000000000000001E-3</v>
      </c>
      <c r="J487">
        <v>1.1000000000000001E-3</v>
      </c>
      <c r="K487">
        <v>0</v>
      </c>
      <c r="L487">
        <v>0</v>
      </c>
      <c r="M487">
        <v>1.1000000000000001E-3</v>
      </c>
      <c r="N487">
        <v>1.1000000000000001E-3</v>
      </c>
      <c r="O487">
        <v>0</v>
      </c>
      <c r="P487">
        <v>0</v>
      </c>
      <c r="Q487">
        <v>4.4000000000000003E-3</v>
      </c>
      <c r="R487">
        <v>2.2000000000000001E-3</v>
      </c>
      <c r="S487">
        <v>2.2000000000000001E-3</v>
      </c>
      <c r="T487">
        <v>1.1000000000000001E-3</v>
      </c>
      <c r="U487">
        <v>0</v>
      </c>
      <c r="V487">
        <v>0</v>
      </c>
      <c r="W487">
        <v>3.3E-3</v>
      </c>
      <c r="X487">
        <v>0</v>
      </c>
      <c r="Y487">
        <v>0</v>
      </c>
    </row>
    <row r="488" spans="1:25">
      <c r="A488" s="87" t="s">
        <v>1071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 s="87" t="s">
        <v>586</v>
      </c>
      <c r="B489">
        <v>1.1000000000000001E-3</v>
      </c>
      <c r="C489">
        <v>1.1000000000000001E-3</v>
      </c>
      <c r="D489">
        <v>1.1000000000000001E-3</v>
      </c>
      <c r="E489">
        <v>1.1000000000000001E-3</v>
      </c>
      <c r="F489">
        <v>1.1000000000000001E-3</v>
      </c>
      <c r="G489">
        <v>1.1000000000000001E-3</v>
      </c>
      <c r="H489">
        <v>1.1000000000000001E-3</v>
      </c>
      <c r="I489">
        <v>1.1000000000000001E-3</v>
      </c>
      <c r="J489">
        <v>1.1000000000000001E-3</v>
      </c>
      <c r="K489">
        <v>3.3E-3</v>
      </c>
      <c r="L489">
        <v>3.3E-3</v>
      </c>
      <c r="M489">
        <v>1.1000000000000001E-3</v>
      </c>
      <c r="N489">
        <v>1.1000000000000001E-3</v>
      </c>
      <c r="O489">
        <v>1.1000000000000001E-3</v>
      </c>
      <c r="P489">
        <v>2.2000000000000001E-3</v>
      </c>
      <c r="Q489">
        <v>3.3E-3</v>
      </c>
      <c r="R489">
        <v>2.2000000000000001E-3</v>
      </c>
      <c r="S489">
        <v>1.1000000000000001E-3</v>
      </c>
      <c r="T489">
        <v>1.1000000000000001E-3</v>
      </c>
      <c r="U489">
        <v>1.1000000000000001E-3</v>
      </c>
      <c r="V489">
        <v>1.1000000000000001E-3</v>
      </c>
      <c r="W489">
        <v>1.1000000000000001E-3</v>
      </c>
      <c r="X489">
        <v>1.1000000000000001E-3</v>
      </c>
      <c r="Y489">
        <v>1.1000000000000001E-3</v>
      </c>
    </row>
    <row r="490" spans="1:25">
      <c r="A490" s="87" t="s">
        <v>1072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s="87" t="s">
        <v>587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1.1000000000000001E-3</v>
      </c>
      <c r="L491">
        <v>5.5000000000000005E-3</v>
      </c>
      <c r="M491">
        <v>3.3E-3</v>
      </c>
      <c r="N491">
        <v>1.1000000000000001E-3</v>
      </c>
      <c r="O491">
        <v>1.1000000000000001E-3</v>
      </c>
      <c r="P491">
        <v>1.1000000000000001E-3</v>
      </c>
      <c r="Q491">
        <v>1.1000000000000001E-3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s="87" t="s">
        <v>1073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s="87" t="s">
        <v>588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5.5000000000000005E-3</v>
      </c>
      <c r="H493">
        <v>0.29809999999999998</v>
      </c>
      <c r="I493">
        <v>0.14080000000000001</v>
      </c>
      <c r="J493">
        <v>9.8999999999999991E-3</v>
      </c>
      <c r="K493">
        <v>7.7000000000000011E-3</v>
      </c>
      <c r="L493">
        <v>5.8300000000000005E-2</v>
      </c>
      <c r="M493">
        <v>9.1299999999999992E-2</v>
      </c>
      <c r="N493">
        <v>4.4000000000000003E-3</v>
      </c>
      <c r="O493">
        <v>0.1716</v>
      </c>
      <c r="P493">
        <v>9.2399999999999996E-2</v>
      </c>
      <c r="Q493">
        <v>9.5699999999999993E-2</v>
      </c>
      <c r="R493">
        <v>7.5899999999999995E-2</v>
      </c>
      <c r="S493">
        <v>0.2838</v>
      </c>
      <c r="T493">
        <v>0.10339999999999999</v>
      </c>
      <c r="U493">
        <v>0</v>
      </c>
      <c r="V493">
        <v>0</v>
      </c>
      <c r="W493">
        <v>1.1000000000000001E-3</v>
      </c>
      <c r="X493">
        <v>0</v>
      </c>
      <c r="Y493">
        <v>0</v>
      </c>
    </row>
    <row r="494" spans="1:25">
      <c r="A494" s="87" t="s">
        <v>589</v>
      </c>
      <c r="B494">
        <v>0.22220000000000001</v>
      </c>
      <c r="C494">
        <v>0.33549999999999996</v>
      </c>
      <c r="D494">
        <v>0.21890000000000001</v>
      </c>
      <c r="E494">
        <v>9.8999999999999991E-3</v>
      </c>
      <c r="F494">
        <v>9.8999999999999991E-3</v>
      </c>
      <c r="G494">
        <v>9.7900000000000001E-2</v>
      </c>
      <c r="H494">
        <v>0.33879999999999999</v>
      </c>
      <c r="I494">
        <v>0.29260000000000003</v>
      </c>
      <c r="J494">
        <v>4.7300000000000002E-2</v>
      </c>
      <c r="K494">
        <v>1.21E-2</v>
      </c>
      <c r="L494">
        <v>1.21E-2</v>
      </c>
      <c r="M494">
        <v>1.43E-2</v>
      </c>
      <c r="N494">
        <v>1.43E-2</v>
      </c>
      <c r="O494">
        <v>1.32E-2</v>
      </c>
      <c r="P494">
        <v>1.43E-2</v>
      </c>
      <c r="Q494">
        <v>2.2000000000000002E-2</v>
      </c>
      <c r="R494">
        <v>2.75E-2</v>
      </c>
      <c r="S494">
        <v>1.7600000000000001E-2</v>
      </c>
      <c r="T494">
        <v>1.43E-2</v>
      </c>
      <c r="U494">
        <v>1.43E-2</v>
      </c>
      <c r="V494">
        <v>1.5400000000000002E-2</v>
      </c>
      <c r="W494">
        <v>1.1000000000000001E-2</v>
      </c>
      <c r="X494">
        <v>1.1000000000000001E-2</v>
      </c>
      <c r="Y494">
        <v>9.8999999999999991E-3</v>
      </c>
    </row>
    <row r="495" spans="1:25">
      <c r="A495" s="87" t="s">
        <v>590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3.3E-3</v>
      </c>
      <c r="J495">
        <v>3.3E-3</v>
      </c>
      <c r="K495">
        <v>3.3E-3</v>
      </c>
      <c r="L495">
        <v>3.3E-3</v>
      </c>
      <c r="M495">
        <v>2.2000000000000001E-3</v>
      </c>
      <c r="N495">
        <v>0</v>
      </c>
      <c r="O495">
        <v>1.1000000000000001E-3</v>
      </c>
      <c r="P495">
        <v>2.2000000000000001E-3</v>
      </c>
      <c r="Q495">
        <v>2.2000000000000001E-3</v>
      </c>
      <c r="R495">
        <v>1.1000000000000001E-3</v>
      </c>
      <c r="S495">
        <v>1.1000000000000001E-3</v>
      </c>
      <c r="T495">
        <v>1.1000000000000001E-3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 s="87" t="s">
        <v>591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2.3099999999999999E-2</v>
      </c>
      <c r="J496">
        <v>4.9500000000000002E-2</v>
      </c>
      <c r="K496">
        <v>4.07E-2</v>
      </c>
      <c r="L496">
        <v>1.8700000000000001E-2</v>
      </c>
      <c r="M496">
        <v>0.1991</v>
      </c>
      <c r="N496">
        <v>0.27500000000000002</v>
      </c>
      <c r="O496">
        <v>0.1023</v>
      </c>
      <c r="P496">
        <v>3.85E-2</v>
      </c>
      <c r="Q496">
        <v>2.75E-2</v>
      </c>
      <c r="R496">
        <v>1.1000000000000001E-2</v>
      </c>
      <c r="S496">
        <v>0.16059999999999999</v>
      </c>
      <c r="T496">
        <v>0.29370000000000002</v>
      </c>
      <c r="U496">
        <v>0.22769999999999999</v>
      </c>
      <c r="V496">
        <v>0.30249999999999999</v>
      </c>
      <c r="W496">
        <v>0.11990000000000001</v>
      </c>
      <c r="X496">
        <v>0</v>
      </c>
      <c r="Y496">
        <v>0</v>
      </c>
    </row>
    <row r="497" spans="1:25">
      <c r="A497" s="87" t="s">
        <v>592</v>
      </c>
      <c r="B497">
        <v>0.32450000000000001</v>
      </c>
      <c r="C497">
        <v>0.33329999999999999</v>
      </c>
      <c r="D497">
        <v>0.308</v>
      </c>
      <c r="E497">
        <v>0.27500000000000002</v>
      </c>
      <c r="F497">
        <v>0.3674</v>
      </c>
      <c r="G497">
        <v>0.1298</v>
      </c>
      <c r="H497">
        <v>8.6900000000000005E-2</v>
      </c>
      <c r="I497">
        <v>9.35E-2</v>
      </c>
      <c r="J497">
        <v>2.53E-2</v>
      </c>
      <c r="K497">
        <v>1.7600000000000001E-2</v>
      </c>
      <c r="L497">
        <v>1.8700000000000001E-2</v>
      </c>
      <c r="M497">
        <v>9.8999999999999991E-3</v>
      </c>
      <c r="N497">
        <v>6.6E-3</v>
      </c>
      <c r="O497">
        <v>1.8700000000000001E-2</v>
      </c>
      <c r="P497">
        <v>4.07E-2</v>
      </c>
      <c r="Q497">
        <v>2.53E-2</v>
      </c>
      <c r="R497">
        <v>1.8700000000000001E-2</v>
      </c>
      <c r="S497">
        <v>2.2000000000000002E-2</v>
      </c>
      <c r="T497">
        <v>1.7600000000000001E-2</v>
      </c>
      <c r="U497">
        <v>1.7600000000000001E-2</v>
      </c>
      <c r="V497">
        <v>2.2000000000000001E-3</v>
      </c>
      <c r="W497">
        <v>4.4000000000000003E-3</v>
      </c>
      <c r="X497">
        <v>8.6900000000000005E-2</v>
      </c>
      <c r="Y497">
        <v>9.7900000000000001E-2</v>
      </c>
    </row>
    <row r="498" spans="1:25">
      <c r="A498" s="87" t="s">
        <v>593</v>
      </c>
      <c r="B498">
        <v>2.2000000000000001E-3</v>
      </c>
      <c r="C498">
        <v>2.4199999999999999E-2</v>
      </c>
      <c r="D498">
        <v>0</v>
      </c>
      <c r="E498">
        <v>0</v>
      </c>
      <c r="F498">
        <v>0</v>
      </c>
      <c r="G498">
        <v>1.1000000000000001E-3</v>
      </c>
      <c r="H498">
        <v>3.3E-3</v>
      </c>
      <c r="I498">
        <v>4.4000000000000003E-3</v>
      </c>
      <c r="J498">
        <v>7.7000000000000011E-3</v>
      </c>
      <c r="K498">
        <v>2.0900000000000002E-2</v>
      </c>
      <c r="L498">
        <v>8.8000000000000005E-3</v>
      </c>
      <c r="M498">
        <v>2.86E-2</v>
      </c>
      <c r="N498">
        <v>2.2000000000000002E-2</v>
      </c>
      <c r="O498">
        <v>4.4000000000000003E-3</v>
      </c>
      <c r="P498">
        <v>9.8999999999999991E-3</v>
      </c>
      <c r="Q498">
        <v>7.7000000000000011E-3</v>
      </c>
      <c r="R498">
        <v>5.5000000000000005E-3</v>
      </c>
      <c r="S498">
        <v>1.32E-2</v>
      </c>
      <c r="T498">
        <v>1.5400000000000002E-2</v>
      </c>
      <c r="U498">
        <v>9.8999999999999991E-3</v>
      </c>
      <c r="V498">
        <v>2.2000000000000001E-3</v>
      </c>
      <c r="W498">
        <v>1.1000000000000001E-3</v>
      </c>
      <c r="X498">
        <v>1.1000000000000001E-3</v>
      </c>
      <c r="Y498">
        <v>1.1000000000000001E-3</v>
      </c>
    </row>
    <row r="499" spans="1:25">
      <c r="A499" s="87" t="s">
        <v>594</v>
      </c>
      <c r="B499">
        <v>0.22</v>
      </c>
      <c r="C499">
        <v>0</v>
      </c>
      <c r="D499">
        <v>0</v>
      </c>
      <c r="E499">
        <v>0</v>
      </c>
      <c r="F499">
        <v>0.2387</v>
      </c>
      <c r="G499">
        <v>0.37510000000000004</v>
      </c>
      <c r="H499">
        <v>0.21559999999999999</v>
      </c>
      <c r="I499">
        <v>1.1000000000000001E-3</v>
      </c>
      <c r="J499">
        <v>0</v>
      </c>
      <c r="K499">
        <v>2.2000000000000002E-2</v>
      </c>
      <c r="L499">
        <v>3.3E-3</v>
      </c>
      <c r="M499">
        <v>3.3E-3</v>
      </c>
      <c r="N499">
        <v>1.1000000000000001E-3</v>
      </c>
      <c r="O499">
        <v>2.2000000000000001E-3</v>
      </c>
      <c r="P499">
        <v>1.1000000000000001E-3</v>
      </c>
      <c r="Q499">
        <v>2.2000000000000001E-3</v>
      </c>
      <c r="R499">
        <v>1.1000000000000001E-3</v>
      </c>
      <c r="S499">
        <v>1.1000000000000001E-3</v>
      </c>
      <c r="T499">
        <v>0</v>
      </c>
      <c r="U499">
        <v>0</v>
      </c>
      <c r="V499">
        <v>0</v>
      </c>
      <c r="W499">
        <v>0</v>
      </c>
      <c r="X499">
        <v>0.23760000000000001</v>
      </c>
      <c r="Y499">
        <v>0.36299999999999999</v>
      </c>
    </row>
    <row r="500" spans="1:25">
      <c r="A500" s="87" t="s">
        <v>1074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s="87" t="s">
        <v>595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2.2000000000000001E-3</v>
      </c>
      <c r="K501">
        <v>1.1000000000000001E-3</v>
      </c>
      <c r="L501">
        <v>0</v>
      </c>
      <c r="M501">
        <v>1.1000000000000001E-3</v>
      </c>
      <c r="N501">
        <v>2.2000000000000001E-3</v>
      </c>
      <c r="O501">
        <v>1.1000000000000001E-3</v>
      </c>
      <c r="P501">
        <v>1.1000000000000001E-3</v>
      </c>
      <c r="Q501">
        <v>1.1000000000000001E-3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s="87" t="s">
        <v>596</v>
      </c>
      <c r="B502">
        <v>9.2399999999999996E-2</v>
      </c>
      <c r="C502">
        <v>0</v>
      </c>
      <c r="D502">
        <v>0</v>
      </c>
      <c r="E502">
        <v>0</v>
      </c>
      <c r="F502">
        <v>1.1000000000000001E-3</v>
      </c>
      <c r="G502">
        <v>0.308</v>
      </c>
      <c r="H502">
        <v>9.0199999999999989E-2</v>
      </c>
      <c r="I502">
        <v>6.2699999999999992E-2</v>
      </c>
      <c r="J502">
        <v>1.5400000000000002E-2</v>
      </c>
      <c r="K502">
        <v>0.33989999999999998</v>
      </c>
      <c r="L502">
        <v>0.29149999999999998</v>
      </c>
      <c r="M502">
        <v>2.4199999999999999E-2</v>
      </c>
      <c r="N502">
        <v>6.6E-3</v>
      </c>
      <c r="O502">
        <v>7.7000000000000011E-3</v>
      </c>
      <c r="P502">
        <v>1.7600000000000001E-2</v>
      </c>
      <c r="Q502">
        <v>1.21E-2</v>
      </c>
      <c r="R502">
        <v>5.5000000000000005E-3</v>
      </c>
      <c r="S502">
        <v>8.8000000000000005E-3</v>
      </c>
      <c r="T502">
        <v>5.5000000000000005E-3</v>
      </c>
      <c r="U502">
        <v>3.3E-3</v>
      </c>
      <c r="V502">
        <v>0.16720000000000002</v>
      </c>
      <c r="W502">
        <v>2.2000000000000001E-3</v>
      </c>
      <c r="X502">
        <v>9.8999999999999991E-3</v>
      </c>
      <c r="Y502">
        <v>0.41359999999999997</v>
      </c>
    </row>
    <row r="503" spans="1:25">
      <c r="A503" s="87" t="s">
        <v>597</v>
      </c>
      <c r="B503">
        <v>8.8000000000000005E-3</v>
      </c>
      <c r="C503">
        <v>8.8000000000000005E-3</v>
      </c>
      <c r="D503">
        <v>8.8000000000000005E-3</v>
      </c>
      <c r="E503">
        <v>8.8000000000000005E-3</v>
      </c>
      <c r="F503">
        <v>8.8000000000000005E-3</v>
      </c>
      <c r="G503">
        <v>8.8000000000000005E-3</v>
      </c>
      <c r="H503">
        <v>8.8000000000000005E-3</v>
      </c>
      <c r="I503">
        <v>1.1000000000000001E-2</v>
      </c>
      <c r="J503">
        <v>1.32E-2</v>
      </c>
      <c r="K503">
        <v>1.6500000000000001E-2</v>
      </c>
      <c r="L503">
        <v>1.7600000000000001E-2</v>
      </c>
      <c r="M503">
        <v>1.32E-2</v>
      </c>
      <c r="N503">
        <v>1.43E-2</v>
      </c>
      <c r="O503">
        <v>1.43E-2</v>
      </c>
      <c r="P503">
        <v>1.43E-2</v>
      </c>
      <c r="Q503">
        <v>1.32E-2</v>
      </c>
      <c r="R503">
        <v>1.21E-2</v>
      </c>
      <c r="S503">
        <v>1.21E-2</v>
      </c>
      <c r="T503">
        <v>1.5400000000000002E-2</v>
      </c>
      <c r="U503">
        <v>1.32E-2</v>
      </c>
      <c r="V503">
        <v>9.8999999999999991E-3</v>
      </c>
      <c r="W503">
        <v>9.8999999999999991E-3</v>
      </c>
      <c r="X503">
        <v>1.1000000000000001E-2</v>
      </c>
      <c r="Y503">
        <v>9.8999999999999991E-3</v>
      </c>
    </row>
    <row r="504" spans="1:25">
      <c r="A504" s="87" t="s">
        <v>598</v>
      </c>
      <c r="B504">
        <v>2.2000000000000001E-3</v>
      </c>
      <c r="C504">
        <v>3.3E-3</v>
      </c>
      <c r="D504">
        <v>5.5000000000000005E-3</v>
      </c>
      <c r="E504">
        <v>2.2000000000000001E-3</v>
      </c>
      <c r="F504">
        <v>4.4000000000000003E-3</v>
      </c>
      <c r="G504">
        <v>0.31019999999999998</v>
      </c>
      <c r="H504">
        <v>0.37510000000000004</v>
      </c>
      <c r="I504">
        <v>0.19359999999999999</v>
      </c>
      <c r="J504">
        <v>3.1899999999999998E-2</v>
      </c>
      <c r="K504">
        <v>3.0800000000000004E-2</v>
      </c>
      <c r="L504">
        <v>6.3799999999999996E-2</v>
      </c>
      <c r="M504">
        <v>9.4600000000000004E-2</v>
      </c>
      <c r="N504">
        <v>5.5E-2</v>
      </c>
      <c r="O504">
        <v>1.6500000000000001E-2</v>
      </c>
      <c r="P504">
        <v>1.21E-2</v>
      </c>
      <c r="Q504">
        <v>1.1000000000000001E-2</v>
      </c>
      <c r="R504">
        <v>1.6500000000000001E-2</v>
      </c>
      <c r="S504">
        <v>1.1000000000000001E-2</v>
      </c>
      <c r="T504">
        <v>1.1000000000000001E-2</v>
      </c>
      <c r="U504">
        <v>1.32E-2</v>
      </c>
      <c r="V504">
        <v>1.21E-2</v>
      </c>
      <c r="W504">
        <v>6.6E-3</v>
      </c>
      <c r="X504">
        <v>4.4000000000000003E-3</v>
      </c>
      <c r="Y504">
        <v>4.4000000000000003E-3</v>
      </c>
    </row>
    <row r="505" spans="1:25">
      <c r="A505" s="87" t="s">
        <v>599</v>
      </c>
      <c r="B505">
        <v>5.5000000000000005E-3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6.6E-3</v>
      </c>
      <c r="I505">
        <v>5.5000000000000005E-3</v>
      </c>
      <c r="J505">
        <v>2.0900000000000002E-2</v>
      </c>
      <c r="K505">
        <v>2.2000000000000002E-2</v>
      </c>
      <c r="L505">
        <v>2.53E-2</v>
      </c>
      <c r="M505">
        <v>8.8000000000000005E-3</v>
      </c>
      <c r="N505">
        <v>1.1000000000000001E-2</v>
      </c>
      <c r="O505">
        <v>1.43E-2</v>
      </c>
      <c r="P505">
        <v>2.9700000000000001E-2</v>
      </c>
      <c r="Q505">
        <v>1.7600000000000001E-2</v>
      </c>
      <c r="R505">
        <v>1.1000000000000001E-2</v>
      </c>
      <c r="S505">
        <v>4.4000000000000003E-3</v>
      </c>
      <c r="T505">
        <v>1.8700000000000001E-2</v>
      </c>
      <c r="U505">
        <v>1.1000000000000001E-2</v>
      </c>
      <c r="V505">
        <v>3.3E-3</v>
      </c>
      <c r="W505">
        <v>1.1000000000000001E-3</v>
      </c>
      <c r="X505">
        <v>7.7000000000000011E-3</v>
      </c>
      <c r="Y505">
        <v>4.4000000000000003E-3</v>
      </c>
    </row>
    <row r="506" spans="1:25">
      <c r="A506" s="87" t="s">
        <v>600</v>
      </c>
      <c r="B506">
        <v>8.5800000000000001E-2</v>
      </c>
      <c r="C506">
        <v>3.1899999999999998E-2</v>
      </c>
      <c r="D506">
        <v>0.27609999999999996</v>
      </c>
      <c r="E506">
        <v>0.51150000000000007</v>
      </c>
      <c r="F506">
        <v>0.22</v>
      </c>
      <c r="G506">
        <v>3.6299999999999999E-2</v>
      </c>
      <c r="H506">
        <v>6.0500000000000005E-2</v>
      </c>
      <c r="I506">
        <v>0.18149999999999999</v>
      </c>
      <c r="J506">
        <v>0.15620000000000001</v>
      </c>
      <c r="K506">
        <v>4.9500000000000002E-2</v>
      </c>
      <c r="L506">
        <v>4.5099999999999994E-2</v>
      </c>
      <c r="M506">
        <v>5.7200000000000001E-2</v>
      </c>
      <c r="N506">
        <v>7.3700000000000002E-2</v>
      </c>
      <c r="O506">
        <v>0.12759999999999999</v>
      </c>
      <c r="P506">
        <v>8.8000000000000009E-2</v>
      </c>
      <c r="Q506">
        <v>6.7099999999999993E-2</v>
      </c>
      <c r="R506">
        <v>8.0299999999999996E-2</v>
      </c>
      <c r="S506">
        <v>8.6900000000000005E-2</v>
      </c>
      <c r="T506">
        <v>9.6799999999999997E-2</v>
      </c>
      <c r="U506">
        <v>0.1298</v>
      </c>
      <c r="V506">
        <v>9.1299999999999992E-2</v>
      </c>
      <c r="W506">
        <v>4.2900000000000001E-2</v>
      </c>
      <c r="X506">
        <v>0.27390000000000003</v>
      </c>
      <c r="Y506">
        <v>0.35749999999999998</v>
      </c>
    </row>
    <row r="507" spans="1:25">
      <c r="A507" s="87" t="s">
        <v>601</v>
      </c>
      <c r="B507">
        <v>3.5200000000000002E-2</v>
      </c>
      <c r="C507">
        <v>0</v>
      </c>
      <c r="D507">
        <v>0</v>
      </c>
      <c r="E507">
        <v>7.8100000000000003E-2</v>
      </c>
      <c r="F507">
        <v>0.26950000000000002</v>
      </c>
      <c r="G507">
        <v>0.37290000000000001</v>
      </c>
      <c r="H507">
        <v>1.5400000000000002E-2</v>
      </c>
      <c r="I507">
        <v>3.3E-3</v>
      </c>
      <c r="J507">
        <v>6.6E-3</v>
      </c>
      <c r="K507">
        <v>3.3E-3</v>
      </c>
      <c r="L507">
        <v>2.2000000000000001E-3</v>
      </c>
      <c r="M507">
        <v>3.3E-3</v>
      </c>
      <c r="N507">
        <v>5.5000000000000005E-3</v>
      </c>
      <c r="O507">
        <v>2.2000000000000001E-3</v>
      </c>
      <c r="P507">
        <v>5.5000000000000005E-3</v>
      </c>
      <c r="Q507">
        <v>1.32E-2</v>
      </c>
      <c r="R507">
        <v>1.9799999999999998E-2</v>
      </c>
      <c r="S507">
        <v>1.32E-2</v>
      </c>
      <c r="T507">
        <v>9.8999999999999991E-3</v>
      </c>
      <c r="U507">
        <v>1.1000000000000001E-3</v>
      </c>
      <c r="V507">
        <v>1.1000000000000001E-3</v>
      </c>
      <c r="W507">
        <v>9.6799999999999997E-2</v>
      </c>
      <c r="X507">
        <v>0.23980000000000001</v>
      </c>
      <c r="Y507">
        <v>0.3674</v>
      </c>
    </row>
    <row r="508" spans="1:25">
      <c r="A508" s="87" t="s">
        <v>602</v>
      </c>
      <c r="B508">
        <v>1.9799999999999998E-2</v>
      </c>
      <c r="C508">
        <v>0</v>
      </c>
      <c r="D508">
        <v>1.1000000000000001E-3</v>
      </c>
      <c r="E508">
        <v>0</v>
      </c>
      <c r="F508">
        <v>0.18589999999999998</v>
      </c>
      <c r="G508">
        <v>0.47299999999999998</v>
      </c>
      <c r="H508">
        <v>1.6500000000000001E-2</v>
      </c>
      <c r="I508">
        <v>7.7000000000000011E-3</v>
      </c>
      <c r="J508">
        <v>1.6500000000000001E-2</v>
      </c>
      <c r="K508">
        <v>1.8700000000000001E-2</v>
      </c>
      <c r="L508">
        <v>1.43E-2</v>
      </c>
      <c r="M508">
        <v>1.1000000000000001E-2</v>
      </c>
      <c r="N508">
        <v>1.1000000000000001E-2</v>
      </c>
      <c r="O508">
        <v>1.43E-2</v>
      </c>
      <c r="P508">
        <v>1.5400000000000002E-2</v>
      </c>
      <c r="Q508">
        <v>1.1000000000000001E-2</v>
      </c>
      <c r="R508">
        <v>1.8700000000000001E-2</v>
      </c>
      <c r="S508">
        <v>1.43E-2</v>
      </c>
      <c r="T508">
        <v>6.6E-3</v>
      </c>
      <c r="U508">
        <v>7.7000000000000011E-3</v>
      </c>
      <c r="V508">
        <v>4.4000000000000003E-3</v>
      </c>
      <c r="W508">
        <v>2.2000000000000001E-3</v>
      </c>
      <c r="X508">
        <v>0.18149999999999999</v>
      </c>
      <c r="Y508">
        <v>0.45319999999999999</v>
      </c>
    </row>
    <row r="509" spans="1:25">
      <c r="A509" s="87" t="s">
        <v>603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1.1000000000000001E-3</v>
      </c>
      <c r="I509">
        <v>2.2000000000000001E-3</v>
      </c>
      <c r="J509">
        <v>2.2000000000000001E-3</v>
      </c>
      <c r="K509">
        <v>3.3E-3</v>
      </c>
      <c r="L509">
        <v>5.5000000000000005E-3</v>
      </c>
      <c r="M509">
        <v>2.2000000000000001E-3</v>
      </c>
      <c r="N509">
        <v>1.1000000000000001E-3</v>
      </c>
      <c r="O509">
        <v>3.3E-3</v>
      </c>
      <c r="P509">
        <v>3.3E-3</v>
      </c>
      <c r="Q509">
        <v>2.2000000000000001E-3</v>
      </c>
      <c r="R509">
        <v>2.2000000000000001E-3</v>
      </c>
      <c r="S509">
        <v>5.5000000000000005E-3</v>
      </c>
      <c r="T509">
        <v>1.1000000000000001E-3</v>
      </c>
      <c r="U509">
        <v>1.1000000000000001E-3</v>
      </c>
      <c r="V509">
        <v>1.1000000000000001E-3</v>
      </c>
      <c r="W509">
        <v>1.1000000000000001E-3</v>
      </c>
      <c r="X509">
        <v>1.1000000000000001E-3</v>
      </c>
      <c r="Y509">
        <v>0</v>
      </c>
    </row>
    <row r="510" spans="1:25">
      <c r="A510" s="87" t="s">
        <v>604</v>
      </c>
      <c r="B510">
        <v>2.2000000000000001E-3</v>
      </c>
      <c r="C510">
        <v>2.2000000000000001E-3</v>
      </c>
      <c r="D510">
        <v>2.2000000000000001E-3</v>
      </c>
      <c r="E510">
        <v>0.19689999999999999</v>
      </c>
      <c r="F510">
        <v>7.3700000000000002E-2</v>
      </c>
      <c r="G510">
        <v>2.2000000000000001E-3</v>
      </c>
      <c r="H510">
        <v>2.2000000000000001E-3</v>
      </c>
      <c r="I510">
        <v>2.2000000000000001E-3</v>
      </c>
      <c r="J510">
        <v>0.1958</v>
      </c>
      <c r="K510">
        <v>0.1045</v>
      </c>
      <c r="L510">
        <v>1.43E-2</v>
      </c>
      <c r="M510">
        <v>2.2000000000000002E-2</v>
      </c>
      <c r="N510">
        <v>2.64E-2</v>
      </c>
      <c r="O510">
        <v>4.1800000000000004E-2</v>
      </c>
      <c r="P510">
        <v>4.9500000000000002E-2</v>
      </c>
      <c r="Q510">
        <v>4.2900000000000001E-2</v>
      </c>
      <c r="R510">
        <v>1.21E-2</v>
      </c>
      <c r="S510">
        <v>2.2000000000000001E-3</v>
      </c>
      <c r="T510">
        <v>2.2000000000000001E-3</v>
      </c>
      <c r="U510">
        <v>6.6E-3</v>
      </c>
      <c r="V510">
        <v>1.1000000000000001E-2</v>
      </c>
      <c r="W510">
        <v>3.3E-3</v>
      </c>
      <c r="X510">
        <v>1.21E-2</v>
      </c>
      <c r="Y510">
        <v>2.2000000000000001E-3</v>
      </c>
    </row>
    <row r="511" spans="1:25">
      <c r="A511" s="87" t="s">
        <v>605</v>
      </c>
      <c r="B511">
        <v>0.10339999999999999</v>
      </c>
      <c r="C511">
        <v>3.5200000000000002E-2</v>
      </c>
      <c r="D511">
        <v>3.6299999999999999E-2</v>
      </c>
      <c r="E511">
        <v>3.4099999999999998E-2</v>
      </c>
      <c r="F511">
        <v>3.4099999999999998E-2</v>
      </c>
      <c r="G511">
        <v>4.4000000000000004E-2</v>
      </c>
      <c r="H511">
        <v>0.10339999999999999</v>
      </c>
      <c r="I511">
        <v>3.85E-2</v>
      </c>
      <c r="J511">
        <v>4.6199999999999998E-2</v>
      </c>
      <c r="K511">
        <v>3.7400000000000003E-2</v>
      </c>
      <c r="L511">
        <v>5.1699999999999996E-2</v>
      </c>
      <c r="M511">
        <v>9.0199999999999989E-2</v>
      </c>
      <c r="N511">
        <v>8.2500000000000004E-2</v>
      </c>
      <c r="O511">
        <v>5.5E-2</v>
      </c>
      <c r="P511">
        <v>5.3899999999999997E-2</v>
      </c>
      <c r="Q511">
        <v>8.5800000000000001E-2</v>
      </c>
      <c r="R511">
        <v>3.1899999999999998E-2</v>
      </c>
      <c r="S511">
        <v>6.1600000000000009E-2</v>
      </c>
      <c r="T511">
        <v>6.1600000000000009E-2</v>
      </c>
      <c r="U511">
        <v>6.0500000000000005E-2</v>
      </c>
      <c r="V511">
        <v>5.5E-2</v>
      </c>
      <c r="W511">
        <v>6.93E-2</v>
      </c>
      <c r="X511">
        <v>3.5200000000000002E-2</v>
      </c>
      <c r="Y511">
        <v>5.8300000000000005E-2</v>
      </c>
    </row>
    <row r="512" spans="1:25">
      <c r="A512" s="87" t="s">
        <v>606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1.1000000000000001E-3</v>
      </c>
      <c r="H512">
        <v>0</v>
      </c>
      <c r="I512">
        <v>0</v>
      </c>
      <c r="J512">
        <v>1.1000000000000001E-3</v>
      </c>
      <c r="K512">
        <v>1.1000000000000001E-3</v>
      </c>
      <c r="L512">
        <v>3.0800000000000004E-2</v>
      </c>
      <c r="M512">
        <v>3.4099999999999998E-2</v>
      </c>
      <c r="N512">
        <v>2.2000000000000001E-3</v>
      </c>
      <c r="O512">
        <v>6.6E-3</v>
      </c>
      <c r="P512">
        <v>1.21E-2</v>
      </c>
      <c r="Q512">
        <v>4.4000000000000003E-3</v>
      </c>
      <c r="R512">
        <v>6.6E-3</v>
      </c>
      <c r="S512">
        <v>1.1000000000000001E-3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s="87" t="s">
        <v>607</v>
      </c>
      <c r="B513">
        <v>0.30030000000000001</v>
      </c>
      <c r="C513">
        <v>1.32E-2</v>
      </c>
      <c r="D513">
        <v>4.5099999999999994E-2</v>
      </c>
      <c r="E513">
        <v>1.1000000000000001E-3</v>
      </c>
      <c r="F513">
        <v>1.1000000000000001E-3</v>
      </c>
      <c r="G513">
        <v>1.1000000000000001E-3</v>
      </c>
      <c r="H513">
        <v>2.2000000000000001E-3</v>
      </c>
      <c r="I513">
        <v>6.6E-3</v>
      </c>
      <c r="J513">
        <v>9.8999999999999991E-3</v>
      </c>
      <c r="K513">
        <v>4.4000000000000004E-2</v>
      </c>
      <c r="L513">
        <v>6.1600000000000009E-2</v>
      </c>
      <c r="M513">
        <v>4.9500000000000002E-2</v>
      </c>
      <c r="N513">
        <v>2.53E-2</v>
      </c>
      <c r="O513">
        <v>8.8000000000000005E-3</v>
      </c>
      <c r="P513">
        <v>2.3099999999999999E-2</v>
      </c>
      <c r="Q513">
        <v>1.43E-2</v>
      </c>
      <c r="R513">
        <v>1.21E-2</v>
      </c>
      <c r="S513">
        <v>1.1000000000000001E-2</v>
      </c>
      <c r="T513">
        <v>2.2000000000000001E-3</v>
      </c>
      <c r="U513">
        <v>2.2000000000000001E-3</v>
      </c>
      <c r="V513">
        <v>2.2000000000000001E-3</v>
      </c>
      <c r="W513">
        <v>0.29370000000000002</v>
      </c>
      <c r="X513">
        <v>0.34649999999999997</v>
      </c>
      <c r="Y513">
        <v>0.26400000000000001</v>
      </c>
    </row>
    <row r="514" spans="1:25">
      <c r="A514" s="87" t="s">
        <v>608</v>
      </c>
      <c r="B514">
        <v>1.1000000000000001E-3</v>
      </c>
      <c r="C514">
        <v>1.1000000000000001E-3</v>
      </c>
      <c r="D514">
        <v>0</v>
      </c>
      <c r="E514">
        <v>1.1000000000000001E-3</v>
      </c>
      <c r="F514">
        <v>1.1000000000000001E-3</v>
      </c>
      <c r="G514">
        <v>0</v>
      </c>
      <c r="H514">
        <v>1.1000000000000001E-3</v>
      </c>
      <c r="I514">
        <v>1.1000000000000001E-3</v>
      </c>
      <c r="J514">
        <v>6.6E-3</v>
      </c>
      <c r="K514">
        <v>6.6E-3</v>
      </c>
      <c r="L514">
        <v>8.8000000000000005E-3</v>
      </c>
      <c r="M514">
        <v>1.21E-2</v>
      </c>
      <c r="N514">
        <v>1.43E-2</v>
      </c>
      <c r="O514">
        <v>1.7600000000000001E-2</v>
      </c>
      <c r="P514">
        <v>4.4000000000000003E-3</v>
      </c>
      <c r="Q514">
        <v>6.6E-3</v>
      </c>
      <c r="R514">
        <v>4.4000000000000003E-3</v>
      </c>
      <c r="S514">
        <v>7.7000000000000011E-3</v>
      </c>
      <c r="T514">
        <v>4.4000000000000003E-3</v>
      </c>
      <c r="U514">
        <v>4.4000000000000003E-3</v>
      </c>
      <c r="V514">
        <v>3.3E-3</v>
      </c>
      <c r="W514">
        <v>2.2000000000000001E-3</v>
      </c>
      <c r="X514">
        <v>1.1000000000000001E-3</v>
      </c>
      <c r="Y514">
        <v>1.1000000000000001E-3</v>
      </c>
    </row>
    <row r="515" spans="1:25">
      <c r="A515" s="87" t="s">
        <v>609</v>
      </c>
      <c r="B515">
        <v>0.17380000000000001</v>
      </c>
      <c r="C515">
        <v>2.2000000000000001E-3</v>
      </c>
      <c r="D515">
        <v>1.1000000000000001E-3</v>
      </c>
      <c r="E515">
        <v>1.1000000000000001E-3</v>
      </c>
      <c r="F515">
        <v>0.21559999999999999</v>
      </c>
      <c r="G515">
        <v>0.46859999999999996</v>
      </c>
      <c r="H515">
        <v>0.17380000000000001</v>
      </c>
      <c r="I515">
        <v>3.3E-3</v>
      </c>
      <c r="J515">
        <v>5.5000000000000005E-3</v>
      </c>
      <c r="K515">
        <v>7.7000000000000011E-3</v>
      </c>
      <c r="L515">
        <v>2.0900000000000002E-2</v>
      </c>
      <c r="M515">
        <v>9.8999999999999991E-3</v>
      </c>
      <c r="N515">
        <v>3.3E-3</v>
      </c>
      <c r="O515">
        <v>4.4000000000000003E-3</v>
      </c>
      <c r="P515">
        <v>5.5000000000000005E-3</v>
      </c>
      <c r="Q515">
        <v>7.7000000000000011E-3</v>
      </c>
      <c r="R515">
        <v>1.6500000000000001E-2</v>
      </c>
      <c r="S515">
        <v>5.5000000000000005E-3</v>
      </c>
      <c r="T515">
        <v>4.4000000000000003E-3</v>
      </c>
      <c r="U515">
        <v>3.3E-3</v>
      </c>
      <c r="V515">
        <v>2.2000000000000001E-3</v>
      </c>
      <c r="W515">
        <v>2.2000000000000001E-3</v>
      </c>
      <c r="X515">
        <v>0.21779999999999999</v>
      </c>
      <c r="Y515">
        <v>0.46969999999999995</v>
      </c>
    </row>
    <row r="516" spans="1:25">
      <c r="A516" s="87" t="s">
        <v>610</v>
      </c>
      <c r="B516">
        <v>0</v>
      </c>
      <c r="C516">
        <v>0</v>
      </c>
      <c r="D516">
        <v>0.28820000000000001</v>
      </c>
      <c r="E516">
        <v>0.39710000000000001</v>
      </c>
      <c r="F516">
        <v>0</v>
      </c>
      <c r="G516">
        <v>0.22769999999999999</v>
      </c>
      <c r="H516">
        <v>0.25739999999999996</v>
      </c>
      <c r="I516">
        <v>1.1000000000000001E-3</v>
      </c>
      <c r="J516">
        <v>1.5400000000000002E-2</v>
      </c>
      <c r="K516">
        <v>1.32E-2</v>
      </c>
      <c r="L516">
        <v>3.4099999999999998E-2</v>
      </c>
      <c r="M516">
        <v>4.4000000000000004E-2</v>
      </c>
      <c r="N516">
        <v>2.9700000000000001E-2</v>
      </c>
      <c r="O516">
        <v>0</v>
      </c>
      <c r="P516">
        <v>0</v>
      </c>
      <c r="Q516">
        <v>1.1000000000000001E-3</v>
      </c>
      <c r="R516">
        <v>0</v>
      </c>
      <c r="S516">
        <v>0</v>
      </c>
      <c r="T516">
        <v>1.1000000000000001E-3</v>
      </c>
      <c r="U516">
        <v>0</v>
      </c>
      <c r="V516">
        <v>0</v>
      </c>
      <c r="W516">
        <v>0</v>
      </c>
      <c r="X516">
        <v>0.25190000000000001</v>
      </c>
      <c r="Y516">
        <v>0.26069999999999999</v>
      </c>
    </row>
    <row r="517" spans="1:25">
      <c r="A517" s="87" t="s">
        <v>611</v>
      </c>
      <c r="B517">
        <v>0</v>
      </c>
      <c r="C517">
        <v>0</v>
      </c>
      <c r="D517">
        <v>0</v>
      </c>
      <c r="E517">
        <v>2.2000000000000001E-3</v>
      </c>
      <c r="F517">
        <v>1.1000000000000001E-3</v>
      </c>
      <c r="G517">
        <v>3.3E-3</v>
      </c>
      <c r="H517">
        <v>2.2000000000000001E-3</v>
      </c>
      <c r="I517">
        <v>2.2000000000000001E-3</v>
      </c>
      <c r="J517">
        <v>9.8999999999999991E-3</v>
      </c>
      <c r="K517">
        <v>4.4000000000000003E-3</v>
      </c>
      <c r="L517">
        <v>4.4000000000000003E-3</v>
      </c>
      <c r="M517">
        <v>3.3E-3</v>
      </c>
      <c r="N517">
        <v>3.3E-3</v>
      </c>
      <c r="O517">
        <v>6.6E-3</v>
      </c>
      <c r="P517">
        <v>2.2000000000000001E-3</v>
      </c>
      <c r="Q517">
        <v>2.2000000000000001E-3</v>
      </c>
      <c r="R517">
        <v>1.1000000000000001E-3</v>
      </c>
      <c r="S517">
        <v>2.2000000000000001E-3</v>
      </c>
      <c r="T517">
        <v>0</v>
      </c>
      <c r="U517">
        <v>0</v>
      </c>
      <c r="V517">
        <v>0</v>
      </c>
      <c r="W517">
        <v>0</v>
      </c>
      <c r="X517">
        <v>4.4000000000000003E-3</v>
      </c>
      <c r="Y517">
        <v>0</v>
      </c>
    </row>
    <row r="518" spans="1:25">
      <c r="A518" s="87" t="s">
        <v>612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1.1000000000000001E-3</v>
      </c>
      <c r="I518">
        <v>2.2000000000000001E-3</v>
      </c>
      <c r="J518">
        <v>3.3E-3</v>
      </c>
      <c r="K518">
        <v>3.3E-3</v>
      </c>
      <c r="L518">
        <v>3.3E-3</v>
      </c>
      <c r="M518">
        <v>3.3E-3</v>
      </c>
      <c r="N518">
        <v>5.5000000000000005E-3</v>
      </c>
      <c r="O518">
        <v>3.3E-3</v>
      </c>
      <c r="P518">
        <v>2.2000000000000001E-3</v>
      </c>
      <c r="Q518">
        <v>2.2000000000000001E-3</v>
      </c>
      <c r="R518">
        <v>2.2000000000000001E-3</v>
      </c>
      <c r="S518">
        <v>1.1000000000000001E-3</v>
      </c>
      <c r="T518">
        <v>1.1000000000000001E-3</v>
      </c>
      <c r="U518">
        <v>1.1000000000000001E-3</v>
      </c>
      <c r="V518">
        <v>1.1000000000000001E-3</v>
      </c>
      <c r="W518">
        <v>2.2000000000000001E-3</v>
      </c>
      <c r="X518">
        <v>2.2000000000000001E-3</v>
      </c>
      <c r="Y518">
        <v>1.1000000000000001E-3</v>
      </c>
    </row>
    <row r="519" spans="1:25">
      <c r="A519" s="87" t="s">
        <v>613</v>
      </c>
      <c r="B519">
        <v>1.1000000000000001E-3</v>
      </c>
      <c r="C519">
        <v>1.1000000000000001E-3</v>
      </c>
      <c r="D519">
        <v>1.1000000000000001E-3</v>
      </c>
      <c r="E519">
        <v>2.2000000000000001E-3</v>
      </c>
      <c r="F519">
        <v>0.15509999999999999</v>
      </c>
      <c r="G519">
        <v>9.7900000000000001E-2</v>
      </c>
      <c r="H519">
        <v>0.23649999999999999</v>
      </c>
      <c r="I519">
        <v>0</v>
      </c>
      <c r="J519">
        <v>4.4000000000000003E-3</v>
      </c>
      <c r="K519">
        <v>9.8999999999999991E-3</v>
      </c>
      <c r="L519">
        <v>2.0900000000000002E-2</v>
      </c>
      <c r="M519">
        <v>1.1000000000000001E-2</v>
      </c>
      <c r="N519">
        <v>4.4000000000000003E-3</v>
      </c>
      <c r="O519">
        <v>5.5000000000000005E-3</v>
      </c>
      <c r="P519">
        <v>1.9799999999999998E-2</v>
      </c>
      <c r="Q519">
        <v>1.43E-2</v>
      </c>
      <c r="R519">
        <v>2.2000000000000001E-3</v>
      </c>
      <c r="S519">
        <v>3.3E-3</v>
      </c>
      <c r="T519">
        <v>0.17380000000000001</v>
      </c>
      <c r="U519">
        <v>0.10779999999999999</v>
      </c>
      <c r="V519">
        <v>0</v>
      </c>
      <c r="W519">
        <v>0.24529999999999999</v>
      </c>
      <c r="X519">
        <v>0</v>
      </c>
      <c r="Y519">
        <v>3.3E-3</v>
      </c>
    </row>
    <row r="520" spans="1:25">
      <c r="A520" s="87" t="s">
        <v>614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2.2000000000000001E-3</v>
      </c>
      <c r="H520">
        <v>3.3E-3</v>
      </c>
      <c r="I520">
        <v>5.5000000000000005E-3</v>
      </c>
      <c r="J520">
        <v>4.4000000000000003E-3</v>
      </c>
      <c r="K520">
        <v>4.4000000000000003E-3</v>
      </c>
      <c r="L520">
        <v>4.4000000000000003E-3</v>
      </c>
      <c r="M520">
        <v>2.2000000000000001E-3</v>
      </c>
      <c r="N520">
        <v>2.2000000000000001E-3</v>
      </c>
      <c r="O520">
        <v>1.1000000000000001E-3</v>
      </c>
      <c r="P520">
        <v>1.1000000000000001E-3</v>
      </c>
      <c r="Q520">
        <v>1.1000000000000001E-3</v>
      </c>
      <c r="R520">
        <v>3.3E-3</v>
      </c>
      <c r="S520">
        <v>4.4000000000000003E-3</v>
      </c>
      <c r="T520">
        <v>2.2000000000000001E-3</v>
      </c>
      <c r="U520">
        <v>1.1000000000000001E-3</v>
      </c>
      <c r="V520">
        <v>1.1000000000000001E-3</v>
      </c>
      <c r="W520">
        <v>1.1000000000000001E-3</v>
      </c>
      <c r="X520">
        <v>0</v>
      </c>
      <c r="Y520">
        <v>0</v>
      </c>
    </row>
    <row r="521" spans="1:25">
      <c r="A521" s="87" t="s">
        <v>615</v>
      </c>
      <c r="B521">
        <v>1.1000000000000001E-3</v>
      </c>
      <c r="C521">
        <v>1.1000000000000001E-3</v>
      </c>
      <c r="D521">
        <v>1.1000000000000001E-3</v>
      </c>
      <c r="E521">
        <v>1.1000000000000001E-3</v>
      </c>
      <c r="F521">
        <v>1.1000000000000001E-3</v>
      </c>
      <c r="G521">
        <v>1.1000000000000001E-3</v>
      </c>
      <c r="H521">
        <v>1.1000000000000001E-3</v>
      </c>
      <c r="I521">
        <v>1.43E-2</v>
      </c>
      <c r="J521">
        <v>2.3099999999999999E-2</v>
      </c>
      <c r="K521">
        <v>2.86E-2</v>
      </c>
      <c r="L521">
        <v>7.7000000000000011E-3</v>
      </c>
      <c r="M521">
        <v>1.9799999999999998E-2</v>
      </c>
      <c r="N521">
        <v>2.2000000000000002E-2</v>
      </c>
      <c r="O521">
        <v>2.2000000000000001E-3</v>
      </c>
      <c r="P521">
        <v>2.2000000000000001E-3</v>
      </c>
      <c r="Q521">
        <v>1.32E-2</v>
      </c>
      <c r="R521">
        <v>3.3E-3</v>
      </c>
      <c r="S521">
        <v>4.4000000000000003E-3</v>
      </c>
      <c r="T521">
        <v>2.2000000000000001E-3</v>
      </c>
      <c r="U521">
        <v>2.2000000000000001E-3</v>
      </c>
      <c r="V521">
        <v>4.4000000000000003E-3</v>
      </c>
      <c r="W521">
        <v>2.2000000000000001E-3</v>
      </c>
      <c r="X521">
        <v>1.1000000000000001E-3</v>
      </c>
      <c r="Y521">
        <v>1.1000000000000001E-3</v>
      </c>
    </row>
    <row r="522" spans="1:25">
      <c r="A522" s="87" t="s">
        <v>616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 s="87" t="s">
        <v>617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1.1000000000000001E-3</v>
      </c>
      <c r="H523">
        <v>3.3E-3</v>
      </c>
      <c r="I523">
        <v>3.3E-3</v>
      </c>
      <c r="J523">
        <v>3.3E-3</v>
      </c>
      <c r="K523">
        <v>3.3E-3</v>
      </c>
      <c r="L523">
        <v>2.2000000000000001E-3</v>
      </c>
      <c r="M523">
        <v>2.2000000000000001E-3</v>
      </c>
      <c r="N523">
        <v>1.1000000000000001E-3</v>
      </c>
      <c r="O523">
        <v>1.1000000000000001E-3</v>
      </c>
      <c r="P523">
        <v>1.1000000000000001E-3</v>
      </c>
      <c r="Q523">
        <v>2.2000000000000001E-3</v>
      </c>
      <c r="R523">
        <v>2.2000000000000001E-3</v>
      </c>
      <c r="S523">
        <v>3.3E-3</v>
      </c>
      <c r="T523">
        <v>1.1000000000000001E-3</v>
      </c>
      <c r="U523">
        <v>0</v>
      </c>
      <c r="V523">
        <v>0</v>
      </c>
      <c r="W523">
        <v>2.2000000000000001E-3</v>
      </c>
      <c r="X523">
        <v>1.1000000000000001E-3</v>
      </c>
      <c r="Y523">
        <v>0</v>
      </c>
    </row>
    <row r="524" spans="1:25">
      <c r="A524" s="87" t="s">
        <v>618</v>
      </c>
      <c r="B524">
        <v>2.2000000000000001E-3</v>
      </c>
      <c r="C524">
        <v>2.2000000000000001E-3</v>
      </c>
      <c r="D524">
        <v>2.2000000000000001E-3</v>
      </c>
      <c r="E524">
        <v>3.3E-3</v>
      </c>
      <c r="F524">
        <v>3.3E-3</v>
      </c>
      <c r="G524">
        <v>3.3E-3</v>
      </c>
      <c r="H524">
        <v>7.7000000000000011E-3</v>
      </c>
      <c r="I524">
        <v>2.0900000000000002E-2</v>
      </c>
      <c r="J524">
        <v>1.7600000000000001E-2</v>
      </c>
      <c r="K524">
        <v>6.6E-3</v>
      </c>
      <c r="L524">
        <v>7.7000000000000011E-3</v>
      </c>
      <c r="M524">
        <v>7.7000000000000011E-3</v>
      </c>
      <c r="N524">
        <v>3.3E-3</v>
      </c>
      <c r="O524">
        <v>4.4000000000000003E-3</v>
      </c>
      <c r="P524">
        <v>3.3E-3</v>
      </c>
      <c r="Q524">
        <v>3.3E-3</v>
      </c>
      <c r="R524">
        <v>7.7000000000000011E-3</v>
      </c>
      <c r="S524">
        <v>6.6E-3</v>
      </c>
      <c r="T524">
        <v>6.6E-3</v>
      </c>
      <c r="U524">
        <v>7.7000000000000011E-3</v>
      </c>
      <c r="V524">
        <v>2.2000000000000001E-3</v>
      </c>
      <c r="W524">
        <v>4.4000000000000003E-3</v>
      </c>
      <c r="X524">
        <v>2.2000000000000001E-3</v>
      </c>
      <c r="Y524">
        <v>2.2000000000000001E-3</v>
      </c>
    </row>
    <row r="525" spans="1:25">
      <c r="A525" s="87" t="s">
        <v>619</v>
      </c>
      <c r="B525">
        <v>0</v>
      </c>
      <c r="C525">
        <v>0</v>
      </c>
      <c r="D525">
        <v>1.1000000000000001E-3</v>
      </c>
      <c r="E525">
        <v>0</v>
      </c>
      <c r="F525">
        <v>2.2000000000000001E-3</v>
      </c>
      <c r="G525">
        <v>0</v>
      </c>
      <c r="H525">
        <v>0</v>
      </c>
      <c r="I525">
        <v>3.3E-3</v>
      </c>
      <c r="J525">
        <v>8.8000000000000005E-3</v>
      </c>
      <c r="K525">
        <v>8.8000000000000005E-3</v>
      </c>
      <c r="L525">
        <v>7.7000000000000011E-3</v>
      </c>
      <c r="M525">
        <v>2.2000000000000001E-3</v>
      </c>
      <c r="N525">
        <v>3.3E-3</v>
      </c>
      <c r="O525">
        <v>2.2000000000000001E-3</v>
      </c>
      <c r="P525">
        <v>4.4000000000000003E-3</v>
      </c>
      <c r="Q525">
        <v>2.2000000000000001E-3</v>
      </c>
      <c r="R525">
        <v>3.3E-3</v>
      </c>
      <c r="S525">
        <v>4.4000000000000003E-3</v>
      </c>
      <c r="T525">
        <v>4.4000000000000003E-3</v>
      </c>
      <c r="U525">
        <v>0</v>
      </c>
      <c r="V525">
        <v>0</v>
      </c>
      <c r="W525">
        <v>1.1000000000000001E-3</v>
      </c>
      <c r="X525">
        <v>1.1000000000000001E-3</v>
      </c>
      <c r="Y525">
        <v>1.1000000000000001E-3</v>
      </c>
    </row>
    <row r="526" spans="1:25">
      <c r="A526" s="87" t="s">
        <v>1075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s="87" t="s">
        <v>1076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s="87" t="s">
        <v>1077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1.1000000000000001E-3</v>
      </c>
      <c r="I528">
        <v>3.3E-3</v>
      </c>
      <c r="J528">
        <v>3.3E-3</v>
      </c>
      <c r="K528">
        <v>3.3E-3</v>
      </c>
      <c r="L528">
        <v>2.2000000000000001E-3</v>
      </c>
      <c r="M528">
        <v>3.3E-3</v>
      </c>
      <c r="N528">
        <v>2.2000000000000001E-3</v>
      </c>
      <c r="O528">
        <v>1.1000000000000001E-3</v>
      </c>
      <c r="P528">
        <v>2.2000000000000001E-3</v>
      </c>
      <c r="Q528">
        <v>3.3E-3</v>
      </c>
      <c r="R528">
        <v>4.4000000000000003E-3</v>
      </c>
      <c r="S528">
        <v>3.3E-3</v>
      </c>
      <c r="T528">
        <v>1.1000000000000001E-3</v>
      </c>
      <c r="U528">
        <v>1.1000000000000001E-3</v>
      </c>
      <c r="V528">
        <v>1.1000000000000001E-3</v>
      </c>
      <c r="W528">
        <v>1.1000000000000001E-3</v>
      </c>
      <c r="X528">
        <v>0</v>
      </c>
      <c r="Y528">
        <v>0</v>
      </c>
    </row>
    <row r="529" spans="1:25">
      <c r="A529" s="87" t="s">
        <v>1078</v>
      </c>
      <c r="B529">
        <v>1.1000000000000001E-3</v>
      </c>
      <c r="C529">
        <v>1.1000000000000001E-3</v>
      </c>
      <c r="D529">
        <v>1.1000000000000001E-3</v>
      </c>
      <c r="E529">
        <v>0</v>
      </c>
      <c r="F529">
        <v>0</v>
      </c>
      <c r="G529">
        <v>0</v>
      </c>
      <c r="H529">
        <v>2.2000000000000001E-3</v>
      </c>
      <c r="I529">
        <v>2.2000000000000001E-3</v>
      </c>
      <c r="J529">
        <v>1.1000000000000001E-3</v>
      </c>
      <c r="K529">
        <v>0</v>
      </c>
      <c r="L529">
        <v>2.2000000000000001E-3</v>
      </c>
      <c r="M529">
        <v>2.2000000000000001E-3</v>
      </c>
      <c r="N529">
        <v>2.2000000000000001E-3</v>
      </c>
      <c r="O529">
        <v>3.3E-3</v>
      </c>
      <c r="P529">
        <v>3.3E-3</v>
      </c>
      <c r="Q529">
        <v>1.1000000000000001E-3</v>
      </c>
      <c r="R529">
        <v>1.1000000000000001E-3</v>
      </c>
      <c r="S529">
        <v>0</v>
      </c>
      <c r="T529">
        <v>1.1000000000000001E-3</v>
      </c>
      <c r="U529">
        <v>2.2000000000000001E-3</v>
      </c>
      <c r="V529">
        <v>1.1000000000000001E-3</v>
      </c>
      <c r="W529">
        <v>1.1000000000000001E-3</v>
      </c>
      <c r="X529">
        <v>1.1000000000000001E-3</v>
      </c>
      <c r="Y529">
        <v>1.1000000000000001E-3</v>
      </c>
    </row>
    <row r="530" spans="1:25">
      <c r="A530" s="87" t="s">
        <v>1079</v>
      </c>
      <c r="B530">
        <v>0.1265</v>
      </c>
      <c r="C530">
        <v>1.1000000000000001E-3</v>
      </c>
      <c r="D530">
        <v>0.17820000000000003</v>
      </c>
      <c r="E530">
        <v>0.11</v>
      </c>
      <c r="F530">
        <v>1.1000000000000001E-3</v>
      </c>
      <c r="G530">
        <v>9.9000000000000005E-2</v>
      </c>
      <c r="H530">
        <v>0.30909999999999999</v>
      </c>
      <c r="I530">
        <v>4.4000000000000003E-3</v>
      </c>
      <c r="J530">
        <v>1.21E-2</v>
      </c>
      <c r="K530">
        <v>1.1000000000000001E-3</v>
      </c>
      <c r="L530">
        <v>1.1000000000000001E-3</v>
      </c>
      <c r="M530">
        <v>3.3E-3</v>
      </c>
      <c r="N530">
        <v>2.2000000000000001E-3</v>
      </c>
      <c r="O530">
        <v>3.6299999999999999E-2</v>
      </c>
      <c r="P530">
        <v>2.53E-2</v>
      </c>
      <c r="Q530">
        <v>4.4000000000000003E-3</v>
      </c>
      <c r="R530">
        <v>1.1000000000000001E-3</v>
      </c>
      <c r="S530">
        <v>7.7000000000000011E-3</v>
      </c>
      <c r="T530">
        <v>2.2000000000000002E-2</v>
      </c>
      <c r="U530">
        <v>1.1000000000000001E-3</v>
      </c>
      <c r="V530">
        <v>0</v>
      </c>
      <c r="W530">
        <v>0</v>
      </c>
      <c r="X530">
        <v>0.11660000000000001</v>
      </c>
      <c r="Y530">
        <v>0.17929999999999999</v>
      </c>
    </row>
    <row r="531" spans="1:25">
      <c r="A531" s="87" t="s">
        <v>1080</v>
      </c>
      <c r="B531">
        <v>2.86E-2</v>
      </c>
      <c r="C531">
        <v>2.86E-2</v>
      </c>
      <c r="D531">
        <v>2.86E-2</v>
      </c>
      <c r="E531">
        <v>2.86E-2</v>
      </c>
      <c r="F531">
        <v>3.0800000000000004E-2</v>
      </c>
      <c r="G531">
        <v>2.9700000000000001E-2</v>
      </c>
      <c r="H531">
        <v>2.2000000000000001E-3</v>
      </c>
      <c r="I531">
        <v>6.6E-3</v>
      </c>
      <c r="J531">
        <v>1.43E-2</v>
      </c>
      <c r="K531">
        <v>1.1000000000000001E-2</v>
      </c>
      <c r="L531">
        <v>8.8000000000000005E-3</v>
      </c>
      <c r="M531">
        <v>7.7000000000000011E-3</v>
      </c>
      <c r="N531">
        <v>9.8999999999999991E-3</v>
      </c>
      <c r="O531">
        <v>3.5200000000000002E-2</v>
      </c>
      <c r="P531">
        <v>4.5099999999999994E-2</v>
      </c>
      <c r="Q531">
        <v>4.1800000000000004E-2</v>
      </c>
      <c r="R531">
        <v>3.5200000000000002E-2</v>
      </c>
      <c r="S531">
        <v>3.0800000000000004E-2</v>
      </c>
      <c r="T531">
        <v>2.9700000000000001E-2</v>
      </c>
      <c r="U531">
        <v>2.86E-2</v>
      </c>
      <c r="V531">
        <v>2.86E-2</v>
      </c>
      <c r="W531">
        <v>2.86E-2</v>
      </c>
      <c r="X531">
        <v>2.86E-2</v>
      </c>
      <c r="Y531">
        <v>2.86E-2</v>
      </c>
    </row>
    <row r="532" spans="1:25">
      <c r="A532" s="87" t="s">
        <v>1081</v>
      </c>
      <c r="B532">
        <v>0.46530000000000005</v>
      </c>
      <c r="C532">
        <v>0.16389999999999999</v>
      </c>
      <c r="D532">
        <v>8.8000000000000005E-3</v>
      </c>
      <c r="E532">
        <v>0.34100000000000003</v>
      </c>
      <c r="F532">
        <v>0.46310000000000001</v>
      </c>
      <c r="G532">
        <v>0.17710000000000001</v>
      </c>
      <c r="H532">
        <v>1.5400000000000002E-2</v>
      </c>
      <c r="I532">
        <v>1.21E-2</v>
      </c>
      <c r="J532">
        <v>2.3099999999999999E-2</v>
      </c>
      <c r="K532">
        <v>5.28E-2</v>
      </c>
      <c r="L532">
        <v>2.2000000000000002E-2</v>
      </c>
      <c r="M532">
        <v>1.32E-2</v>
      </c>
      <c r="N532">
        <v>1.43E-2</v>
      </c>
      <c r="O532">
        <v>2.0900000000000002E-2</v>
      </c>
      <c r="P532">
        <v>3.0800000000000004E-2</v>
      </c>
      <c r="Q532">
        <v>1.8700000000000001E-2</v>
      </c>
      <c r="R532">
        <v>2.64E-2</v>
      </c>
      <c r="S532">
        <v>3.3000000000000002E-2</v>
      </c>
      <c r="T532">
        <v>1.1000000000000001E-2</v>
      </c>
      <c r="U532">
        <v>4.4000000000000003E-3</v>
      </c>
      <c r="V532">
        <v>1.32E-2</v>
      </c>
      <c r="W532">
        <v>1.43E-2</v>
      </c>
      <c r="X532">
        <v>1.7600000000000001E-2</v>
      </c>
      <c r="Y532">
        <v>0.38940000000000002</v>
      </c>
    </row>
    <row r="533" spans="1:25">
      <c r="A533" s="87" t="s">
        <v>1082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 s="87" t="s">
        <v>620</v>
      </c>
      <c r="B534">
        <v>0.16389999999999999</v>
      </c>
      <c r="C534">
        <v>0</v>
      </c>
      <c r="D534">
        <v>0</v>
      </c>
      <c r="E534">
        <v>0</v>
      </c>
      <c r="F534">
        <v>7.7000000000000011E-3</v>
      </c>
      <c r="G534">
        <v>0.3322</v>
      </c>
      <c r="H534">
        <v>0.16059999999999999</v>
      </c>
      <c r="I534">
        <v>7.4800000000000005E-2</v>
      </c>
      <c r="J534">
        <v>1.7600000000000001E-2</v>
      </c>
      <c r="K534">
        <v>2.9700000000000001E-2</v>
      </c>
      <c r="L534">
        <v>0.1452</v>
      </c>
      <c r="M534">
        <v>0.10010000000000001</v>
      </c>
      <c r="N534">
        <v>3.3000000000000002E-2</v>
      </c>
      <c r="O534">
        <v>7.8100000000000003E-2</v>
      </c>
      <c r="P534">
        <v>0.15289999999999998</v>
      </c>
      <c r="Q534">
        <v>0.12539999999999998</v>
      </c>
      <c r="R534">
        <v>7.0400000000000004E-2</v>
      </c>
      <c r="S534">
        <v>3.3E-3</v>
      </c>
      <c r="T534">
        <v>0</v>
      </c>
      <c r="U534">
        <v>4.4000000000000003E-3</v>
      </c>
      <c r="V534">
        <v>3.9599999999999996E-2</v>
      </c>
      <c r="W534">
        <v>0.11550000000000001</v>
      </c>
      <c r="X534">
        <v>7.7000000000000011E-3</v>
      </c>
      <c r="Y534">
        <v>0.33329999999999999</v>
      </c>
    </row>
    <row r="535" spans="1:25">
      <c r="A535" s="87" t="s">
        <v>621</v>
      </c>
      <c r="B535">
        <v>2.64E-2</v>
      </c>
      <c r="C535">
        <v>2.64E-2</v>
      </c>
      <c r="D535">
        <v>2.64E-2</v>
      </c>
      <c r="E535">
        <v>2.64E-2</v>
      </c>
      <c r="F535">
        <v>2.64E-2</v>
      </c>
      <c r="G535">
        <v>2.53E-2</v>
      </c>
      <c r="H535">
        <v>2.64E-2</v>
      </c>
      <c r="I535">
        <v>2.64E-2</v>
      </c>
      <c r="J535">
        <v>2.86E-2</v>
      </c>
      <c r="K535">
        <v>2.9700000000000001E-2</v>
      </c>
      <c r="L535">
        <v>2.9700000000000001E-2</v>
      </c>
      <c r="M535">
        <v>3.0800000000000004E-2</v>
      </c>
      <c r="N535">
        <v>2.86E-2</v>
      </c>
      <c r="O535">
        <v>2.2000000000000002E-2</v>
      </c>
      <c r="P535">
        <v>2.2000000000000002E-2</v>
      </c>
      <c r="Q535">
        <v>2.2000000000000002E-2</v>
      </c>
      <c r="R535">
        <v>2.3099999999999999E-2</v>
      </c>
      <c r="S535">
        <v>2.53E-2</v>
      </c>
      <c r="T535">
        <v>2.64E-2</v>
      </c>
      <c r="U535">
        <v>2.64E-2</v>
      </c>
      <c r="V535">
        <v>2.64E-2</v>
      </c>
      <c r="W535">
        <v>2.64E-2</v>
      </c>
      <c r="X535">
        <v>2.64E-2</v>
      </c>
      <c r="Y535">
        <v>2.64E-2</v>
      </c>
    </row>
    <row r="536" spans="1:25">
      <c r="A536" s="87" t="s">
        <v>622</v>
      </c>
      <c r="B536">
        <v>2.64E-2</v>
      </c>
      <c r="C536">
        <v>1.7600000000000001E-2</v>
      </c>
      <c r="D536">
        <v>2.3099999999999999E-2</v>
      </c>
      <c r="E536">
        <v>1.9799999999999998E-2</v>
      </c>
      <c r="F536">
        <v>0.15620000000000001</v>
      </c>
      <c r="G536">
        <v>0.47299999999999998</v>
      </c>
      <c r="H536">
        <v>0.12320000000000002</v>
      </c>
      <c r="I536">
        <v>0.39049999999999996</v>
      </c>
      <c r="J536">
        <v>5.6100000000000004E-2</v>
      </c>
      <c r="K536">
        <v>4.7300000000000002E-2</v>
      </c>
      <c r="L536">
        <v>5.7200000000000001E-2</v>
      </c>
      <c r="M536">
        <v>5.1699999999999996E-2</v>
      </c>
      <c r="N536">
        <v>0.32230000000000003</v>
      </c>
      <c r="O536">
        <v>3.85E-2</v>
      </c>
      <c r="P536">
        <v>2.86E-2</v>
      </c>
      <c r="Q536">
        <v>2.64E-2</v>
      </c>
      <c r="R536">
        <v>3.0800000000000004E-2</v>
      </c>
      <c r="S536">
        <v>3.1899999999999998E-2</v>
      </c>
      <c r="T536">
        <v>3.9599999999999996E-2</v>
      </c>
      <c r="U536">
        <v>4.07E-2</v>
      </c>
      <c r="V536">
        <v>1.7600000000000001E-2</v>
      </c>
      <c r="W536">
        <v>2.53E-2</v>
      </c>
      <c r="X536">
        <v>0.11770000000000001</v>
      </c>
      <c r="Y536">
        <v>0.1089</v>
      </c>
    </row>
    <row r="537" spans="1:25">
      <c r="A537" s="87" t="s">
        <v>623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1.1000000000000001E-3</v>
      </c>
      <c r="J537">
        <v>2.2000000000000001E-3</v>
      </c>
      <c r="K537">
        <v>3.3E-3</v>
      </c>
      <c r="L537">
        <v>3.3E-3</v>
      </c>
      <c r="M537">
        <v>1.1000000000000001E-3</v>
      </c>
      <c r="N537">
        <v>0</v>
      </c>
      <c r="O537">
        <v>1.1000000000000001E-3</v>
      </c>
      <c r="P537">
        <v>1.1000000000000001E-3</v>
      </c>
      <c r="Q537">
        <v>0</v>
      </c>
      <c r="R537">
        <v>0</v>
      </c>
      <c r="S537">
        <v>2.2000000000000001E-3</v>
      </c>
      <c r="T537">
        <v>3.3E-3</v>
      </c>
      <c r="U537">
        <v>0</v>
      </c>
      <c r="V537">
        <v>0</v>
      </c>
      <c r="W537">
        <v>0</v>
      </c>
      <c r="X537">
        <v>0</v>
      </c>
      <c r="Y537">
        <v>1.1000000000000001E-3</v>
      </c>
    </row>
    <row r="538" spans="1:25">
      <c r="A538" s="87" t="s">
        <v>624</v>
      </c>
      <c r="B538">
        <v>1.1000000000000001E-3</v>
      </c>
      <c r="C538">
        <v>1.1000000000000001E-3</v>
      </c>
      <c r="D538">
        <v>0</v>
      </c>
      <c r="E538">
        <v>0</v>
      </c>
      <c r="F538">
        <v>1.1000000000000001E-3</v>
      </c>
      <c r="G538">
        <v>1.1000000000000001E-3</v>
      </c>
      <c r="H538">
        <v>1.1000000000000001E-3</v>
      </c>
      <c r="I538">
        <v>1.1000000000000001E-3</v>
      </c>
      <c r="J538">
        <v>2.2000000000000001E-3</v>
      </c>
      <c r="K538">
        <v>3.3E-3</v>
      </c>
      <c r="L538">
        <v>3.3E-3</v>
      </c>
      <c r="M538">
        <v>2.2000000000000001E-3</v>
      </c>
      <c r="N538">
        <v>2.2000000000000001E-3</v>
      </c>
      <c r="O538">
        <v>2.2000000000000001E-3</v>
      </c>
      <c r="P538">
        <v>2.2000000000000001E-3</v>
      </c>
      <c r="Q538">
        <v>1.1000000000000001E-3</v>
      </c>
      <c r="R538">
        <v>3.3E-3</v>
      </c>
      <c r="S538">
        <v>7.7000000000000011E-3</v>
      </c>
      <c r="T538">
        <v>1.1000000000000001E-2</v>
      </c>
      <c r="U538">
        <v>5.5000000000000005E-3</v>
      </c>
      <c r="V538">
        <v>2.2000000000000001E-3</v>
      </c>
      <c r="W538">
        <v>2.2000000000000001E-3</v>
      </c>
      <c r="X538">
        <v>1.1000000000000001E-3</v>
      </c>
      <c r="Y538">
        <v>1.1000000000000001E-3</v>
      </c>
    </row>
    <row r="539" spans="1:25">
      <c r="A539" s="87" t="s">
        <v>625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1.1000000000000001E-3</v>
      </c>
      <c r="J539">
        <v>2.2000000000000001E-3</v>
      </c>
      <c r="K539">
        <v>2.2000000000000001E-3</v>
      </c>
      <c r="L539">
        <v>2.2000000000000001E-3</v>
      </c>
      <c r="M539">
        <v>5.5000000000000005E-3</v>
      </c>
      <c r="N539">
        <v>1.1000000000000001E-3</v>
      </c>
      <c r="O539">
        <v>1.1000000000000001E-3</v>
      </c>
      <c r="P539">
        <v>1.1000000000000001E-3</v>
      </c>
      <c r="Q539">
        <v>1.1000000000000001E-3</v>
      </c>
      <c r="R539">
        <v>1.1000000000000001E-3</v>
      </c>
      <c r="S539">
        <v>2.2000000000000001E-3</v>
      </c>
      <c r="T539">
        <v>3.3E-3</v>
      </c>
      <c r="U539">
        <v>2.2000000000000001E-3</v>
      </c>
      <c r="V539">
        <v>0</v>
      </c>
      <c r="W539">
        <v>0</v>
      </c>
      <c r="X539">
        <v>1.1000000000000001E-3</v>
      </c>
      <c r="Y539">
        <v>0</v>
      </c>
    </row>
    <row r="540" spans="1:25">
      <c r="A540" s="87" t="s">
        <v>626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1.1000000000000001E-3</v>
      </c>
      <c r="I540">
        <v>2.2000000000000001E-3</v>
      </c>
      <c r="J540">
        <v>1.1000000000000001E-3</v>
      </c>
      <c r="K540">
        <v>0</v>
      </c>
      <c r="L540">
        <v>0</v>
      </c>
      <c r="M540">
        <v>0</v>
      </c>
      <c r="N540">
        <v>0</v>
      </c>
      <c r="O540">
        <v>1.1000000000000001E-3</v>
      </c>
      <c r="P540">
        <v>1.1000000000000001E-3</v>
      </c>
      <c r="Q540">
        <v>1.1000000000000001E-3</v>
      </c>
      <c r="R540">
        <v>1.1000000000000001E-3</v>
      </c>
      <c r="S540">
        <v>1.1000000000000001E-3</v>
      </c>
      <c r="T540">
        <v>0</v>
      </c>
      <c r="U540">
        <v>0</v>
      </c>
      <c r="V540">
        <v>0</v>
      </c>
      <c r="W540">
        <v>1.1000000000000001E-3</v>
      </c>
      <c r="X540">
        <v>0</v>
      </c>
      <c r="Y540">
        <v>0</v>
      </c>
    </row>
    <row r="541" spans="1:25">
      <c r="A541" s="87" t="s">
        <v>627</v>
      </c>
      <c r="B541">
        <v>0</v>
      </c>
      <c r="C541">
        <v>1.1000000000000001E-3</v>
      </c>
      <c r="D541">
        <v>1.1000000000000001E-3</v>
      </c>
      <c r="E541">
        <v>0</v>
      </c>
      <c r="F541">
        <v>1.1000000000000001E-3</v>
      </c>
      <c r="G541">
        <v>1.1000000000000001E-3</v>
      </c>
      <c r="H541">
        <v>1.1000000000000001E-3</v>
      </c>
      <c r="I541">
        <v>3.3E-3</v>
      </c>
      <c r="J541">
        <v>9.8999999999999991E-3</v>
      </c>
      <c r="K541">
        <v>3.3E-3</v>
      </c>
      <c r="L541">
        <v>3.3E-3</v>
      </c>
      <c r="M541">
        <v>2.2000000000000001E-3</v>
      </c>
      <c r="N541">
        <v>1.1000000000000001E-3</v>
      </c>
      <c r="O541">
        <v>1.1000000000000001E-3</v>
      </c>
      <c r="P541">
        <v>1.1000000000000001E-3</v>
      </c>
      <c r="Q541">
        <v>1.1000000000000001E-3</v>
      </c>
      <c r="R541">
        <v>1.1000000000000001E-3</v>
      </c>
      <c r="S541">
        <v>1.1000000000000001E-3</v>
      </c>
      <c r="T541">
        <v>1.1000000000000001E-3</v>
      </c>
      <c r="U541">
        <v>1.1000000000000001E-3</v>
      </c>
      <c r="V541">
        <v>0</v>
      </c>
      <c r="W541">
        <v>3.3E-3</v>
      </c>
      <c r="X541">
        <v>2.2000000000000001E-3</v>
      </c>
      <c r="Y541">
        <v>1.1000000000000001E-3</v>
      </c>
    </row>
    <row r="542" spans="1:25">
      <c r="A542" s="87" t="s">
        <v>628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1.1000000000000001E-3</v>
      </c>
      <c r="K542">
        <v>2.2000000000000001E-3</v>
      </c>
      <c r="L542">
        <v>1.1000000000000001E-3</v>
      </c>
      <c r="M542">
        <v>2.2000000000000001E-3</v>
      </c>
      <c r="N542">
        <v>0</v>
      </c>
      <c r="O542">
        <v>0</v>
      </c>
      <c r="P542">
        <v>1.1000000000000001E-3</v>
      </c>
      <c r="Q542">
        <v>3.3E-3</v>
      </c>
      <c r="R542">
        <v>2.2000000000000001E-3</v>
      </c>
      <c r="S542">
        <v>3.3E-3</v>
      </c>
      <c r="T542">
        <v>3.3E-3</v>
      </c>
      <c r="U542">
        <v>2.2000000000000001E-3</v>
      </c>
      <c r="V542">
        <v>1.1000000000000001E-3</v>
      </c>
      <c r="W542">
        <v>0</v>
      </c>
      <c r="X542">
        <v>1.1000000000000001E-3</v>
      </c>
      <c r="Y542">
        <v>1.1000000000000001E-3</v>
      </c>
    </row>
    <row r="543" spans="1:25">
      <c r="A543" s="87" t="s">
        <v>629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2.2000000000000001E-3</v>
      </c>
      <c r="K543">
        <v>0</v>
      </c>
      <c r="L543">
        <v>0</v>
      </c>
      <c r="M543">
        <v>0</v>
      </c>
      <c r="N543">
        <v>0</v>
      </c>
      <c r="O543">
        <v>1.1000000000000001E-3</v>
      </c>
      <c r="P543">
        <v>1.1000000000000001E-3</v>
      </c>
      <c r="Q543">
        <v>1.1000000000000001E-3</v>
      </c>
      <c r="R543">
        <v>2.2000000000000001E-3</v>
      </c>
      <c r="S543">
        <v>2.2000000000000001E-3</v>
      </c>
      <c r="T543">
        <v>1.1000000000000001E-3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 s="87" t="s">
        <v>630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2.2000000000000001E-3</v>
      </c>
      <c r="I544">
        <v>3.3E-3</v>
      </c>
      <c r="J544">
        <v>2.2000000000000001E-3</v>
      </c>
      <c r="K544">
        <v>2.2000000000000001E-3</v>
      </c>
      <c r="L544">
        <v>1.1000000000000001E-3</v>
      </c>
      <c r="M544">
        <v>4.4000000000000003E-3</v>
      </c>
      <c r="N544">
        <v>2.2000000000000001E-3</v>
      </c>
      <c r="O544">
        <v>1.1000000000000001E-3</v>
      </c>
      <c r="P544">
        <v>2.2000000000000001E-3</v>
      </c>
      <c r="Q544">
        <v>2.2000000000000001E-3</v>
      </c>
      <c r="R544">
        <v>2.2000000000000001E-3</v>
      </c>
      <c r="S544">
        <v>3.3E-3</v>
      </c>
      <c r="T544">
        <v>3.3E-3</v>
      </c>
      <c r="U544">
        <v>1.1000000000000001E-3</v>
      </c>
      <c r="V544">
        <v>1.1000000000000001E-3</v>
      </c>
      <c r="W544">
        <v>1.1000000000000001E-3</v>
      </c>
      <c r="X544">
        <v>0</v>
      </c>
      <c r="Y544">
        <v>0</v>
      </c>
    </row>
    <row r="545" spans="1:25">
      <c r="A545" s="87" t="s">
        <v>631</v>
      </c>
      <c r="B545">
        <v>1.1000000000000001E-3</v>
      </c>
      <c r="C545">
        <v>1.1000000000000001E-3</v>
      </c>
      <c r="D545">
        <v>1.1000000000000001E-3</v>
      </c>
      <c r="E545">
        <v>1.1000000000000001E-3</v>
      </c>
      <c r="F545">
        <v>1.1000000000000001E-3</v>
      </c>
      <c r="G545">
        <v>1.1000000000000001E-3</v>
      </c>
      <c r="H545">
        <v>1.1000000000000001E-3</v>
      </c>
      <c r="I545">
        <v>4.4000000000000003E-3</v>
      </c>
      <c r="J545">
        <v>2.2000000000000001E-3</v>
      </c>
      <c r="K545">
        <v>1.1000000000000001E-3</v>
      </c>
      <c r="L545">
        <v>1.1000000000000001E-3</v>
      </c>
      <c r="M545">
        <v>1.1000000000000001E-3</v>
      </c>
      <c r="N545">
        <v>1.1000000000000001E-3</v>
      </c>
      <c r="O545">
        <v>2.2000000000000001E-3</v>
      </c>
      <c r="P545">
        <v>1.1000000000000001E-3</v>
      </c>
      <c r="Q545">
        <v>2.2000000000000001E-3</v>
      </c>
      <c r="R545">
        <v>1.1000000000000001E-3</v>
      </c>
      <c r="S545">
        <v>1.1000000000000001E-3</v>
      </c>
      <c r="T545">
        <v>1.1000000000000001E-3</v>
      </c>
      <c r="U545">
        <v>1.1000000000000001E-3</v>
      </c>
      <c r="V545">
        <v>1.1000000000000001E-3</v>
      </c>
      <c r="W545">
        <v>1.1000000000000001E-3</v>
      </c>
      <c r="X545">
        <v>1.1000000000000001E-3</v>
      </c>
      <c r="Y545">
        <v>1.1000000000000001E-3</v>
      </c>
    </row>
    <row r="546" spans="1:25">
      <c r="A546" s="87" t="s">
        <v>632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1.1000000000000001E-3</v>
      </c>
      <c r="J546">
        <v>4.4000000000000003E-3</v>
      </c>
      <c r="K546">
        <v>8.8000000000000005E-3</v>
      </c>
      <c r="L546">
        <v>8.8000000000000005E-3</v>
      </c>
      <c r="M546">
        <v>7.7000000000000011E-3</v>
      </c>
      <c r="N546">
        <v>2.2000000000000001E-3</v>
      </c>
      <c r="O546">
        <v>1.1000000000000001E-3</v>
      </c>
      <c r="P546">
        <v>3.3E-3</v>
      </c>
      <c r="Q546">
        <v>2.2000000000000001E-3</v>
      </c>
      <c r="R546">
        <v>3.3E-3</v>
      </c>
      <c r="S546">
        <v>3.3E-3</v>
      </c>
      <c r="T546">
        <v>2.2000000000000001E-3</v>
      </c>
      <c r="U546">
        <v>3.3E-3</v>
      </c>
      <c r="V546">
        <v>1.1000000000000001E-3</v>
      </c>
      <c r="W546">
        <v>1.1000000000000001E-3</v>
      </c>
      <c r="X546">
        <v>1.1000000000000001E-3</v>
      </c>
      <c r="Y546">
        <v>0</v>
      </c>
    </row>
    <row r="547" spans="1:25">
      <c r="A547" s="87" t="s">
        <v>633</v>
      </c>
      <c r="B547">
        <v>1.1000000000000001E-3</v>
      </c>
      <c r="C547">
        <v>1.1000000000000001E-3</v>
      </c>
      <c r="D547">
        <v>1.1000000000000001E-3</v>
      </c>
      <c r="E547">
        <v>1.1000000000000001E-3</v>
      </c>
      <c r="F547">
        <v>0</v>
      </c>
      <c r="G547">
        <v>0</v>
      </c>
      <c r="H547">
        <v>3.3E-3</v>
      </c>
      <c r="I547">
        <v>5.5000000000000005E-3</v>
      </c>
      <c r="J547">
        <v>4.4000000000000003E-3</v>
      </c>
      <c r="K547">
        <v>5.5000000000000005E-3</v>
      </c>
      <c r="L547">
        <v>4.4000000000000003E-3</v>
      </c>
      <c r="M547">
        <v>3.3E-3</v>
      </c>
      <c r="N547">
        <v>2.2000000000000001E-3</v>
      </c>
      <c r="O547">
        <v>3.3E-3</v>
      </c>
      <c r="P547">
        <v>3.3E-3</v>
      </c>
      <c r="Q547">
        <v>5.5000000000000005E-3</v>
      </c>
      <c r="R547">
        <v>6.6E-3</v>
      </c>
      <c r="S547">
        <v>5.5000000000000005E-3</v>
      </c>
      <c r="T547">
        <v>4.4000000000000003E-3</v>
      </c>
      <c r="U547">
        <v>3.3E-3</v>
      </c>
      <c r="V547">
        <v>2.2000000000000001E-3</v>
      </c>
      <c r="W547">
        <v>2.2000000000000001E-3</v>
      </c>
      <c r="X547">
        <v>1.1000000000000001E-3</v>
      </c>
      <c r="Y547">
        <v>1.1000000000000001E-3</v>
      </c>
    </row>
    <row r="548" spans="1:25">
      <c r="A548" s="87" t="s">
        <v>634</v>
      </c>
      <c r="B548">
        <v>2.2000000000000001E-3</v>
      </c>
      <c r="C548">
        <v>2.2000000000000001E-3</v>
      </c>
      <c r="D548">
        <v>2.2000000000000001E-3</v>
      </c>
      <c r="E548">
        <v>2.2000000000000001E-3</v>
      </c>
      <c r="F548">
        <v>2.2000000000000001E-3</v>
      </c>
      <c r="G548">
        <v>3.3E-3</v>
      </c>
      <c r="H548">
        <v>3.3E-3</v>
      </c>
      <c r="I548">
        <v>4.4000000000000003E-3</v>
      </c>
      <c r="J548">
        <v>6.6E-3</v>
      </c>
      <c r="K548">
        <v>4.4000000000000003E-3</v>
      </c>
      <c r="L548">
        <v>4.4000000000000003E-3</v>
      </c>
      <c r="M548">
        <v>4.4000000000000003E-3</v>
      </c>
      <c r="N548">
        <v>4.4000000000000003E-3</v>
      </c>
      <c r="O548">
        <v>4.4000000000000003E-3</v>
      </c>
      <c r="P548">
        <v>3.3E-3</v>
      </c>
      <c r="Q548">
        <v>5.5000000000000005E-3</v>
      </c>
      <c r="R548">
        <v>4.4000000000000003E-3</v>
      </c>
      <c r="S548">
        <v>4.4000000000000003E-3</v>
      </c>
      <c r="T548">
        <v>3.3E-3</v>
      </c>
      <c r="U548">
        <v>3.3E-3</v>
      </c>
      <c r="V548">
        <v>3.3E-3</v>
      </c>
      <c r="W548">
        <v>3.3E-3</v>
      </c>
      <c r="X548">
        <v>3.3E-3</v>
      </c>
      <c r="Y548">
        <v>2.2000000000000001E-3</v>
      </c>
    </row>
    <row r="549" spans="1:25">
      <c r="A549" s="87" t="s">
        <v>635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2.2000000000000001E-3</v>
      </c>
      <c r="J549">
        <v>2.2000000000000001E-3</v>
      </c>
      <c r="K549">
        <v>3.3E-3</v>
      </c>
      <c r="L549">
        <v>3.3E-3</v>
      </c>
      <c r="M549">
        <v>3.3E-3</v>
      </c>
      <c r="N549">
        <v>2.2000000000000001E-3</v>
      </c>
      <c r="O549">
        <v>4.4000000000000003E-3</v>
      </c>
      <c r="P549">
        <v>2.2000000000000001E-3</v>
      </c>
      <c r="Q549">
        <v>2.2000000000000001E-3</v>
      </c>
      <c r="R549">
        <v>3.3E-3</v>
      </c>
      <c r="S549">
        <v>4.4000000000000003E-3</v>
      </c>
      <c r="T549">
        <v>3.3E-3</v>
      </c>
      <c r="U549">
        <v>2.2000000000000001E-3</v>
      </c>
      <c r="V549">
        <v>1.1000000000000001E-3</v>
      </c>
      <c r="W549">
        <v>1.1000000000000001E-3</v>
      </c>
      <c r="X549">
        <v>1.1000000000000001E-3</v>
      </c>
      <c r="Y549">
        <v>0</v>
      </c>
    </row>
    <row r="550" spans="1:25">
      <c r="A550" s="87" t="s">
        <v>636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s="87" t="s">
        <v>637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1.1000000000000001E-3</v>
      </c>
      <c r="L551">
        <v>1.1000000000000001E-3</v>
      </c>
      <c r="M551">
        <v>1.1000000000000001E-3</v>
      </c>
      <c r="N551">
        <v>0</v>
      </c>
      <c r="O551">
        <v>1.1000000000000001E-3</v>
      </c>
      <c r="P551">
        <v>0</v>
      </c>
      <c r="Q551">
        <v>0</v>
      </c>
      <c r="R551">
        <v>1.1000000000000001E-3</v>
      </c>
      <c r="S551">
        <v>1.1000000000000001E-3</v>
      </c>
      <c r="T551">
        <v>2.2000000000000001E-3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 s="87" t="s">
        <v>638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1.1000000000000001E-3</v>
      </c>
      <c r="J552">
        <v>1.1000000000000001E-3</v>
      </c>
      <c r="K552">
        <v>1.1000000000000001E-3</v>
      </c>
      <c r="L552">
        <v>1.1000000000000001E-3</v>
      </c>
      <c r="M552">
        <v>0</v>
      </c>
      <c r="N552">
        <v>1.1000000000000001E-3</v>
      </c>
      <c r="O552">
        <v>1.1000000000000001E-3</v>
      </c>
      <c r="P552">
        <v>1.1000000000000001E-3</v>
      </c>
      <c r="Q552">
        <v>1.1000000000000001E-3</v>
      </c>
      <c r="R552">
        <v>2.2000000000000001E-3</v>
      </c>
      <c r="S552">
        <v>2.2000000000000001E-3</v>
      </c>
      <c r="T552">
        <v>1.1000000000000001E-3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s="87" t="s">
        <v>639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2.2000000000000001E-3</v>
      </c>
      <c r="I553">
        <v>3.3E-3</v>
      </c>
      <c r="J553">
        <v>3.3E-3</v>
      </c>
      <c r="K553">
        <v>1.1000000000000001E-3</v>
      </c>
      <c r="L553">
        <v>1.1000000000000001E-3</v>
      </c>
      <c r="M553">
        <v>1.1000000000000001E-3</v>
      </c>
      <c r="N553">
        <v>1.1000000000000001E-3</v>
      </c>
      <c r="O553">
        <v>1.1000000000000001E-3</v>
      </c>
      <c r="P553">
        <v>0</v>
      </c>
      <c r="Q553">
        <v>0</v>
      </c>
      <c r="R553">
        <v>2.2000000000000001E-3</v>
      </c>
      <c r="S553">
        <v>6.6E-3</v>
      </c>
      <c r="T553">
        <v>4.4000000000000003E-3</v>
      </c>
      <c r="U553">
        <v>2.2000000000000001E-3</v>
      </c>
      <c r="V553">
        <v>2.2000000000000001E-3</v>
      </c>
      <c r="W553">
        <v>2.2000000000000001E-3</v>
      </c>
      <c r="X553">
        <v>1.1000000000000001E-3</v>
      </c>
      <c r="Y553">
        <v>0</v>
      </c>
    </row>
    <row r="554" spans="1:25">
      <c r="A554" s="87" t="s">
        <v>640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2.2000000000000001E-3</v>
      </c>
      <c r="K554">
        <v>2.2000000000000001E-3</v>
      </c>
      <c r="L554">
        <v>1.1000000000000001E-3</v>
      </c>
      <c r="M554">
        <v>1.1000000000000001E-3</v>
      </c>
      <c r="N554">
        <v>2.2000000000000001E-3</v>
      </c>
      <c r="O554">
        <v>2.2000000000000001E-3</v>
      </c>
      <c r="P554">
        <v>0</v>
      </c>
      <c r="Q554">
        <v>1.1000000000000001E-3</v>
      </c>
      <c r="R554">
        <v>0</v>
      </c>
      <c r="S554">
        <v>1.1000000000000001E-3</v>
      </c>
      <c r="T554">
        <v>2.2000000000000001E-3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 s="87" t="s">
        <v>641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1.1000000000000001E-3</v>
      </c>
      <c r="J555">
        <v>1.1000000000000001E-3</v>
      </c>
      <c r="K555">
        <v>1.1000000000000001E-3</v>
      </c>
      <c r="L555">
        <v>1.1000000000000001E-3</v>
      </c>
      <c r="M555">
        <v>1.1000000000000001E-3</v>
      </c>
      <c r="N555">
        <v>1.1000000000000001E-3</v>
      </c>
      <c r="O555">
        <v>1.1000000000000001E-3</v>
      </c>
      <c r="P555">
        <v>1.1000000000000001E-3</v>
      </c>
      <c r="Q555">
        <v>1.1000000000000001E-3</v>
      </c>
      <c r="R555">
        <v>1.1000000000000001E-3</v>
      </c>
      <c r="S555">
        <v>1.1000000000000001E-3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 s="87" t="s">
        <v>642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1.1000000000000001E-3</v>
      </c>
      <c r="M556">
        <v>1.1000000000000001E-3</v>
      </c>
      <c r="N556">
        <v>1.1000000000000001E-3</v>
      </c>
      <c r="O556">
        <v>1.1000000000000001E-3</v>
      </c>
      <c r="P556">
        <v>1.1000000000000001E-3</v>
      </c>
      <c r="Q556">
        <v>1.1000000000000001E-3</v>
      </c>
      <c r="R556">
        <v>0</v>
      </c>
      <c r="S556">
        <v>0</v>
      </c>
      <c r="T556">
        <v>0</v>
      </c>
      <c r="U556">
        <v>3.3E-3</v>
      </c>
      <c r="V556">
        <v>0</v>
      </c>
      <c r="W556">
        <v>0</v>
      </c>
      <c r="X556">
        <v>0</v>
      </c>
      <c r="Y556">
        <v>0</v>
      </c>
    </row>
    <row r="557" spans="1:25">
      <c r="A557" s="87" t="s">
        <v>643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1.1000000000000001E-3</v>
      </c>
      <c r="K557">
        <v>1.1000000000000001E-3</v>
      </c>
      <c r="L557">
        <v>0</v>
      </c>
      <c r="M557">
        <v>0</v>
      </c>
      <c r="N557">
        <v>0</v>
      </c>
      <c r="O557">
        <v>1.1000000000000001E-3</v>
      </c>
      <c r="P557">
        <v>0</v>
      </c>
      <c r="Q557">
        <v>0</v>
      </c>
      <c r="R557">
        <v>1.1000000000000001E-3</v>
      </c>
      <c r="S557">
        <v>2.2000000000000001E-3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 s="87" t="s">
        <v>644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1.1000000000000001E-3</v>
      </c>
      <c r="K558">
        <v>0</v>
      </c>
      <c r="L558">
        <v>1.1000000000000001E-3</v>
      </c>
      <c r="M558">
        <v>1.1000000000000001E-3</v>
      </c>
      <c r="N558">
        <v>0</v>
      </c>
      <c r="O558">
        <v>0</v>
      </c>
      <c r="P558">
        <v>0</v>
      </c>
      <c r="Q558">
        <v>1.1000000000000001E-3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 s="87" t="s">
        <v>645</v>
      </c>
      <c r="B559">
        <v>1.1000000000000001E-3</v>
      </c>
      <c r="C559">
        <v>0</v>
      </c>
      <c r="D559">
        <v>1.1000000000000001E-3</v>
      </c>
      <c r="E559">
        <v>0</v>
      </c>
      <c r="F559">
        <v>0</v>
      </c>
      <c r="G559">
        <v>1.1000000000000001E-3</v>
      </c>
      <c r="H559">
        <v>2.2000000000000001E-3</v>
      </c>
      <c r="I559">
        <v>5.5000000000000005E-3</v>
      </c>
      <c r="J559">
        <v>2.2000000000000001E-3</v>
      </c>
      <c r="K559">
        <v>1.1000000000000001E-3</v>
      </c>
      <c r="L559">
        <v>3.3E-3</v>
      </c>
      <c r="M559">
        <v>6.6E-3</v>
      </c>
      <c r="N559">
        <v>5.5000000000000005E-3</v>
      </c>
      <c r="O559">
        <v>3.3E-3</v>
      </c>
      <c r="P559">
        <v>1.1000000000000001E-3</v>
      </c>
      <c r="Q559">
        <v>0</v>
      </c>
      <c r="R559">
        <v>2.2000000000000001E-3</v>
      </c>
      <c r="S559">
        <v>4.4000000000000003E-3</v>
      </c>
      <c r="T559">
        <v>5.5000000000000005E-3</v>
      </c>
      <c r="U559">
        <v>5.5000000000000005E-3</v>
      </c>
      <c r="V559">
        <v>4.4000000000000003E-3</v>
      </c>
      <c r="W559">
        <v>2.2000000000000001E-3</v>
      </c>
      <c r="X559">
        <v>4.4000000000000003E-3</v>
      </c>
      <c r="Y559">
        <v>1.1000000000000001E-3</v>
      </c>
    </row>
    <row r="560" spans="1:25">
      <c r="A560" s="87" t="s">
        <v>646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1.1000000000000001E-3</v>
      </c>
      <c r="K560">
        <v>1.1000000000000001E-3</v>
      </c>
      <c r="L560">
        <v>1.1000000000000001E-3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1.1000000000000001E-3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 s="87" t="s">
        <v>647</v>
      </c>
      <c r="B561">
        <v>1.1000000000000001E-3</v>
      </c>
      <c r="C561">
        <v>1.1000000000000001E-3</v>
      </c>
      <c r="D561">
        <v>1.1000000000000001E-3</v>
      </c>
      <c r="E561">
        <v>1.1000000000000001E-3</v>
      </c>
      <c r="F561">
        <v>0</v>
      </c>
      <c r="G561">
        <v>0</v>
      </c>
      <c r="H561">
        <v>1.1000000000000001E-3</v>
      </c>
      <c r="I561">
        <v>1.1000000000000001E-3</v>
      </c>
      <c r="J561">
        <v>3.3E-3</v>
      </c>
      <c r="K561">
        <v>3.3E-3</v>
      </c>
      <c r="L561">
        <v>2.2000000000000001E-3</v>
      </c>
      <c r="M561">
        <v>2.2000000000000001E-3</v>
      </c>
      <c r="N561">
        <v>2.2000000000000001E-3</v>
      </c>
      <c r="O561">
        <v>2.2000000000000001E-3</v>
      </c>
      <c r="P561">
        <v>1.1000000000000001E-3</v>
      </c>
      <c r="Q561">
        <v>2.2000000000000001E-3</v>
      </c>
      <c r="R561">
        <v>1.1000000000000001E-3</v>
      </c>
      <c r="S561">
        <v>2.2000000000000001E-3</v>
      </c>
      <c r="T561">
        <v>1.1000000000000001E-3</v>
      </c>
      <c r="U561">
        <v>1.1000000000000001E-3</v>
      </c>
      <c r="V561">
        <v>1.1000000000000001E-3</v>
      </c>
      <c r="W561">
        <v>1.1000000000000001E-3</v>
      </c>
      <c r="X561">
        <v>1.1000000000000001E-3</v>
      </c>
      <c r="Y561">
        <v>0</v>
      </c>
    </row>
    <row r="562" spans="1:25">
      <c r="A562" s="87" t="s">
        <v>648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 s="87" t="s">
        <v>649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2.2000000000000001E-3</v>
      </c>
      <c r="I563">
        <v>2.2000000000000001E-3</v>
      </c>
      <c r="J563">
        <v>6.6E-3</v>
      </c>
      <c r="K563">
        <v>3.3E-3</v>
      </c>
      <c r="L563">
        <v>3.3E-3</v>
      </c>
      <c r="M563">
        <v>2.2000000000000001E-3</v>
      </c>
      <c r="N563">
        <v>2.2000000000000001E-3</v>
      </c>
      <c r="O563">
        <v>2.2000000000000001E-3</v>
      </c>
      <c r="P563">
        <v>2.2000000000000001E-3</v>
      </c>
      <c r="Q563">
        <v>2.2000000000000001E-3</v>
      </c>
      <c r="R563">
        <v>4.4000000000000003E-3</v>
      </c>
      <c r="S563">
        <v>3.3E-3</v>
      </c>
      <c r="T563">
        <v>3.3E-3</v>
      </c>
      <c r="U563">
        <v>2.2000000000000001E-3</v>
      </c>
      <c r="V563">
        <v>2.2000000000000001E-3</v>
      </c>
      <c r="W563">
        <v>1.1000000000000001E-3</v>
      </c>
      <c r="X563">
        <v>1.1000000000000001E-3</v>
      </c>
      <c r="Y563">
        <v>0</v>
      </c>
    </row>
    <row r="564" spans="1:25">
      <c r="A564" s="87" t="s">
        <v>650</v>
      </c>
      <c r="B564">
        <v>2.2000000000000001E-3</v>
      </c>
      <c r="C564">
        <v>2.2000000000000001E-3</v>
      </c>
      <c r="D564">
        <v>1.1000000000000001E-3</v>
      </c>
      <c r="E564">
        <v>1.1000000000000001E-3</v>
      </c>
      <c r="F564">
        <v>1.1000000000000001E-3</v>
      </c>
      <c r="G564">
        <v>0</v>
      </c>
      <c r="H564">
        <v>0</v>
      </c>
      <c r="I564">
        <v>2.2000000000000001E-3</v>
      </c>
      <c r="J564">
        <v>2.2000000000000001E-3</v>
      </c>
      <c r="K564">
        <v>5.5000000000000005E-3</v>
      </c>
      <c r="L564">
        <v>4.4000000000000003E-3</v>
      </c>
      <c r="M564">
        <v>4.4000000000000003E-3</v>
      </c>
      <c r="N564">
        <v>2.2000000000000001E-3</v>
      </c>
      <c r="O564">
        <v>1.1000000000000001E-3</v>
      </c>
      <c r="P564">
        <v>2.2000000000000001E-3</v>
      </c>
      <c r="Q564">
        <v>2.2000000000000001E-3</v>
      </c>
      <c r="R564">
        <v>3.3E-3</v>
      </c>
      <c r="S564">
        <v>2.2000000000000001E-3</v>
      </c>
      <c r="T564">
        <v>1.1000000000000001E-3</v>
      </c>
      <c r="U564">
        <v>1.1000000000000001E-3</v>
      </c>
      <c r="V564">
        <v>1.1000000000000001E-3</v>
      </c>
      <c r="W564">
        <v>1.1000000000000001E-3</v>
      </c>
      <c r="X564">
        <v>1.1000000000000001E-3</v>
      </c>
      <c r="Y564">
        <v>1.1000000000000001E-3</v>
      </c>
    </row>
    <row r="565" spans="1:25">
      <c r="A565" s="87" t="s">
        <v>651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1.1000000000000001E-3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s="87" t="s">
        <v>1083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 s="87" t="s">
        <v>1084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s="87" t="s">
        <v>1085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s="87" t="s">
        <v>1086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s="87" t="s">
        <v>1087</v>
      </c>
      <c r="B570">
        <v>0</v>
      </c>
      <c r="C570">
        <v>0</v>
      </c>
      <c r="D570">
        <v>0</v>
      </c>
      <c r="E570">
        <v>0</v>
      </c>
      <c r="F570">
        <v>5.5000000000000005E-3</v>
      </c>
      <c r="G570">
        <v>0.15179999999999999</v>
      </c>
      <c r="H570">
        <v>0</v>
      </c>
      <c r="I570">
        <v>0</v>
      </c>
      <c r="J570">
        <v>0</v>
      </c>
      <c r="K570">
        <v>0</v>
      </c>
      <c r="L570">
        <v>1.1000000000000001E-3</v>
      </c>
      <c r="M570">
        <v>0</v>
      </c>
      <c r="N570">
        <v>0</v>
      </c>
      <c r="O570">
        <v>0</v>
      </c>
      <c r="P570">
        <v>0</v>
      </c>
      <c r="Q570">
        <v>1.1000000000000001E-3</v>
      </c>
      <c r="R570">
        <v>0</v>
      </c>
      <c r="S570">
        <v>0</v>
      </c>
      <c r="T570">
        <v>0</v>
      </c>
      <c r="U570">
        <v>9.1299999999999992E-2</v>
      </c>
      <c r="V570">
        <v>0.10010000000000001</v>
      </c>
      <c r="W570">
        <v>0</v>
      </c>
      <c r="X570">
        <v>0</v>
      </c>
      <c r="Y570">
        <v>0</v>
      </c>
    </row>
    <row r="571" spans="1:25">
      <c r="A571" s="87" t="s">
        <v>1088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s="87" t="s">
        <v>1089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s="87" t="s">
        <v>1090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s="87" t="s">
        <v>1091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s="87" t="s">
        <v>1092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s="87" t="s">
        <v>1093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3.3E-3</v>
      </c>
      <c r="M576">
        <v>0</v>
      </c>
      <c r="N576">
        <v>0</v>
      </c>
      <c r="O576">
        <v>0</v>
      </c>
      <c r="P576">
        <v>2.2000000000000001E-3</v>
      </c>
      <c r="Q576">
        <v>1.1000000000000001E-3</v>
      </c>
      <c r="R576">
        <v>0</v>
      </c>
      <c r="S576">
        <v>0</v>
      </c>
      <c r="T576">
        <v>0</v>
      </c>
      <c r="U576">
        <v>3.5200000000000002E-2</v>
      </c>
      <c r="V576">
        <v>0.154</v>
      </c>
      <c r="W576">
        <v>4.4000000000000003E-3</v>
      </c>
      <c r="X576">
        <v>0</v>
      </c>
      <c r="Y576">
        <v>0</v>
      </c>
    </row>
    <row r="577" spans="1:25">
      <c r="A577" s="87" t="s">
        <v>1094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 s="87" t="s">
        <v>1095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s="87" t="s">
        <v>1096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s="87" t="s">
        <v>1097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s="87" t="s">
        <v>652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s="87" t="s">
        <v>653</v>
      </c>
      <c r="B582">
        <v>1.1000000000000001E-3</v>
      </c>
      <c r="C582">
        <v>2.2000000000000001E-3</v>
      </c>
      <c r="D582">
        <v>2.2000000000000001E-3</v>
      </c>
      <c r="E582">
        <v>2.2000000000000001E-3</v>
      </c>
      <c r="F582">
        <v>2.3099999999999999E-2</v>
      </c>
      <c r="G582">
        <v>1.1000000000000001E-3</v>
      </c>
      <c r="H582">
        <v>1.1000000000000001E-3</v>
      </c>
      <c r="I582">
        <v>2.2000000000000001E-3</v>
      </c>
      <c r="J582">
        <v>4.4000000000000003E-3</v>
      </c>
      <c r="K582">
        <v>4.4000000000000003E-3</v>
      </c>
      <c r="L582">
        <v>4.4000000000000003E-3</v>
      </c>
      <c r="M582">
        <v>3.3E-3</v>
      </c>
      <c r="N582">
        <v>2.2000000000000001E-3</v>
      </c>
      <c r="O582">
        <v>3.3E-3</v>
      </c>
      <c r="P582">
        <v>2.2000000000000001E-3</v>
      </c>
      <c r="Q582">
        <v>2.2000000000000001E-3</v>
      </c>
      <c r="R582">
        <v>3.3E-3</v>
      </c>
      <c r="S582">
        <v>5.5000000000000005E-3</v>
      </c>
      <c r="T582">
        <v>4.4000000000000003E-3</v>
      </c>
      <c r="U582">
        <v>2.2000000000000001E-3</v>
      </c>
      <c r="V582">
        <v>2.2000000000000001E-3</v>
      </c>
      <c r="W582">
        <v>2.2000000000000001E-3</v>
      </c>
      <c r="X582">
        <v>2.0900000000000002E-2</v>
      </c>
      <c r="Y582">
        <v>4.4000000000000003E-3</v>
      </c>
    </row>
    <row r="583" spans="1:25">
      <c r="A583" s="87" t="s">
        <v>654</v>
      </c>
      <c r="B583">
        <v>0</v>
      </c>
      <c r="C583">
        <v>1.1000000000000001E-3</v>
      </c>
      <c r="D583">
        <v>1.1000000000000001E-3</v>
      </c>
      <c r="E583">
        <v>1.1000000000000001E-3</v>
      </c>
      <c r="F583">
        <v>3.3E-3</v>
      </c>
      <c r="G583">
        <v>5.6100000000000004E-2</v>
      </c>
      <c r="H583">
        <v>0</v>
      </c>
      <c r="I583">
        <v>0</v>
      </c>
      <c r="J583">
        <v>0</v>
      </c>
      <c r="K583">
        <v>1.1000000000000001E-3</v>
      </c>
      <c r="L583">
        <v>1.1000000000000001E-3</v>
      </c>
      <c r="M583">
        <v>1.1000000000000001E-3</v>
      </c>
      <c r="N583">
        <v>2.2000000000000001E-3</v>
      </c>
      <c r="O583">
        <v>1.1000000000000001E-3</v>
      </c>
      <c r="P583">
        <v>1.1000000000000001E-3</v>
      </c>
      <c r="Q583">
        <v>1.1000000000000001E-3</v>
      </c>
      <c r="R583">
        <v>1.1000000000000001E-3</v>
      </c>
      <c r="S583">
        <v>1.1000000000000001E-3</v>
      </c>
      <c r="T583">
        <v>1.1000000000000001E-3</v>
      </c>
      <c r="U583">
        <v>1.1000000000000001E-3</v>
      </c>
      <c r="V583">
        <v>1.1000000000000001E-3</v>
      </c>
      <c r="W583">
        <v>2.2000000000000001E-3</v>
      </c>
      <c r="X583">
        <v>1.1000000000000001E-2</v>
      </c>
      <c r="Y583">
        <v>0</v>
      </c>
    </row>
    <row r="584" spans="1:25">
      <c r="A584" s="87" t="s">
        <v>655</v>
      </c>
      <c r="B584">
        <v>2.2000000000000001E-3</v>
      </c>
      <c r="C584">
        <v>2.2000000000000001E-3</v>
      </c>
      <c r="D584">
        <v>2.2000000000000001E-3</v>
      </c>
      <c r="E584">
        <v>1.1000000000000001E-3</v>
      </c>
      <c r="F584">
        <v>1.1000000000000001E-3</v>
      </c>
      <c r="G584">
        <v>1.1000000000000001E-3</v>
      </c>
      <c r="H584">
        <v>2.86E-2</v>
      </c>
      <c r="I584">
        <v>1.1000000000000001E-3</v>
      </c>
      <c r="J584">
        <v>1.1000000000000001E-3</v>
      </c>
      <c r="K584">
        <v>5.5000000000000005E-3</v>
      </c>
      <c r="L584">
        <v>5.5000000000000005E-3</v>
      </c>
      <c r="M584">
        <v>4.4000000000000003E-3</v>
      </c>
      <c r="N584">
        <v>2.2000000000000001E-3</v>
      </c>
      <c r="O584">
        <v>2.2000000000000001E-3</v>
      </c>
      <c r="P584">
        <v>2.2000000000000001E-3</v>
      </c>
      <c r="Q584">
        <v>1.1000000000000001E-3</v>
      </c>
      <c r="R584">
        <v>3.3000000000000002E-2</v>
      </c>
      <c r="S584">
        <v>2.2000000000000001E-3</v>
      </c>
      <c r="T584">
        <v>4.4000000000000003E-3</v>
      </c>
      <c r="U584">
        <v>4.4000000000000003E-3</v>
      </c>
      <c r="V584">
        <v>3.3E-3</v>
      </c>
      <c r="W584">
        <v>2.2000000000000001E-3</v>
      </c>
      <c r="X584">
        <v>2.2000000000000001E-3</v>
      </c>
      <c r="Y584">
        <v>2.2000000000000001E-3</v>
      </c>
    </row>
    <row r="585" spans="1:25">
      <c r="A585" s="87" t="s">
        <v>656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2.2000000000000001E-3</v>
      </c>
      <c r="H585">
        <v>1.1000000000000001E-3</v>
      </c>
      <c r="I585">
        <v>2.2000000000000001E-3</v>
      </c>
      <c r="J585">
        <v>2.2000000000000001E-3</v>
      </c>
      <c r="K585">
        <v>2.2000000000000001E-3</v>
      </c>
      <c r="L585">
        <v>2.2000000000000001E-3</v>
      </c>
      <c r="M585">
        <v>1.1000000000000001E-3</v>
      </c>
      <c r="N585">
        <v>2.2000000000000001E-3</v>
      </c>
      <c r="O585">
        <v>2.2000000000000001E-3</v>
      </c>
      <c r="P585">
        <v>1.1000000000000001E-3</v>
      </c>
      <c r="Q585">
        <v>1.1000000000000001E-3</v>
      </c>
      <c r="R585">
        <v>2.2000000000000001E-3</v>
      </c>
      <c r="S585">
        <v>4.4000000000000003E-3</v>
      </c>
      <c r="T585">
        <v>4.4000000000000003E-3</v>
      </c>
      <c r="U585">
        <v>0</v>
      </c>
      <c r="V585">
        <v>1.1000000000000001E-3</v>
      </c>
      <c r="W585">
        <v>2.2000000000000001E-3</v>
      </c>
      <c r="X585">
        <v>1.1000000000000001E-3</v>
      </c>
      <c r="Y585">
        <v>0</v>
      </c>
    </row>
    <row r="586" spans="1:25">
      <c r="A586" s="87" t="s">
        <v>657</v>
      </c>
      <c r="B586">
        <v>2.2000000000000001E-3</v>
      </c>
      <c r="C586">
        <v>2.2000000000000001E-3</v>
      </c>
      <c r="D586">
        <v>2.2000000000000001E-3</v>
      </c>
      <c r="E586">
        <v>2.2000000000000001E-3</v>
      </c>
      <c r="F586">
        <v>1.1000000000000001E-3</v>
      </c>
      <c r="G586">
        <v>2.2000000000000001E-3</v>
      </c>
      <c r="H586">
        <v>4.4000000000000003E-3</v>
      </c>
      <c r="I586">
        <v>5.5000000000000005E-3</v>
      </c>
      <c r="J586">
        <v>7.7000000000000011E-3</v>
      </c>
      <c r="K586">
        <v>6.6E-3</v>
      </c>
      <c r="L586">
        <v>7.7000000000000011E-3</v>
      </c>
      <c r="M586">
        <v>5.5000000000000005E-3</v>
      </c>
      <c r="N586">
        <v>3.3E-3</v>
      </c>
      <c r="O586">
        <v>2.2000000000000001E-3</v>
      </c>
      <c r="P586">
        <v>2.2000000000000001E-3</v>
      </c>
      <c r="Q586">
        <v>2.2000000000000001E-3</v>
      </c>
      <c r="R586">
        <v>2.2000000000000001E-3</v>
      </c>
      <c r="S586">
        <v>5.5000000000000005E-3</v>
      </c>
      <c r="T586">
        <v>2.2000000000000001E-3</v>
      </c>
      <c r="U586">
        <v>2.2000000000000001E-3</v>
      </c>
      <c r="V586">
        <v>2.2000000000000001E-3</v>
      </c>
      <c r="W586">
        <v>2.2000000000000001E-3</v>
      </c>
      <c r="X586">
        <v>4.4000000000000003E-3</v>
      </c>
      <c r="Y586">
        <v>2.2000000000000001E-3</v>
      </c>
    </row>
    <row r="587" spans="1:25">
      <c r="A587" s="87" t="s">
        <v>658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3.3E-3</v>
      </c>
      <c r="I587">
        <v>4.4000000000000003E-3</v>
      </c>
      <c r="J587">
        <v>4.4000000000000003E-3</v>
      </c>
      <c r="K587">
        <v>4.4000000000000003E-3</v>
      </c>
      <c r="L587">
        <v>3.3E-3</v>
      </c>
      <c r="M587">
        <v>3.3E-3</v>
      </c>
      <c r="N587">
        <v>2.2000000000000001E-3</v>
      </c>
      <c r="O587">
        <v>2.2000000000000001E-3</v>
      </c>
      <c r="P587">
        <v>3.3E-3</v>
      </c>
      <c r="Q587">
        <v>3.3E-3</v>
      </c>
      <c r="R587">
        <v>2.2000000000000001E-3</v>
      </c>
      <c r="S587">
        <v>2.2000000000000001E-3</v>
      </c>
      <c r="T587">
        <v>1.1000000000000001E-3</v>
      </c>
      <c r="U587">
        <v>0</v>
      </c>
      <c r="V587">
        <v>3.3E-3</v>
      </c>
      <c r="W587">
        <v>2.2000000000000001E-3</v>
      </c>
      <c r="X587">
        <v>3.3E-3</v>
      </c>
      <c r="Y587">
        <v>3.3E-3</v>
      </c>
    </row>
    <row r="588" spans="1:25">
      <c r="A588" s="87" t="s">
        <v>659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1.1000000000000001E-3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1.1000000000000001E-3</v>
      </c>
      <c r="Q588">
        <v>1.1000000000000001E-3</v>
      </c>
      <c r="R588">
        <v>1.1000000000000001E-3</v>
      </c>
      <c r="S588">
        <v>0</v>
      </c>
      <c r="T588">
        <v>1.1000000000000001E-3</v>
      </c>
      <c r="U588">
        <v>1.1000000000000001E-3</v>
      </c>
      <c r="V588">
        <v>1.1000000000000001E-3</v>
      </c>
      <c r="W588">
        <v>1.1000000000000001E-3</v>
      </c>
      <c r="X588">
        <v>0</v>
      </c>
      <c r="Y588">
        <v>0</v>
      </c>
    </row>
    <row r="589" spans="1:25">
      <c r="A589" s="87" t="s">
        <v>660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1.1000000000000001E-3</v>
      </c>
      <c r="H589">
        <v>2.2000000000000001E-3</v>
      </c>
      <c r="I589">
        <v>3.3E-3</v>
      </c>
      <c r="J589">
        <v>8.8000000000000005E-3</v>
      </c>
      <c r="K589">
        <v>9.8999999999999991E-3</v>
      </c>
      <c r="L589">
        <v>7.7000000000000011E-3</v>
      </c>
      <c r="M589">
        <v>3.3E-3</v>
      </c>
      <c r="N589">
        <v>3.3E-3</v>
      </c>
      <c r="O589">
        <v>1.1000000000000001E-3</v>
      </c>
      <c r="P589">
        <v>1.1000000000000001E-3</v>
      </c>
      <c r="Q589">
        <v>1.1000000000000001E-3</v>
      </c>
      <c r="R589">
        <v>3.3E-3</v>
      </c>
      <c r="S589">
        <v>9.8999999999999991E-3</v>
      </c>
      <c r="T589">
        <v>7.7000000000000011E-3</v>
      </c>
      <c r="U589">
        <v>1.1000000000000001E-3</v>
      </c>
      <c r="V589">
        <v>2.2000000000000001E-3</v>
      </c>
      <c r="W589">
        <v>1.1000000000000001E-3</v>
      </c>
      <c r="X589">
        <v>2.2000000000000001E-3</v>
      </c>
      <c r="Y589">
        <v>1.1000000000000001E-3</v>
      </c>
    </row>
    <row r="590" spans="1:25">
      <c r="A590" s="87" t="s">
        <v>661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1.1000000000000001E-3</v>
      </c>
      <c r="I590">
        <v>3.3E-3</v>
      </c>
      <c r="J590">
        <v>3.3E-3</v>
      </c>
      <c r="K590">
        <v>3.3E-3</v>
      </c>
      <c r="L590">
        <v>3.3E-3</v>
      </c>
      <c r="M590">
        <v>1.1000000000000001E-3</v>
      </c>
      <c r="N590">
        <v>1.1000000000000001E-3</v>
      </c>
      <c r="O590">
        <v>1.1000000000000001E-3</v>
      </c>
      <c r="P590">
        <v>1.1000000000000001E-3</v>
      </c>
      <c r="Q590">
        <v>1.1000000000000001E-3</v>
      </c>
      <c r="R590">
        <v>2.2000000000000001E-3</v>
      </c>
      <c r="S590">
        <v>4.4000000000000003E-3</v>
      </c>
      <c r="T590">
        <v>4.4000000000000003E-3</v>
      </c>
      <c r="U590">
        <v>0</v>
      </c>
      <c r="V590">
        <v>1.1000000000000001E-3</v>
      </c>
      <c r="W590">
        <v>2.2000000000000001E-3</v>
      </c>
      <c r="X590">
        <v>0</v>
      </c>
      <c r="Y590">
        <v>0</v>
      </c>
    </row>
    <row r="591" spans="1:25">
      <c r="A591" s="87" t="s">
        <v>662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3.3E-3</v>
      </c>
      <c r="J591">
        <v>3.3E-3</v>
      </c>
      <c r="K591">
        <v>2.2000000000000001E-3</v>
      </c>
      <c r="L591">
        <v>1.1000000000000001E-3</v>
      </c>
      <c r="M591">
        <v>2.2000000000000001E-3</v>
      </c>
      <c r="N591">
        <v>1.1000000000000001E-3</v>
      </c>
      <c r="O591">
        <v>1.1000000000000001E-3</v>
      </c>
      <c r="P591">
        <v>2.2000000000000001E-3</v>
      </c>
      <c r="Q591">
        <v>2.2000000000000001E-3</v>
      </c>
      <c r="R591">
        <v>2.2000000000000001E-3</v>
      </c>
      <c r="S591">
        <v>6.6E-3</v>
      </c>
      <c r="T591">
        <v>3.3E-3</v>
      </c>
      <c r="U591">
        <v>1.1000000000000001E-3</v>
      </c>
      <c r="V591">
        <v>0</v>
      </c>
      <c r="W591">
        <v>2.2000000000000001E-3</v>
      </c>
      <c r="X591">
        <v>1.1000000000000001E-3</v>
      </c>
      <c r="Y591">
        <v>0</v>
      </c>
    </row>
    <row r="592" spans="1:25">
      <c r="A592" s="87" t="s">
        <v>663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1.1000000000000001E-3</v>
      </c>
      <c r="J592">
        <v>2.2000000000000001E-3</v>
      </c>
      <c r="K592">
        <v>2.2000000000000001E-3</v>
      </c>
      <c r="L592">
        <v>2.2000000000000001E-3</v>
      </c>
      <c r="M592">
        <v>1.1000000000000001E-3</v>
      </c>
      <c r="N592">
        <v>0</v>
      </c>
      <c r="O592">
        <v>1.1000000000000001E-3</v>
      </c>
      <c r="P592">
        <v>1.1000000000000001E-3</v>
      </c>
      <c r="Q592">
        <v>1.1000000000000001E-3</v>
      </c>
      <c r="R592">
        <v>3.3E-3</v>
      </c>
      <c r="S592">
        <v>3.3E-3</v>
      </c>
      <c r="T592">
        <v>0</v>
      </c>
      <c r="U592">
        <v>1.1000000000000001E-3</v>
      </c>
      <c r="V592">
        <v>0</v>
      </c>
      <c r="W592">
        <v>0</v>
      </c>
      <c r="X592">
        <v>0</v>
      </c>
      <c r="Y592">
        <v>0</v>
      </c>
    </row>
    <row r="593" spans="1:25">
      <c r="A593" s="87" t="s">
        <v>664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1.1000000000000001E-3</v>
      </c>
      <c r="J593">
        <v>4.4000000000000003E-3</v>
      </c>
      <c r="K593">
        <v>3.3E-3</v>
      </c>
      <c r="L593">
        <v>1.1000000000000001E-3</v>
      </c>
      <c r="M593">
        <v>1.1000000000000001E-3</v>
      </c>
      <c r="N593">
        <v>0</v>
      </c>
      <c r="O593">
        <v>1.1000000000000001E-3</v>
      </c>
      <c r="P593">
        <v>1.1000000000000001E-3</v>
      </c>
      <c r="Q593">
        <v>0</v>
      </c>
      <c r="R593">
        <v>1.1000000000000001E-3</v>
      </c>
      <c r="S593">
        <v>2.2000000000000001E-3</v>
      </c>
      <c r="T593">
        <v>1.1000000000000001E-3</v>
      </c>
      <c r="U593">
        <v>0</v>
      </c>
      <c r="V593">
        <v>0</v>
      </c>
      <c r="W593">
        <v>1.1000000000000001E-3</v>
      </c>
      <c r="X593">
        <v>1.1000000000000001E-3</v>
      </c>
      <c r="Y593">
        <v>0</v>
      </c>
    </row>
    <row r="594" spans="1:25">
      <c r="A594" s="87" t="s">
        <v>665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1.1000000000000001E-3</v>
      </c>
      <c r="K594">
        <v>1.1000000000000001E-3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1.1000000000000001E-3</v>
      </c>
      <c r="R594">
        <v>1.1000000000000001E-3</v>
      </c>
      <c r="S594">
        <v>1.1000000000000001E-3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 s="87" t="s">
        <v>666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4.4000000000000003E-3</v>
      </c>
      <c r="J595">
        <v>4.4000000000000003E-3</v>
      </c>
      <c r="K595">
        <v>6.6E-3</v>
      </c>
      <c r="L595">
        <v>3.3E-3</v>
      </c>
      <c r="M595">
        <v>1.1000000000000001E-3</v>
      </c>
      <c r="N595">
        <v>2.2000000000000001E-3</v>
      </c>
      <c r="O595">
        <v>2.2000000000000001E-3</v>
      </c>
      <c r="P595">
        <v>2.2000000000000001E-3</v>
      </c>
      <c r="Q595">
        <v>1.1000000000000001E-3</v>
      </c>
      <c r="R595">
        <v>3.3E-3</v>
      </c>
      <c r="S595">
        <v>3.3E-3</v>
      </c>
      <c r="T595">
        <v>3.3E-3</v>
      </c>
      <c r="U595">
        <v>2.2000000000000001E-3</v>
      </c>
      <c r="V595">
        <v>1.1000000000000001E-3</v>
      </c>
      <c r="W595">
        <v>3.3E-3</v>
      </c>
      <c r="X595">
        <v>1.1000000000000001E-3</v>
      </c>
      <c r="Y595">
        <v>1.1000000000000001E-3</v>
      </c>
    </row>
    <row r="596" spans="1:25">
      <c r="A596" s="87" t="s">
        <v>667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1.1000000000000001E-3</v>
      </c>
      <c r="I596">
        <v>3.3E-3</v>
      </c>
      <c r="J596">
        <v>3.3E-3</v>
      </c>
      <c r="K596">
        <v>4.4000000000000003E-3</v>
      </c>
      <c r="L596">
        <v>1.1000000000000001E-3</v>
      </c>
      <c r="M596">
        <v>2.2000000000000001E-3</v>
      </c>
      <c r="N596">
        <v>3.3E-3</v>
      </c>
      <c r="O596">
        <v>2.2000000000000001E-3</v>
      </c>
      <c r="P596">
        <v>2.2000000000000001E-3</v>
      </c>
      <c r="Q596">
        <v>1.1000000000000001E-3</v>
      </c>
      <c r="R596">
        <v>3.3E-3</v>
      </c>
      <c r="S596">
        <v>3.3E-3</v>
      </c>
      <c r="T596">
        <v>2.2000000000000001E-3</v>
      </c>
      <c r="U596">
        <v>1.1000000000000001E-3</v>
      </c>
      <c r="V596">
        <v>1.1000000000000001E-3</v>
      </c>
      <c r="W596">
        <v>0</v>
      </c>
      <c r="X596">
        <v>0</v>
      </c>
      <c r="Y596">
        <v>0</v>
      </c>
    </row>
    <row r="597" spans="1:25">
      <c r="A597" s="87" t="s">
        <v>668</v>
      </c>
      <c r="B597">
        <v>1.1000000000000001E-3</v>
      </c>
      <c r="C597">
        <v>0</v>
      </c>
      <c r="D597">
        <v>0</v>
      </c>
      <c r="E597">
        <v>0</v>
      </c>
      <c r="F597">
        <v>0</v>
      </c>
      <c r="G597">
        <v>1.1000000000000001E-3</v>
      </c>
      <c r="H597">
        <v>1.1000000000000001E-3</v>
      </c>
      <c r="I597">
        <v>4.4000000000000003E-3</v>
      </c>
      <c r="J597">
        <v>8.8000000000000005E-3</v>
      </c>
      <c r="K597">
        <v>7.7000000000000011E-3</v>
      </c>
      <c r="L597">
        <v>6.6E-3</v>
      </c>
      <c r="M597">
        <v>3.3E-3</v>
      </c>
      <c r="N597">
        <v>2.2000000000000001E-3</v>
      </c>
      <c r="O597">
        <v>3.3E-3</v>
      </c>
      <c r="P597">
        <v>2.2000000000000001E-3</v>
      </c>
      <c r="Q597">
        <v>3.3E-3</v>
      </c>
      <c r="R597">
        <v>7.7000000000000011E-3</v>
      </c>
      <c r="S597">
        <v>7.7000000000000011E-3</v>
      </c>
      <c r="T597">
        <v>5.5000000000000005E-3</v>
      </c>
      <c r="U597">
        <v>4.4000000000000003E-3</v>
      </c>
      <c r="V597">
        <v>1.1000000000000001E-3</v>
      </c>
      <c r="W597">
        <v>2.2000000000000001E-3</v>
      </c>
      <c r="X597">
        <v>1.1000000000000001E-3</v>
      </c>
      <c r="Y597">
        <v>2.2000000000000001E-3</v>
      </c>
    </row>
    <row r="598" spans="1:25">
      <c r="A598" s="87" t="s">
        <v>669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1.1000000000000001E-3</v>
      </c>
      <c r="H598">
        <v>1.1000000000000001E-3</v>
      </c>
      <c r="I598">
        <v>2.2000000000000001E-3</v>
      </c>
      <c r="J598">
        <v>7.7000000000000011E-3</v>
      </c>
      <c r="K598">
        <v>6.6E-3</v>
      </c>
      <c r="L598">
        <v>4.4000000000000003E-3</v>
      </c>
      <c r="M598">
        <v>2.2000000000000001E-3</v>
      </c>
      <c r="N598">
        <v>2.2000000000000001E-3</v>
      </c>
      <c r="O598">
        <v>2.2000000000000001E-3</v>
      </c>
      <c r="P598">
        <v>2.2000000000000001E-3</v>
      </c>
      <c r="Q598">
        <v>2.2000000000000001E-3</v>
      </c>
      <c r="R598">
        <v>5.5000000000000005E-3</v>
      </c>
      <c r="S598">
        <v>7.7000000000000011E-3</v>
      </c>
      <c r="T598">
        <v>3.3E-3</v>
      </c>
      <c r="U598">
        <v>3.3E-3</v>
      </c>
      <c r="V598">
        <v>3.3E-3</v>
      </c>
      <c r="W598">
        <v>1.1000000000000001E-3</v>
      </c>
      <c r="X598">
        <v>2.2000000000000001E-3</v>
      </c>
      <c r="Y598">
        <v>1.1000000000000001E-3</v>
      </c>
    </row>
    <row r="599" spans="1:25">
      <c r="A599" s="87" t="s">
        <v>670</v>
      </c>
      <c r="B599">
        <v>1.1000000000000001E-3</v>
      </c>
      <c r="C599">
        <v>1.1000000000000001E-3</v>
      </c>
      <c r="D599">
        <v>0</v>
      </c>
      <c r="E599">
        <v>0</v>
      </c>
      <c r="F599">
        <v>0</v>
      </c>
      <c r="G599">
        <v>0</v>
      </c>
      <c r="H599">
        <v>1.1000000000000001E-3</v>
      </c>
      <c r="I599">
        <v>5.5000000000000005E-3</v>
      </c>
      <c r="J599">
        <v>8.8000000000000005E-3</v>
      </c>
      <c r="K599">
        <v>5.5000000000000005E-3</v>
      </c>
      <c r="L599">
        <v>3.3E-3</v>
      </c>
      <c r="M599">
        <v>2.2000000000000001E-3</v>
      </c>
      <c r="N599">
        <v>1.1000000000000001E-3</v>
      </c>
      <c r="O599">
        <v>3.3E-3</v>
      </c>
      <c r="P599">
        <v>2.2000000000000001E-3</v>
      </c>
      <c r="Q599">
        <v>2.2000000000000001E-3</v>
      </c>
      <c r="R599">
        <v>3.3E-3</v>
      </c>
      <c r="S599">
        <v>4.4000000000000003E-3</v>
      </c>
      <c r="T599">
        <v>9.8999999999999991E-3</v>
      </c>
      <c r="U599">
        <v>4.4000000000000003E-3</v>
      </c>
      <c r="V599">
        <v>1.1000000000000001E-3</v>
      </c>
      <c r="W599">
        <v>2.2000000000000001E-3</v>
      </c>
      <c r="X599">
        <v>4.4000000000000003E-3</v>
      </c>
      <c r="Y599">
        <v>3.3E-3</v>
      </c>
    </row>
    <row r="600" spans="1:25">
      <c r="A600" s="87" t="s">
        <v>671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1.1000000000000001E-3</v>
      </c>
      <c r="I600">
        <v>1.1000000000000001E-3</v>
      </c>
      <c r="J600">
        <v>2.2000000000000001E-3</v>
      </c>
      <c r="K600">
        <v>2.2000000000000001E-3</v>
      </c>
      <c r="L600">
        <v>2.2000000000000001E-3</v>
      </c>
      <c r="M600">
        <v>1.1000000000000001E-3</v>
      </c>
      <c r="N600">
        <v>1.1000000000000001E-3</v>
      </c>
      <c r="O600">
        <v>1.1000000000000001E-3</v>
      </c>
      <c r="P600">
        <v>1.1000000000000001E-3</v>
      </c>
      <c r="Q600">
        <v>2.2000000000000001E-3</v>
      </c>
      <c r="R600">
        <v>3.3E-3</v>
      </c>
      <c r="S600">
        <v>2.2000000000000001E-3</v>
      </c>
      <c r="T600">
        <v>3.3E-3</v>
      </c>
      <c r="U600">
        <v>2.2000000000000001E-3</v>
      </c>
      <c r="V600">
        <v>1.1000000000000001E-3</v>
      </c>
      <c r="W600">
        <v>1.1000000000000001E-3</v>
      </c>
      <c r="X600">
        <v>0</v>
      </c>
      <c r="Y600">
        <v>1.1000000000000001E-3</v>
      </c>
    </row>
    <row r="601" spans="1:25">
      <c r="A601" s="87" t="s">
        <v>672</v>
      </c>
      <c r="B601">
        <v>1.1000000000000001E-3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3.3E-3</v>
      </c>
      <c r="I601">
        <v>2.2000000000000001E-3</v>
      </c>
      <c r="J601">
        <v>4.4000000000000003E-3</v>
      </c>
      <c r="K601">
        <v>4.4000000000000003E-3</v>
      </c>
      <c r="L601">
        <v>3.3E-3</v>
      </c>
      <c r="M601">
        <v>4.4000000000000003E-3</v>
      </c>
      <c r="N601">
        <v>3.3E-3</v>
      </c>
      <c r="O601">
        <v>2.2000000000000001E-3</v>
      </c>
      <c r="P601">
        <v>2.2000000000000001E-3</v>
      </c>
      <c r="Q601">
        <v>2.2000000000000001E-3</v>
      </c>
      <c r="R601">
        <v>6.6E-3</v>
      </c>
      <c r="S601">
        <v>8.8000000000000005E-3</v>
      </c>
      <c r="T601">
        <v>6.6E-3</v>
      </c>
      <c r="U601">
        <v>3.3E-3</v>
      </c>
      <c r="V601">
        <v>2.2000000000000001E-3</v>
      </c>
      <c r="W601">
        <v>2.2000000000000001E-3</v>
      </c>
      <c r="X601">
        <v>1.1000000000000001E-3</v>
      </c>
      <c r="Y601">
        <v>1.1000000000000001E-3</v>
      </c>
    </row>
    <row r="602" spans="1:25">
      <c r="A602" s="87" t="s">
        <v>673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1.1000000000000001E-3</v>
      </c>
      <c r="J602">
        <v>1.1000000000000001E-3</v>
      </c>
      <c r="K602">
        <v>0</v>
      </c>
      <c r="L602">
        <v>0</v>
      </c>
      <c r="M602">
        <v>0</v>
      </c>
      <c r="N602">
        <v>1.1000000000000001E-3</v>
      </c>
      <c r="O602">
        <v>0</v>
      </c>
      <c r="P602">
        <v>0</v>
      </c>
      <c r="Q602">
        <v>0</v>
      </c>
      <c r="R602">
        <v>0</v>
      </c>
      <c r="S602">
        <v>1.1000000000000001E-3</v>
      </c>
      <c r="T602">
        <v>1.1000000000000001E-3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s="87" t="s">
        <v>674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1.1000000000000001E-3</v>
      </c>
      <c r="I603">
        <v>2.2000000000000001E-3</v>
      </c>
      <c r="J603">
        <v>4.4000000000000003E-3</v>
      </c>
      <c r="K603">
        <v>2.2000000000000001E-3</v>
      </c>
      <c r="L603">
        <v>1.1000000000000001E-3</v>
      </c>
      <c r="M603">
        <v>1.1000000000000001E-3</v>
      </c>
      <c r="N603">
        <v>2.2000000000000001E-3</v>
      </c>
      <c r="O603">
        <v>1.1000000000000001E-3</v>
      </c>
      <c r="P603">
        <v>1.1000000000000001E-3</v>
      </c>
      <c r="Q603">
        <v>1.1000000000000001E-3</v>
      </c>
      <c r="R603">
        <v>3.3E-3</v>
      </c>
      <c r="S603">
        <v>5.5000000000000005E-3</v>
      </c>
      <c r="T603">
        <v>2.2000000000000001E-3</v>
      </c>
      <c r="U603">
        <v>2.2000000000000001E-3</v>
      </c>
      <c r="V603">
        <v>2.2000000000000001E-3</v>
      </c>
      <c r="W603">
        <v>1.1000000000000001E-3</v>
      </c>
      <c r="X603">
        <v>0</v>
      </c>
      <c r="Y603">
        <v>0</v>
      </c>
    </row>
    <row r="604" spans="1:25">
      <c r="A604" s="87" t="s">
        <v>675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2.2000000000000001E-3</v>
      </c>
      <c r="H604">
        <v>3.3E-3</v>
      </c>
      <c r="I604">
        <v>4.4000000000000003E-3</v>
      </c>
      <c r="J604">
        <v>7.7000000000000011E-3</v>
      </c>
      <c r="K604">
        <v>5.5000000000000005E-3</v>
      </c>
      <c r="L604">
        <v>3.3E-3</v>
      </c>
      <c r="M604">
        <v>2.2000000000000001E-3</v>
      </c>
      <c r="N604">
        <v>2.2000000000000001E-3</v>
      </c>
      <c r="O604">
        <v>1.1000000000000001E-3</v>
      </c>
      <c r="P604">
        <v>1.1000000000000001E-3</v>
      </c>
      <c r="Q604">
        <v>2.2000000000000001E-3</v>
      </c>
      <c r="R604">
        <v>3.3E-3</v>
      </c>
      <c r="S604">
        <v>6.6E-3</v>
      </c>
      <c r="T604">
        <v>3.3E-3</v>
      </c>
      <c r="U604">
        <v>2.2000000000000001E-3</v>
      </c>
      <c r="V604">
        <v>1.1000000000000001E-3</v>
      </c>
      <c r="W604">
        <v>1.1000000000000001E-3</v>
      </c>
      <c r="X604">
        <v>1.1000000000000001E-3</v>
      </c>
      <c r="Y604">
        <v>0</v>
      </c>
    </row>
    <row r="605" spans="1:25">
      <c r="A605" s="87" t="s">
        <v>676</v>
      </c>
      <c r="B605">
        <v>0</v>
      </c>
      <c r="C605">
        <v>1.1000000000000001E-3</v>
      </c>
      <c r="D605">
        <v>0</v>
      </c>
      <c r="E605">
        <v>0</v>
      </c>
      <c r="F605">
        <v>0</v>
      </c>
      <c r="G605">
        <v>1.1000000000000001E-3</v>
      </c>
      <c r="H605">
        <v>3.3E-3</v>
      </c>
      <c r="I605">
        <v>2.2000000000000001E-3</v>
      </c>
      <c r="J605">
        <v>0</v>
      </c>
      <c r="K605">
        <v>1.1000000000000001E-3</v>
      </c>
      <c r="L605">
        <v>2.2000000000000001E-3</v>
      </c>
      <c r="M605">
        <v>0</v>
      </c>
      <c r="N605">
        <v>1.1000000000000001E-3</v>
      </c>
      <c r="O605">
        <v>3.3E-3</v>
      </c>
      <c r="P605">
        <v>0</v>
      </c>
      <c r="Q605">
        <v>1.1000000000000001E-3</v>
      </c>
      <c r="R605">
        <v>1.8700000000000001E-2</v>
      </c>
      <c r="S605">
        <v>1.1000000000000001E-3</v>
      </c>
      <c r="T605">
        <v>0</v>
      </c>
      <c r="U605">
        <v>0</v>
      </c>
      <c r="V605">
        <v>3.5200000000000002E-2</v>
      </c>
      <c r="W605">
        <v>0.1628</v>
      </c>
      <c r="X605">
        <v>2.9700000000000001E-2</v>
      </c>
      <c r="Y605">
        <v>1.1000000000000001E-2</v>
      </c>
    </row>
    <row r="606" spans="1:25">
      <c r="A606" s="87" t="s">
        <v>677</v>
      </c>
      <c r="B606">
        <v>2.2000000000000001E-3</v>
      </c>
      <c r="C606">
        <v>3.3E-3</v>
      </c>
      <c r="D606">
        <v>3.3E-3</v>
      </c>
      <c r="E606">
        <v>6.6E-3</v>
      </c>
      <c r="F606">
        <v>2.2000000000000001E-3</v>
      </c>
      <c r="G606">
        <v>2.2000000000000001E-3</v>
      </c>
      <c r="H606">
        <v>2.2000000000000001E-3</v>
      </c>
      <c r="I606">
        <v>2.2000000000000001E-3</v>
      </c>
      <c r="J606">
        <v>2.2000000000000001E-3</v>
      </c>
      <c r="K606">
        <v>3.3E-3</v>
      </c>
      <c r="L606">
        <v>3.3E-3</v>
      </c>
      <c r="M606">
        <v>3.3E-3</v>
      </c>
      <c r="N606">
        <v>3.3E-3</v>
      </c>
      <c r="O606">
        <v>4.4000000000000003E-3</v>
      </c>
      <c r="P606">
        <v>4.4000000000000003E-3</v>
      </c>
      <c r="Q606">
        <v>4.4000000000000003E-3</v>
      </c>
      <c r="R606">
        <v>4.4000000000000003E-3</v>
      </c>
      <c r="S606">
        <v>3.3E-3</v>
      </c>
      <c r="T606">
        <v>4.4000000000000003E-3</v>
      </c>
      <c r="U606">
        <v>3.3E-3</v>
      </c>
      <c r="V606">
        <v>3.3E-3</v>
      </c>
      <c r="W606">
        <v>5.5000000000000005E-3</v>
      </c>
      <c r="X606">
        <v>2.2000000000000001E-3</v>
      </c>
      <c r="Y606">
        <v>2.2000000000000001E-3</v>
      </c>
    </row>
    <row r="607" spans="1:25">
      <c r="A607" s="87" t="s">
        <v>678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2.2000000000000001E-3</v>
      </c>
      <c r="H607">
        <v>4.4000000000000003E-3</v>
      </c>
      <c r="I607">
        <v>2.2000000000000001E-3</v>
      </c>
      <c r="J607">
        <v>3.3E-3</v>
      </c>
      <c r="K607">
        <v>3.3E-3</v>
      </c>
      <c r="L607">
        <v>3.3E-3</v>
      </c>
      <c r="M607">
        <v>3.3E-3</v>
      </c>
      <c r="N607">
        <v>1.1000000000000001E-3</v>
      </c>
      <c r="O607">
        <v>1.1000000000000001E-3</v>
      </c>
      <c r="P607">
        <v>1.1000000000000001E-3</v>
      </c>
      <c r="Q607">
        <v>2.2000000000000001E-3</v>
      </c>
      <c r="R607">
        <v>1.1000000000000001E-3</v>
      </c>
      <c r="S607">
        <v>1.1000000000000001E-3</v>
      </c>
      <c r="T607">
        <v>1.1000000000000001E-3</v>
      </c>
      <c r="U607">
        <v>1.1000000000000001E-3</v>
      </c>
      <c r="V607">
        <v>0</v>
      </c>
      <c r="W607">
        <v>2.2000000000000001E-3</v>
      </c>
      <c r="X607">
        <v>1.1000000000000001E-3</v>
      </c>
      <c r="Y607">
        <v>0</v>
      </c>
    </row>
    <row r="608" spans="1:25">
      <c r="A608" s="87" t="s">
        <v>679</v>
      </c>
      <c r="B608">
        <v>0</v>
      </c>
      <c r="C608">
        <v>0</v>
      </c>
      <c r="D608">
        <v>0</v>
      </c>
      <c r="E608">
        <v>3.3E-3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3.3E-3</v>
      </c>
      <c r="X608">
        <v>0</v>
      </c>
      <c r="Y608">
        <v>0</v>
      </c>
    </row>
    <row r="609" spans="1:25">
      <c r="A609" s="87" t="s">
        <v>680</v>
      </c>
      <c r="B609">
        <v>3.3E-3</v>
      </c>
      <c r="C609">
        <v>4.4000000000000003E-3</v>
      </c>
      <c r="D609">
        <v>4.4000000000000003E-3</v>
      </c>
      <c r="E609">
        <v>3.3E-3</v>
      </c>
      <c r="F609">
        <v>0.12320000000000002</v>
      </c>
      <c r="G609">
        <v>0.14410000000000001</v>
      </c>
      <c r="H609">
        <v>3.3E-3</v>
      </c>
      <c r="I609">
        <v>6.6E-3</v>
      </c>
      <c r="J609">
        <v>2.2000000000000002E-2</v>
      </c>
      <c r="K609">
        <v>2.0900000000000002E-2</v>
      </c>
      <c r="L609">
        <v>1.43E-2</v>
      </c>
      <c r="M609">
        <v>8.8000000000000005E-3</v>
      </c>
      <c r="N609">
        <v>5.5000000000000005E-3</v>
      </c>
      <c r="O609">
        <v>5.5000000000000005E-3</v>
      </c>
      <c r="P609">
        <v>5.5000000000000005E-3</v>
      </c>
      <c r="Q609">
        <v>6.6E-3</v>
      </c>
      <c r="R609">
        <v>7.7000000000000011E-3</v>
      </c>
      <c r="S609">
        <v>7.7000000000000011E-3</v>
      </c>
      <c r="T609">
        <v>5.5000000000000005E-3</v>
      </c>
      <c r="U609">
        <v>5.5000000000000005E-3</v>
      </c>
      <c r="V609">
        <v>4.4000000000000003E-3</v>
      </c>
      <c r="W609">
        <v>4.4000000000000003E-3</v>
      </c>
      <c r="X609">
        <v>0.12539999999999998</v>
      </c>
      <c r="Y609">
        <v>0.1507</v>
      </c>
    </row>
    <row r="610" spans="1:25">
      <c r="A610" s="87" t="s">
        <v>681</v>
      </c>
      <c r="B610">
        <v>0</v>
      </c>
      <c r="C610">
        <v>0</v>
      </c>
      <c r="D610">
        <v>0</v>
      </c>
      <c r="E610">
        <v>0.1573</v>
      </c>
      <c r="F610">
        <v>0.1012</v>
      </c>
      <c r="G610">
        <v>0</v>
      </c>
      <c r="H610">
        <v>3.3E-3</v>
      </c>
      <c r="I610">
        <v>4.4000000000000003E-3</v>
      </c>
      <c r="J610">
        <v>1.32E-2</v>
      </c>
      <c r="K610">
        <v>1.7600000000000001E-2</v>
      </c>
      <c r="L610">
        <v>1.6500000000000001E-2</v>
      </c>
      <c r="M610">
        <v>8.8000000000000005E-3</v>
      </c>
      <c r="N610">
        <v>2.2000000000000001E-3</v>
      </c>
      <c r="O610">
        <v>1.1000000000000001E-3</v>
      </c>
      <c r="P610">
        <v>1.1000000000000001E-3</v>
      </c>
      <c r="Q610">
        <v>1.1000000000000001E-3</v>
      </c>
      <c r="R610">
        <v>2.2000000000000001E-3</v>
      </c>
      <c r="S610">
        <v>6.6E-3</v>
      </c>
      <c r="T610">
        <v>3.3E-3</v>
      </c>
      <c r="U610">
        <v>3.9599999999999996E-2</v>
      </c>
      <c r="V610">
        <v>0.24640000000000004</v>
      </c>
      <c r="W610">
        <v>1.1000000000000001E-3</v>
      </c>
      <c r="X610">
        <v>1.1000000000000001E-3</v>
      </c>
      <c r="Y610">
        <v>0</v>
      </c>
    </row>
    <row r="611" spans="1:25">
      <c r="A611" s="87" t="s">
        <v>682</v>
      </c>
      <c r="B611">
        <v>1.1000000000000001E-3</v>
      </c>
      <c r="C611">
        <v>2.75E-2</v>
      </c>
      <c r="D611">
        <v>4.4000000000000004E-2</v>
      </c>
      <c r="E611">
        <v>2.2000000000000001E-3</v>
      </c>
      <c r="F611">
        <v>1.1000000000000001E-3</v>
      </c>
      <c r="G611">
        <v>1.5400000000000002E-2</v>
      </c>
      <c r="H611">
        <v>0.2596</v>
      </c>
      <c r="I611">
        <v>0.13969999999999999</v>
      </c>
      <c r="J611">
        <v>3.3E-3</v>
      </c>
      <c r="K611">
        <v>4.4000000000000003E-3</v>
      </c>
      <c r="L611">
        <v>1.1000000000000001E-2</v>
      </c>
      <c r="M611">
        <v>3.3E-3</v>
      </c>
      <c r="N611">
        <v>7.7000000000000011E-3</v>
      </c>
      <c r="O611">
        <v>6.6E-3</v>
      </c>
      <c r="P611">
        <v>1.21E-2</v>
      </c>
      <c r="Q611">
        <v>6.6E-3</v>
      </c>
      <c r="R611">
        <v>2.2000000000000001E-3</v>
      </c>
      <c r="S611">
        <v>2.2000000000000001E-3</v>
      </c>
      <c r="T611">
        <v>2.2000000000000001E-3</v>
      </c>
      <c r="U611">
        <v>2.0900000000000002E-2</v>
      </c>
      <c r="V611">
        <v>0.308</v>
      </c>
      <c r="W611">
        <v>0.14410000000000001</v>
      </c>
      <c r="X611">
        <v>1.1000000000000001E-3</v>
      </c>
      <c r="Y611">
        <v>1.1000000000000001E-3</v>
      </c>
    </row>
    <row r="612" spans="1:25">
      <c r="A612" s="87" t="s">
        <v>683</v>
      </c>
      <c r="B612">
        <v>1.1000000000000001E-3</v>
      </c>
      <c r="C612">
        <v>1.1000000000000001E-3</v>
      </c>
      <c r="D612">
        <v>1.1000000000000001E-3</v>
      </c>
      <c r="E612">
        <v>1.1000000000000001E-3</v>
      </c>
      <c r="F612">
        <v>0.1837</v>
      </c>
      <c r="G612">
        <v>1.1000000000000001E-3</v>
      </c>
      <c r="H612">
        <v>5.5000000000000005E-3</v>
      </c>
      <c r="I612">
        <v>9.8999999999999991E-3</v>
      </c>
      <c r="J612">
        <v>2.2000000000000001E-3</v>
      </c>
      <c r="K612">
        <v>4.4000000000000003E-3</v>
      </c>
      <c r="L612">
        <v>2.2000000000000001E-3</v>
      </c>
      <c r="M612">
        <v>2.2000000000000001E-3</v>
      </c>
      <c r="N612">
        <v>2.2000000000000001E-3</v>
      </c>
      <c r="O612">
        <v>1.21E-2</v>
      </c>
      <c r="P612">
        <v>2.2000000000000001E-3</v>
      </c>
      <c r="Q612">
        <v>2.2000000000000001E-3</v>
      </c>
      <c r="R612">
        <v>2.2000000000000001E-3</v>
      </c>
      <c r="S612">
        <v>2.2000000000000001E-3</v>
      </c>
      <c r="T612">
        <v>2.2000000000000001E-3</v>
      </c>
      <c r="U612">
        <v>2.2000000000000001E-3</v>
      </c>
      <c r="V612">
        <v>1.1000000000000001E-3</v>
      </c>
      <c r="W612">
        <v>0.19359999999999999</v>
      </c>
      <c r="X612">
        <v>1.1000000000000001E-3</v>
      </c>
      <c r="Y612">
        <v>1.1000000000000001E-3</v>
      </c>
    </row>
    <row r="613" spans="1:25">
      <c r="A613" s="87" t="s">
        <v>684</v>
      </c>
      <c r="B613">
        <v>0</v>
      </c>
      <c r="C613">
        <v>4.9500000000000002E-2</v>
      </c>
      <c r="D613">
        <v>0</v>
      </c>
      <c r="E613">
        <v>0</v>
      </c>
      <c r="F613">
        <v>2.86E-2</v>
      </c>
      <c r="G613">
        <v>0.1386</v>
      </c>
      <c r="H613">
        <v>3.3E-3</v>
      </c>
      <c r="I613">
        <v>5.5000000000000005E-3</v>
      </c>
      <c r="J613">
        <v>4.4000000000000003E-3</v>
      </c>
      <c r="K613">
        <v>2.2000000000000001E-3</v>
      </c>
      <c r="L613">
        <v>3.3E-3</v>
      </c>
      <c r="M613">
        <v>2.2000000000000001E-3</v>
      </c>
      <c r="N613">
        <v>1.1000000000000001E-3</v>
      </c>
      <c r="O613">
        <v>1.1000000000000001E-3</v>
      </c>
      <c r="P613">
        <v>1.1000000000000001E-3</v>
      </c>
      <c r="Q613">
        <v>1.1000000000000001E-3</v>
      </c>
      <c r="R613">
        <v>5.5000000000000005E-3</v>
      </c>
      <c r="S613">
        <v>5.5000000000000005E-3</v>
      </c>
      <c r="T613">
        <v>1.1000000000000001E-3</v>
      </c>
      <c r="U613">
        <v>1.1000000000000001E-3</v>
      </c>
      <c r="V613">
        <v>0</v>
      </c>
      <c r="W613">
        <v>0.13750000000000001</v>
      </c>
      <c r="X613">
        <v>3.6299999999999999E-2</v>
      </c>
      <c r="Y613">
        <v>1.1000000000000001E-3</v>
      </c>
    </row>
    <row r="614" spans="1:25">
      <c r="A614" s="87" t="s">
        <v>685</v>
      </c>
      <c r="B614">
        <v>0</v>
      </c>
      <c r="C614">
        <v>0</v>
      </c>
      <c r="D614">
        <v>0</v>
      </c>
      <c r="E614">
        <v>0.11550000000000001</v>
      </c>
      <c r="F614">
        <v>0</v>
      </c>
      <c r="G614">
        <v>0</v>
      </c>
      <c r="H614">
        <v>0</v>
      </c>
      <c r="I614">
        <v>2.2000000000000001E-3</v>
      </c>
      <c r="J614">
        <v>2.2000000000000001E-3</v>
      </c>
      <c r="K614">
        <v>1.1000000000000001E-3</v>
      </c>
      <c r="L614">
        <v>2.2000000000000001E-3</v>
      </c>
      <c r="M614">
        <v>1.1000000000000001E-3</v>
      </c>
      <c r="N614">
        <v>1.1000000000000001E-3</v>
      </c>
      <c r="O614">
        <v>1.1000000000000001E-3</v>
      </c>
      <c r="P614">
        <v>1.1000000000000001E-3</v>
      </c>
      <c r="Q614">
        <v>1.1000000000000001E-3</v>
      </c>
      <c r="R614">
        <v>1.1000000000000001E-3</v>
      </c>
      <c r="S614">
        <v>3.3E-3</v>
      </c>
      <c r="T614">
        <v>3.3E-3</v>
      </c>
      <c r="U614">
        <v>1.1000000000000001E-3</v>
      </c>
      <c r="V614">
        <v>1.1000000000000001E-3</v>
      </c>
      <c r="W614">
        <v>0</v>
      </c>
      <c r="X614">
        <v>0</v>
      </c>
      <c r="Y614">
        <v>0</v>
      </c>
    </row>
    <row r="615" spans="1:25">
      <c r="A615" s="87" t="s">
        <v>686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1.1000000000000001E-3</v>
      </c>
      <c r="H615">
        <v>0.27279999999999999</v>
      </c>
      <c r="I615">
        <v>1.1000000000000001E-3</v>
      </c>
      <c r="J615">
        <v>5.5000000000000005E-3</v>
      </c>
      <c r="K615">
        <v>5.5000000000000005E-3</v>
      </c>
      <c r="L615">
        <v>7.7000000000000011E-3</v>
      </c>
      <c r="M615">
        <v>5.5000000000000005E-3</v>
      </c>
      <c r="N615">
        <v>1.1000000000000001E-3</v>
      </c>
      <c r="O615">
        <v>2.2000000000000001E-3</v>
      </c>
      <c r="P615">
        <v>4.4000000000000003E-3</v>
      </c>
      <c r="Q615">
        <v>3.3E-3</v>
      </c>
      <c r="R615">
        <v>1.1000000000000001E-3</v>
      </c>
      <c r="S615">
        <v>1.1000000000000001E-3</v>
      </c>
      <c r="T615">
        <v>0</v>
      </c>
      <c r="U615">
        <v>0</v>
      </c>
      <c r="V615">
        <v>0</v>
      </c>
      <c r="W615">
        <v>1.1000000000000001E-3</v>
      </c>
      <c r="X615">
        <v>0.27390000000000003</v>
      </c>
      <c r="Y615">
        <v>0</v>
      </c>
    </row>
    <row r="616" spans="1:25">
      <c r="A616" s="87" t="s">
        <v>687</v>
      </c>
      <c r="B616">
        <v>0</v>
      </c>
      <c r="C616">
        <v>0</v>
      </c>
      <c r="D616">
        <v>0</v>
      </c>
      <c r="E616">
        <v>0</v>
      </c>
      <c r="F616">
        <v>2.86E-2</v>
      </c>
      <c r="G616">
        <v>0</v>
      </c>
      <c r="H616">
        <v>9.8999999999999991E-3</v>
      </c>
      <c r="I616">
        <v>2.2000000000000001E-3</v>
      </c>
      <c r="J616">
        <v>6.6E-3</v>
      </c>
      <c r="K616">
        <v>1.1000000000000001E-3</v>
      </c>
      <c r="L616">
        <v>1.1000000000000001E-3</v>
      </c>
      <c r="M616">
        <v>1.21E-2</v>
      </c>
      <c r="N616">
        <v>1.1000000000000001E-3</v>
      </c>
      <c r="O616">
        <v>2.2000000000000001E-3</v>
      </c>
      <c r="P616">
        <v>3.3E-3</v>
      </c>
      <c r="Q616">
        <v>7.7000000000000011E-3</v>
      </c>
      <c r="R616">
        <v>2.2000000000000001E-3</v>
      </c>
      <c r="S616">
        <v>1.1000000000000001E-3</v>
      </c>
      <c r="T616">
        <v>1.1000000000000001E-3</v>
      </c>
      <c r="U616">
        <v>0</v>
      </c>
      <c r="V616">
        <v>0</v>
      </c>
      <c r="W616">
        <v>9.8999999999999991E-3</v>
      </c>
      <c r="X616">
        <v>1.1000000000000001E-3</v>
      </c>
      <c r="Y616">
        <v>1.1000000000000001E-3</v>
      </c>
    </row>
    <row r="617" spans="1:25">
      <c r="A617" s="87" t="s">
        <v>688</v>
      </c>
      <c r="B617">
        <v>0</v>
      </c>
      <c r="C617">
        <v>0</v>
      </c>
      <c r="D617">
        <v>0</v>
      </c>
      <c r="E617">
        <v>2.9700000000000001E-2</v>
      </c>
      <c r="F617">
        <v>7.2599999999999998E-2</v>
      </c>
      <c r="G617">
        <v>0.11</v>
      </c>
      <c r="H617">
        <v>0</v>
      </c>
      <c r="I617">
        <v>0</v>
      </c>
      <c r="J617">
        <v>1.1000000000000001E-3</v>
      </c>
      <c r="K617">
        <v>1.1000000000000001E-3</v>
      </c>
      <c r="L617">
        <v>2.2000000000000001E-3</v>
      </c>
      <c r="M617">
        <v>1.1000000000000001E-3</v>
      </c>
      <c r="N617">
        <v>2.2000000000000001E-3</v>
      </c>
      <c r="O617">
        <v>1.1000000000000001E-2</v>
      </c>
      <c r="P617">
        <v>4.4000000000000003E-3</v>
      </c>
      <c r="Q617">
        <v>3.3E-3</v>
      </c>
      <c r="R617">
        <v>1.1000000000000001E-3</v>
      </c>
      <c r="S617">
        <v>1.1000000000000001E-3</v>
      </c>
      <c r="T617">
        <v>1.1000000000000001E-3</v>
      </c>
      <c r="U617">
        <v>0</v>
      </c>
      <c r="V617">
        <v>3.85E-2</v>
      </c>
      <c r="W617">
        <v>4.5099999999999994E-2</v>
      </c>
      <c r="X617">
        <v>0</v>
      </c>
      <c r="Y617">
        <v>0</v>
      </c>
    </row>
    <row r="618" spans="1:25">
      <c r="A618" s="87" t="s">
        <v>689</v>
      </c>
      <c r="B618">
        <v>0</v>
      </c>
      <c r="C618">
        <v>0</v>
      </c>
      <c r="D618">
        <v>0</v>
      </c>
      <c r="E618">
        <v>0</v>
      </c>
      <c r="F618">
        <v>6.3799999999999996E-2</v>
      </c>
      <c r="G618">
        <v>3.4099999999999998E-2</v>
      </c>
      <c r="H618">
        <v>0</v>
      </c>
      <c r="I618">
        <v>0</v>
      </c>
      <c r="J618">
        <v>1.1000000000000001E-3</v>
      </c>
      <c r="K618">
        <v>1.1000000000000001E-3</v>
      </c>
      <c r="L618">
        <v>2.2000000000000001E-3</v>
      </c>
      <c r="M618">
        <v>1.1000000000000001E-3</v>
      </c>
      <c r="N618">
        <v>1.1000000000000001E-3</v>
      </c>
      <c r="O618">
        <v>1.1000000000000001E-3</v>
      </c>
      <c r="P618">
        <v>1.1000000000000001E-3</v>
      </c>
      <c r="Q618">
        <v>4.4000000000000003E-3</v>
      </c>
      <c r="R618">
        <v>1.1000000000000001E-3</v>
      </c>
      <c r="S618">
        <v>1.1000000000000001E-3</v>
      </c>
      <c r="T618">
        <v>1.1000000000000001E-3</v>
      </c>
      <c r="U618">
        <v>1.1000000000000001E-3</v>
      </c>
      <c r="V618">
        <v>0</v>
      </c>
      <c r="W618">
        <v>0</v>
      </c>
      <c r="X618">
        <v>0</v>
      </c>
      <c r="Y618">
        <v>0.1023</v>
      </c>
    </row>
    <row r="619" spans="1:25">
      <c r="A619" s="87" t="s">
        <v>690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2.4199999999999999E-2</v>
      </c>
      <c r="I619">
        <v>0</v>
      </c>
      <c r="J619">
        <v>2.2000000000000001E-3</v>
      </c>
      <c r="K619">
        <v>3.3E-3</v>
      </c>
      <c r="L619">
        <v>2.2000000000000001E-3</v>
      </c>
      <c r="M619">
        <v>3.3E-3</v>
      </c>
      <c r="N619">
        <v>4.4000000000000003E-3</v>
      </c>
      <c r="O619">
        <v>2.2000000000000001E-3</v>
      </c>
      <c r="P619">
        <v>3.3E-3</v>
      </c>
      <c r="Q619">
        <v>3.3E-3</v>
      </c>
      <c r="R619">
        <v>4.4000000000000003E-3</v>
      </c>
      <c r="S619">
        <v>2.2000000000000001E-3</v>
      </c>
      <c r="T619">
        <v>2.2000000000000001E-3</v>
      </c>
      <c r="U619">
        <v>2.2000000000000001E-3</v>
      </c>
      <c r="V619">
        <v>2.9700000000000001E-2</v>
      </c>
      <c r="W619">
        <v>0</v>
      </c>
      <c r="X619">
        <v>0</v>
      </c>
      <c r="Y619">
        <v>0</v>
      </c>
    </row>
    <row r="620" spans="1:25">
      <c r="A620" s="87" t="s">
        <v>1098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 s="87" t="s">
        <v>691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2.0900000000000002E-2</v>
      </c>
      <c r="H621">
        <v>5.1699999999999996E-2</v>
      </c>
      <c r="I621">
        <v>1.1000000000000001E-3</v>
      </c>
      <c r="J621">
        <v>2.2000000000000001E-3</v>
      </c>
      <c r="K621">
        <v>2.2000000000000001E-3</v>
      </c>
      <c r="L621">
        <v>6.6E-3</v>
      </c>
      <c r="M621">
        <v>2.2000000000000001E-3</v>
      </c>
      <c r="N621">
        <v>2.2000000000000001E-3</v>
      </c>
      <c r="O621">
        <v>2.2000000000000001E-3</v>
      </c>
      <c r="P621">
        <v>4.4000000000000003E-3</v>
      </c>
      <c r="Q621">
        <v>6.6E-3</v>
      </c>
      <c r="R621">
        <v>6.6E-3</v>
      </c>
      <c r="S621">
        <v>2.2000000000000001E-3</v>
      </c>
      <c r="T621">
        <v>1.1000000000000001E-3</v>
      </c>
      <c r="U621">
        <v>1.1000000000000001E-3</v>
      </c>
      <c r="V621">
        <v>1.1000000000000001E-3</v>
      </c>
      <c r="W621">
        <v>2.2000000000000002E-2</v>
      </c>
      <c r="X621">
        <v>5.28E-2</v>
      </c>
      <c r="Y621">
        <v>0</v>
      </c>
    </row>
    <row r="622" spans="1:25">
      <c r="A622" s="87" t="s">
        <v>692</v>
      </c>
      <c r="B622">
        <v>0.12759999999999999</v>
      </c>
      <c r="C622">
        <v>2.3099999999999999E-2</v>
      </c>
      <c r="D622">
        <v>1.1000000000000001E-3</v>
      </c>
      <c r="E622">
        <v>1.1000000000000001E-3</v>
      </c>
      <c r="F622">
        <v>1.1000000000000001E-3</v>
      </c>
      <c r="G622">
        <v>1.1000000000000001E-3</v>
      </c>
      <c r="H622">
        <v>2.2000000000000001E-3</v>
      </c>
      <c r="I622">
        <v>3.3E-3</v>
      </c>
      <c r="J622">
        <v>1.6500000000000001E-2</v>
      </c>
      <c r="K622">
        <v>1.7600000000000001E-2</v>
      </c>
      <c r="L622">
        <v>7.7000000000000011E-3</v>
      </c>
      <c r="M622">
        <v>5.5000000000000005E-3</v>
      </c>
      <c r="N622">
        <v>3.3E-3</v>
      </c>
      <c r="O622">
        <v>4.4000000000000003E-3</v>
      </c>
      <c r="P622">
        <v>3.3E-3</v>
      </c>
      <c r="Q622">
        <v>3.3E-3</v>
      </c>
      <c r="R622">
        <v>2.2000000000000001E-3</v>
      </c>
      <c r="S622">
        <v>3.3E-3</v>
      </c>
      <c r="T622">
        <v>4.4000000000000003E-3</v>
      </c>
      <c r="U622">
        <v>4.4000000000000003E-3</v>
      </c>
      <c r="V622">
        <v>3.3E-3</v>
      </c>
      <c r="W622">
        <v>3.3E-3</v>
      </c>
      <c r="X622">
        <v>1.1000000000000001E-3</v>
      </c>
      <c r="Y622">
        <v>2.53E-2</v>
      </c>
    </row>
    <row r="623" spans="1:25">
      <c r="A623" s="87" t="s">
        <v>693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1.1000000000000001E-3</v>
      </c>
      <c r="H623">
        <v>5.5000000000000005E-3</v>
      </c>
      <c r="I623">
        <v>7.2599999999999998E-2</v>
      </c>
      <c r="J623">
        <v>3.0800000000000004E-2</v>
      </c>
      <c r="K623">
        <v>1.32E-2</v>
      </c>
      <c r="L623">
        <v>3.3E-3</v>
      </c>
      <c r="M623">
        <v>6.6E-3</v>
      </c>
      <c r="N623">
        <v>5.5000000000000005E-3</v>
      </c>
      <c r="O623">
        <v>3.3E-3</v>
      </c>
      <c r="P623">
        <v>3.3E-3</v>
      </c>
      <c r="Q623">
        <v>2.2000000000000001E-3</v>
      </c>
      <c r="R623">
        <v>4.4000000000000003E-3</v>
      </c>
      <c r="S623">
        <v>6.6E-3</v>
      </c>
      <c r="T623">
        <v>6.6E-3</v>
      </c>
      <c r="U623">
        <v>3.3E-3</v>
      </c>
      <c r="V623">
        <v>2.2000000000000001E-3</v>
      </c>
      <c r="W623">
        <v>4.4000000000000003E-3</v>
      </c>
      <c r="X623">
        <v>1.1000000000000001E-3</v>
      </c>
      <c r="Y623">
        <v>0</v>
      </c>
    </row>
    <row r="624" spans="1:25">
      <c r="A624" s="87" t="s">
        <v>694</v>
      </c>
      <c r="B624">
        <v>4.5099999999999994E-2</v>
      </c>
      <c r="C624">
        <v>0</v>
      </c>
      <c r="D624">
        <v>0</v>
      </c>
      <c r="E624">
        <v>0</v>
      </c>
      <c r="F624">
        <v>0</v>
      </c>
      <c r="G624">
        <v>1.1000000000000001E-3</v>
      </c>
      <c r="H624">
        <v>3.3E-3</v>
      </c>
      <c r="I624">
        <v>9.8999999999999991E-3</v>
      </c>
      <c r="J624">
        <v>4.4000000000000003E-3</v>
      </c>
      <c r="K624">
        <v>5.5000000000000005E-3</v>
      </c>
      <c r="L624">
        <v>4.4000000000000003E-3</v>
      </c>
      <c r="M624">
        <v>3.3E-3</v>
      </c>
      <c r="N624">
        <v>7.7000000000000011E-3</v>
      </c>
      <c r="O624">
        <v>4.4000000000000003E-3</v>
      </c>
      <c r="P624">
        <v>5.5000000000000005E-3</v>
      </c>
      <c r="Q624">
        <v>7.7000000000000011E-3</v>
      </c>
      <c r="R624">
        <v>3.3E-3</v>
      </c>
      <c r="S624">
        <v>3.3E-3</v>
      </c>
      <c r="T624">
        <v>5.5000000000000005E-3</v>
      </c>
      <c r="U624">
        <v>4.4000000000000003E-3</v>
      </c>
      <c r="V624">
        <v>1.1000000000000001E-3</v>
      </c>
      <c r="W624">
        <v>0</v>
      </c>
      <c r="X624">
        <v>1.1000000000000001E-3</v>
      </c>
      <c r="Y624">
        <v>9.35E-2</v>
      </c>
    </row>
    <row r="625" spans="1:25">
      <c r="A625" s="87" t="s">
        <v>695</v>
      </c>
      <c r="B625">
        <v>0</v>
      </c>
      <c r="C625">
        <v>0</v>
      </c>
      <c r="D625">
        <v>0</v>
      </c>
      <c r="E625">
        <v>4.5099999999999994E-2</v>
      </c>
      <c r="F625">
        <v>0.18039999999999998</v>
      </c>
      <c r="G625">
        <v>0</v>
      </c>
      <c r="H625">
        <v>0</v>
      </c>
      <c r="I625">
        <v>0</v>
      </c>
      <c r="J625">
        <v>0</v>
      </c>
      <c r="K625">
        <v>3.3E-3</v>
      </c>
      <c r="L625">
        <v>4.4000000000000003E-3</v>
      </c>
      <c r="M625">
        <v>3.3E-3</v>
      </c>
      <c r="N625">
        <v>2.2000000000000001E-3</v>
      </c>
      <c r="O625">
        <v>3.3E-3</v>
      </c>
      <c r="P625">
        <v>2.2000000000000001E-3</v>
      </c>
      <c r="Q625">
        <v>2.2000000000000001E-3</v>
      </c>
      <c r="R625">
        <v>2.2000000000000001E-3</v>
      </c>
      <c r="S625">
        <v>1.1000000000000001E-3</v>
      </c>
      <c r="T625">
        <v>1.1000000000000001E-3</v>
      </c>
      <c r="U625">
        <v>1.1000000000000001E-3</v>
      </c>
      <c r="V625">
        <v>0</v>
      </c>
      <c r="W625">
        <v>0</v>
      </c>
      <c r="X625">
        <v>0</v>
      </c>
      <c r="Y625">
        <v>0</v>
      </c>
    </row>
    <row r="626" spans="1:25">
      <c r="A626" s="87" t="s">
        <v>696</v>
      </c>
      <c r="B626">
        <v>6.93E-2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9.4600000000000004E-2</v>
      </c>
      <c r="J626">
        <v>2.9700000000000001E-2</v>
      </c>
      <c r="K626">
        <v>2.2000000000000001E-3</v>
      </c>
      <c r="L626">
        <v>1.1000000000000001E-3</v>
      </c>
      <c r="M626">
        <v>1.1000000000000001E-3</v>
      </c>
      <c r="N626">
        <v>1.1000000000000001E-3</v>
      </c>
      <c r="O626">
        <v>1.1000000000000001E-3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4.9500000000000002E-2</v>
      </c>
    </row>
    <row r="627" spans="1:25">
      <c r="A627" s="87" t="s">
        <v>697</v>
      </c>
      <c r="B627">
        <v>0</v>
      </c>
      <c r="C627">
        <v>0</v>
      </c>
      <c r="D627">
        <v>0</v>
      </c>
      <c r="E627">
        <v>0.15839999999999999</v>
      </c>
      <c r="F627">
        <v>0.1694</v>
      </c>
      <c r="G627">
        <v>0</v>
      </c>
      <c r="H627">
        <v>3.3E-3</v>
      </c>
      <c r="I627">
        <v>2.2000000000000001E-3</v>
      </c>
      <c r="J627">
        <v>5.5000000000000005E-3</v>
      </c>
      <c r="K627">
        <v>6.6E-3</v>
      </c>
      <c r="L627">
        <v>5.5000000000000005E-3</v>
      </c>
      <c r="M627">
        <v>3.3E-3</v>
      </c>
      <c r="N627">
        <v>2.2000000000000001E-3</v>
      </c>
      <c r="O627">
        <v>7.7000000000000011E-3</v>
      </c>
      <c r="P627">
        <v>1.6500000000000001E-2</v>
      </c>
      <c r="Q627">
        <v>8.8000000000000005E-3</v>
      </c>
      <c r="R627">
        <v>7.7000000000000011E-3</v>
      </c>
      <c r="S627">
        <v>2.2000000000000001E-3</v>
      </c>
      <c r="T627">
        <v>8.8000000000000005E-3</v>
      </c>
      <c r="U627">
        <v>3.3E-3</v>
      </c>
      <c r="V627">
        <v>1.1000000000000001E-3</v>
      </c>
      <c r="W627">
        <v>1.1000000000000001E-3</v>
      </c>
      <c r="X627">
        <v>0.14630000000000001</v>
      </c>
      <c r="Y627">
        <v>0.17380000000000001</v>
      </c>
    </row>
    <row r="628" spans="1:25">
      <c r="A628" s="87" t="s">
        <v>698</v>
      </c>
      <c r="B628">
        <v>1.1000000000000001E-3</v>
      </c>
      <c r="C628">
        <v>2.2000000000000001E-3</v>
      </c>
      <c r="D628">
        <v>3.3E-3</v>
      </c>
      <c r="E628">
        <v>2.2000000000000001E-3</v>
      </c>
      <c r="F628">
        <v>1.1000000000000001E-3</v>
      </c>
      <c r="G628">
        <v>0.21009999999999998</v>
      </c>
      <c r="H628">
        <v>7.2599999999999998E-2</v>
      </c>
      <c r="I628">
        <v>3.3E-3</v>
      </c>
      <c r="J628">
        <v>1.21E-2</v>
      </c>
      <c r="K628">
        <v>7.7000000000000011E-3</v>
      </c>
      <c r="L628">
        <v>7.7000000000000011E-3</v>
      </c>
      <c r="M628">
        <v>7.7000000000000011E-3</v>
      </c>
      <c r="N628">
        <v>5.5000000000000005E-3</v>
      </c>
      <c r="O628">
        <v>6.6E-3</v>
      </c>
      <c r="P628">
        <v>5.5000000000000005E-3</v>
      </c>
      <c r="Q628">
        <v>8.8000000000000005E-3</v>
      </c>
      <c r="R628">
        <v>5.5000000000000005E-3</v>
      </c>
      <c r="S628">
        <v>5.5000000000000005E-3</v>
      </c>
      <c r="T628">
        <v>7.7000000000000011E-3</v>
      </c>
      <c r="U628">
        <v>5.5000000000000005E-3</v>
      </c>
      <c r="V628">
        <v>4.4000000000000003E-3</v>
      </c>
      <c r="W628">
        <v>4.9500000000000002E-2</v>
      </c>
      <c r="X628">
        <v>0.2387</v>
      </c>
      <c r="Y628">
        <v>9.8999999999999991E-3</v>
      </c>
    </row>
    <row r="629" spans="1:25">
      <c r="A629" s="87" t="s">
        <v>699</v>
      </c>
      <c r="B629">
        <v>0</v>
      </c>
      <c r="C629">
        <v>0</v>
      </c>
      <c r="D629">
        <v>0</v>
      </c>
      <c r="E629">
        <v>0</v>
      </c>
      <c r="F629">
        <v>1.7600000000000001E-2</v>
      </c>
      <c r="G629">
        <v>0.16389999999999999</v>
      </c>
      <c r="H629">
        <v>0.17600000000000002</v>
      </c>
      <c r="I629">
        <v>0.1452</v>
      </c>
      <c r="J629">
        <v>1.43E-2</v>
      </c>
      <c r="K629">
        <v>3.3E-3</v>
      </c>
      <c r="L629">
        <v>0</v>
      </c>
      <c r="M629">
        <v>0</v>
      </c>
      <c r="N629">
        <v>3.3E-3</v>
      </c>
      <c r="O629">
        <v>8.8000000000000005E-3</v>
      </c>
      <c r="P629">
        <v>1.1000000000000001E-2</v>
      </c>
      <c r="Q629">
        <v>1.21E-2</v>
      </c>
      <c r="R629">
        <v>3.3E-3</v>
      </c>
      <c r="S629">
        <v>2.2000000000000001E-3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s="87" t="s">
        <v>700</v>
      </c>
      <c r="B630">
        <v>4.4000000000000003E-3</v>
      </c>
      <c r="C630">
        <v>6.6E-3</v>
      </c>
      <c r="D630">
        <v>6.6E-3</v>
      </c>
      <c r="E630">
        <v>5.5000000000000005E-3</v>
      </c>
      <c r="F630">
        <v>4.4000000000000003E-3</v>
      </c>
      <c r="G630">
        <v>9.35E-2</v>
      </c>
      <c r="H630">
        <v>9.8999999999999991E-3</v>
      </c>
      <c r="I630">
        <v>4.4000000000000003E-3</v>
      </c>
      <c r="J630">
        <v>8.8000000000000005E-3</v>
      </c>
      <c r="K630">
        <v>1.21E-2</v>
      </c>
      <c r="L630">
        <v>7.7000000000000011E-3</v>
      </c>
      <c r="M630">
        <v>8.8000000000000005E-3</v>
      </c>
      <c r="N630">
        <v>7.7000000000000011E-3</v>
      </c>
      <c r="O630">
        <v>7.7000000000000011E-3</v>
      </c>
      <c r="P630">
        <v>7.7000000000000011E-3</v>
      </c>
      <c r="Q630">
        <v>7.7000000000000011E-3</v>
      </c>
      <c r="R630">
        <v>7.7000000000000011E-3</v>
      </c>
      <c r="S630">
        <v>7.7000000000000011E-3</v>
      </c>
      <c r="T630">
        <v>8.8000000000000005E-3</v>
      </c>
      <c r="U630">
        <v>8.8000000000000005E-3</v>
      </c>
      <c r="V630">
        <v>0.12100000000000001</v>
      </c>
      <c r="W630">
        <v>1.1000000000000001E-2</v>
      </c>
      <c r="X630">
        <v>3.3E-3</v>
      </c>
      <c r="Y630">
        <v>3.3E-3</v>
      </c>
    </row>
    <row r="631" spans="1:25">
      <c r="A631" s="87" t="s">
        <v>701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2.2000000000000001E-3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1.1000000000000001E-3</v>
      </c>
      <c r="Q631">
        <v>4.4000000000000003E-3</v>
      </c>
      <c r="R631">
        <v>1.1000000000000001E-3</v>
      </c>
      <c r="S631">
        <v>7.0400000000000004E-2</v>
      </c>
      <c r="T631">
        <v>0.1661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s="87" t="s">
        <v>702</v>
      </c>
      <c r="B632">
        <v>0</v>
      </c>
      <c r="C632">
        <v>1.1000000000000001E-3</v>
      </c>
      <c r="D632">
        <v>1.1000000000000001E-3</v>
      </c>
      <c r="E632">
        <v>1.1000000000000001E-3</v>
      </c>
      <c r="F632">
        <v>0.1573</v>
      </c>
      <c r="G632">
        <v>0</v>
      </c>
      <c r="H632">
        <v>0</v>
      </c>
      <c r="I632">
        <v>0</v>
      </c>
      <c r="J632">
        <v>1.1000000000000001E-3</v>
      </c>
      <c r="K632">
        <v>2.2000000000000001E-3</v>
      </c>
      <c r="L632">
        <v>3.3E-3</v>
      </c>
      <c r="M632">
        <v>2.2000000000000001E-3</v>
      </c>
      <c r="N632">
        <v>1.32E-2</v>
      </c>
      <c r="O632">
        <v>7.7000000000000011E-3</v>
      </c>
      <c r="P632">
        <v>9.8999999999999991E-3</v>
      </c>
      <c r="Q632">
        <v>4.4000000000000003E-3</v>
      </c>
      <c r="R632">
        <v>1.1000000000000001E-3</v>
      </c>
      <c r="S632">
        <v>1.1000000000000001E-3</v>
      </c>
      <c r="T632">
        <v>1.1000000000000001E-3</v>
      </c>
      <c r="U632">
        <v>1.1000000000000001E-3</v>
      </c>
      <c r="V632">
        <v>1.1000000000000001E-3</v>
      </c>
      <c r="W632">
        <v>0</v>
      </c>
      <c r="X632">
        <v>0</v>
      </c>
      <c r="Y632">
        <v>4.7300000000000002E-2</v>
      </c>
    </row>
    <row r="633" spans="1:25">
      <c r="A633" s="87" t="s">
        <v>703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1.8700000000000001E-2</v>
      </c>
      <c r="I633">
        <v>3.3E-3</v>
      </c>
      <c r="J633">
        <v>3.3E-3</v>
      </c>
      <c r="K633">
        <v>3.3E-3</v>
      </c>
      <c r="L633">
        <v>3.3E-3</v>
      </c>
      <c r="M633">
        <v>1.1000000000000001E-3</v>
      </c>
      <c r="N633">
        <v>2.2000000000000001E-3</v>
      </c>
      <c r="O633">
        <v>2.2000000000000001E-3</v>
      </c>
      <c r="P633">
        <v>2.2000000000000001E-3</v>
      </c>
      <c r="Q633">
        <v>2.2000000000000001E-3</v>
      </c>
      <c r="R633">
        <v>2.2000000000000001E-3</v>
      </c>
      <c r="S633">
        <v>3.3E-3</v>
      </c>
      <c r="T633">
        <v>2.2000000000000001E-3</v>
      </c>
      <c r="U633">
        <v>1.1000000000000001E-3</v>
      </c>
      <c r="V633">
        <v>1.1000000000000001E-3</v>
      </c>
      <c r="W633">
        <v>1.9799999999999998E-2</v>
      </c>
      <c r="X633">
        <v>1.1000000000000001E-3</v>
      </c>
      <c r="Y633">
        <v>0</v>
      </c>
    </row>
    <row r="634" spans="1:25">
      <c r="A634" s="87" t="s">
        <v>704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4.4000000000000003E-3</v>
      </c>
      <c r="H634">
        <v>3.3E-3</v>
      </c>
      <c r="I634">
        <v>4.4000000000000003E-3</v>
      </c>
      <c r="J634">
        <v>6.6E-3</v>
      </c>
      <c r="K634">
        <v>5.5000000000000005E-3</v>
      </c>
      <c r="L634">
        <v>2.2000000000000001E-3</v>
      </c>
      <c r="M634">
        <v>3.3E-3</v>
      </c>
      <c r="N634">
        <v>6.6E-3</v>
      </c>
      <c r="O634">
        <v>9.8999999999999991E-3</v>
      </c>
      <c r="P634">
        <v>1.7600000000000001E-2</v>
      </c>
      <c r="Q634">
        <v>1.1000000000000001E-2</v>
      </c>
      <c r="R634">
        <v>1.1000000000000001E-3</v>
      </c>
      <c r="S634">
        <v>1.1000000000000001E-3</v>
      </c>
      <c r="T634">
        <v>0</v>
      </c>
      <c r="U634">
        <v>1.1000000000000001E-3</v>
      </c>
      <c r="V634">
        <v>0</v>
      </c>
      <c r="W634">
        <v>1.1000000000000001E-3</v>
      </c>
      <c r="X634">
        <v>0</v>
      </c>
      <c r="Y634">
        <v>0</v>
      </c>
    </row>
    <row r="635" spans="1:25">
      <c r="A635" s="87" t="s">
        <v>705</v>
      </c>
      <c r="B635">
        <v>0</v>
      </c>
      <c r="C635">
        <v>2.2000000000000001E-3</v>
      </c>
      <c r="D635">
        <v>2.2000000000000001E-3</v>
      </c>
      <c r="E635">
        <v>1.1000000000000001E-3</v>
      </c>
      <c r="F635">
        <v>3.3E-3</v>
      </c>
      <c r="G635">
        <v>3.3E-3</v>
      </c>
      <c r="H635">
        <v>0.12759999999999999</v>
      </c>
      <c r="I635">
        <v>2.2000000000000001E-3</v>
      </c>
      <c r="J635">
        <v>4.4000000000000003E-3</v>
      </c>
      <c r="K635">
        <v>7.7000000000000011E-3</v>
      </c>
      <c r="L635">
        <v>7.7000000000000011E-3</v>
      </c>
      <c r="M635">
        <v>3.3E-3</v>
      </c>
      <c r="N635">
        <v>1.1000000000000001E-3</v>
      </c>
      <c r="O635">
        <v>1.1000000000000001E-3</v>
      </c>
      <c r="P635">
        <v>1.1000000000000001E-3</v>
      </c>
      <c r="Q635">
        <v>2.2000000000000001E-3</v>
      </c>
      <c r="R635">
        <v>1.1000000000000001E-3</v>
      </c>
      <c r="S635">
        <v>2.2000000000000001E-3</v>
      </c>
      <c r="T635">
        <v>5.5000000000000005E-3</v>
      </c>
      <c r="U635">
        <v>9.8999999999999991E-3</v>
      </c>
      <c r="V635">
        <v>6.6E-3</v>
      </c>
      <c r="W635">
        <v>4.4000000000000003E-3</v>
      </c>
      <c r="X635">
        <v>3.3E-3</v>
      </c>
      <c r="Y635">
        <v>0</v>
      </c>
    </row>
    <row r="636" spans="1:25">
      <c r="A636" s="87" t="s">
        <v>706</v>
      </c>
      <c r="B636">
        <v>0</v>
      </c>
      <c r="C636">
        <v>1.1000000000000001E-3</v>
      </c>
      <c r="D636">
        <v>1.1000000000000001E-3</v>
      </c>
      <c r="E636">
        <v>0</v>
      </c>
      <c r="F636">
        <v>1.32E-2</v>
      </c>
      <c r="G636">
        <v>1.1000000000000001E-3</v>
      </c>
      <c r="H636">
        <v>1.1000000000000001E-3</v>
      </c>
      <c r="I636">
        <v>2.2000000000000001E-3</v>
      </c>
      <c r="J636">
        <v>3.3E-3</v>
      </c>
      <c r="K636">
        <v>6.6E-3</v>
      </c>
      <c r="L636">
        <v>4.4000000000000003E-3</v>
      </c>
      <c r="M636">
        <v>3.3E-3</v>
      </c>
      <c r="N636">
        <v>3.3E-3</v>
      </c>
      <c r="O636">
        <v>4.4000000000000003E-3</v>
      </c>
      <c r="P636">
        <v>4.4000000000000003E-3</v>
      </c>
      <c r="Q636">
        <v>6.6E-3</v>
      </c>
      <c r="R636">
        <v>4.4000000000000003E-3</v>
      </c>
      <c r="S636">
        <v>6.6E-3</v>
      </c>
      <c r="T636">
        <v>1.21E-2</v>
      </c>
      <c r="U636">
        <v>1.6500000000000001E-2</v>
      </c>
      <c r="V636">
        <v>1.1000000000000001E-3</v>
      </c>
      <c r="W636">
        <v>1.1000000000000001E-3</v>
      </c>
      <c r="X636">
        <v>1.1000000000000001E-3</v>
      </c>
      <c r="Y636">
        <v>0</v>
      </c>
    </row>
    <row r="637" spans="1:25">
      <c r="A637" s="87" t="s">
        <v>707</v>
      </c>
      <c r="B637">
        <v>4.4000000000000003E-3</v>
      </c>
      <c r="C637">
        <v>5.5000000000000005E-3</v>
      </c>
      <c r="D637">
        <v>5.5000000000000005E-3</v>
      </c>
      <c r="E637">
        <v>4.4000000000000003E-3</v>
      </c>
      <c r="F637">
        <v>3.3E-3</v>
      </c>
      <c r="G637">
        <v>3.3E-3</v>
      </c>
      <c r="H637">
        <v>4.4000000000000003E-3</v>
      </c>
      <c r="I637">
        <v>5.5000000000000005E-3</v>
      </c>
      <c r="J637">
        <v>5.5000000000000005E-3</v>
      </c>
      <c r="K637">
        <v>5.5000000000000005E-3</v>
      </c>
      <c r="L637">
        <v>6.6E-3</v>
      </c>
      <c r="M637">
        <v>6.6E-3</v>
      </c>
      <c r="N637">
        <v>5.5000000000000005E-3</v>
      </c>
      <c r="O637">
        <v>6.6E-3</v>
      </c>
      <c r="P637">
        <v>6.6E-3</v>
      </c>
      <c r="Q637">
        <v>6.6E-3</v>
      </c>
      <c r="R637">
        <v>1.1000000000000001E-2</v>
      </c>
      <c r="S637">
        <v>9.8999999999999991E-3</v>
      </c>
      <c r="T637">
        <v>7.7000000000000011E-3</v>
      </c>
      <c r="U637">
        <v>8.8000000000000005E-3</v>
      </c>
      <c r="V637">
        <v>6.6E-3</v>
      </c>
      <c r="W637">
        <v>5.5000000000000005E-3</v>
      </c>
      <c r="X637">
        <v>5.5000000000000005E-3</v>
      </c>
      <c r="Y637">
        <v>4.4000000000000003E-3</v>
      </c>
    </row>
    <row r="638" spans="1:25">
      <c r="A638" s="87" t="s">
        <v>708</v>
      </c>
      <c r="B638">
        <v>1.1000000000000001E-3</v>
      </c>
      <c r="C638">
        <v>2.2000000000000001E-3</v>
      </c>
      <c r="D638">
        <v>2.2000000000000001E-3</v>
      </c>
      <c r="E638">
        <v>1.1000000000000001E-3</v>
      </c>
      <c r="F638">
        <v>1.1000000000000001E-3</v>
      </c>
      <c r="G638">
        <v>1.1000000000000001E-3</v>
      </c>
      <c r="H638">
        <v>1.1000000000000001E-3</v>
      </c>
      <c r="I638">
        <v>1.1000000000000001E-3</v>
      </c>
      <c r="J638">
        <v>2.2000000000000001E-3</v>
      </c>
      <c r="K638">
        <v>3.3E-3</v>
      </c>
      <c r="L638">
        <v>3.3E-3</v>
      </c>
      <c r="M638">
        <v>2.2000000000000001E-3</v>
      </c>
      <c r="N638">
        <v>3.3E-3</v>
      </c>
      <c r="O638">
        <v>3.3E-3</v>
      </c>
      <c r="P638">
        <v>2.2000000000000001E-3</v>
      </c>
      <c r="Q638">
        <v>2.2000000000000001E-3</v>
      </c>
      <c r="R638">
        <v>2.2000000000000001E-3</v>
      </c>
      <c r="S638">
        <v>2.2000000000000001E-3</v>
      </c>
      <c r="T638">
        <v>3.3E-3</v>
      </c>
      <c r="U638">
        <v>3.3E-3</v>
      </c>
      <c r="V638">
        <v>2.2000000000000001E-3</v>
      </c>
      <c r="W638">
        <v>1.1000000000000001E-3</v>
      </c>
      <c r="X638">
        <v>1.1000000000000001E-3</v>
      </c>
      <c r="Y638">
        <v>1.1000000000000001E-3</v>
      </c>
    </row>
    <row r="639" spans="1:25">
      <c r="A639" s="87" t="s">
        <v>709</v>
      </c>
      <c r="B639">
        <v>4.4000000000000003E-3</v>
      </c>
      <c r="C639">
        <v>2.2000000000000001E-3</v>
      </c>
      <c r="D639">
        <v>2.2000000000000001E-3</v>
      </c>
      <c r="E639">
        <v>1.1000000000000001E-3</v>
      </c>
      <c r="F639">
        <v>1.1000000000000001E-3</v>
      </c>
      <c r="G639">
        <v>0.2288</v>
      </c>
      <c r="H639">
        <v>0.22329999999999997</v>
      </c>
      <c r="I639">
        <v>0.10779999999999999</v>
      </c>
      <c r="J639">
        <v>4.4000000000000003E-3</v>
      </c>
      <c r="K639">
        <v>4.4000000000000003E-3</v>
      </c>
      <c r="L639">
        <v>4.4000000000000003E-3</v>
      </c>
      <c r="M639">
        <v>6.6E-3</v>
      </c>
      <c r="N639">
        <v>5.5000000000000005E-3</v>
      </c>
      <c r="O639">
        <v>9.8999999999999991E-3</v>
      </c>
      <c r="P639">
        <v>9.8999999999999991E-3</v>
      </c>
      <c r="Q639">
        <v>5.5000000000000005E-3</v>
      </c>
      <c r="R639">
        <v>8.8000000000000005E-3</v>
      </c>
      <c r="S639">
        <v>8.8000000000000005E-3</v>
      </c>
      <c r="T639">
        <v>8.8000000000000005E-3</v>
      </c>
      <c r="U639">
        <v>4.4000000000000003E-3</v>
      </c>
      <c r="V639">
        <v>2.2000000000000001E-3</v>
      </c>
      <c r="W639">
        <v>0.12539999999999998</v>
      </c>
      <c r="X639">
        <v>0.23649999999999999</v>
      </c>
      <c r="Y639">
        <v>0.21229999999999999</v>
      </c>
    </row>
    <row r="640" spans="1:25">
      <c r="A640" s="87" t="s">
        <v>710</v>
      </c>
      <c r="B640">
        <v>1.1000000000000001E-3</v>
      </c>
      <c r="C640">
        <v>1.1000000000000001E-3</v>
      </c>
      <c r="D640">
        <v>1.1000000000000001E-3</v>
      </c>
      <c r="E640">
        <v>0.1419</v>
      </c>
      <c r="F640">
        <v>0.23540000000000003</v>
      </c>
      <c r="G640">
        <v>1.1000000000000001E-3</v>
      </c>
      <c r="H640">
        <v>1.1000000000000001E-3</v>
      </c>
      <c r="I640">
        <v>1.1000000000000001E-3</v>
      </c>
      <c r="J640">
        <v>1.1000000000000001E-2</v>
      </c>
      <c r="K640">
        <v>1.1000000000000001E-2</v>
      </c>
      <c r="L640">
        <v>1.43E-2</v>
      </c>
      <c r="M640">
        <v>9.8999999999999991E-3</v>
      </c>
      <c r="N640">
        <v>9.8999999999999991E-3</v>
      </c>
      <c r="O640">
        <v>5.5000000000000005E-3</v>
      </c>
      <c r="P640">
        <v>6.6E-3</v>
      </c>
      <c r="Q640">
        <v>1.43E-2</v>
      </c>
      <c r="R640">
        <v>7.7000000000000011E-3</v>
      </c>
      <c r="S640">
        <v>3.3E-3</v>
      </c>
      <c r="T640">
        <v>3.3E-3</v>
      </c>
      <c r="U640">
        <v>2.2000000000000001E-3</v>
      </c>
      <c r="V640">
        <v>1.1000000000000001E-3</v>
      </c>
      <c r="W640">
        <v>1.1000000000000001E-3</v>
      </c>
      <c r="X640">
        <v>0.24640000000000004</v>
      </c>
      <c r="Y640">
        <v>0.11990000000000001</v>
      </c>
    </row>
    <row r="641" spans="1:25">
      <c r="A641" s="87" t="s">
        <v>711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s="87" t="s">
        <v>712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1.1000000000000001E-3</v>
      </c>
      <c r="I642">
        <v>2.2000000000000001E-3</v>
      </c>
      <c r="J642">
        <v>2.2000000000000001E-3</v>
      </c>
      <c r="K642">
        <v>2.2000000000000001E-3</v>
      </c>
      <c r="L642">
        <v>4.4000000000000003E-3</v>
      </c>
      <c r="M642">
        <v>4.4000000000000003E-3</v>
      </c>
      <c r="N642">
        <v>2.2000000000000001E-3</v>
      </c>
      <c r="O642">
        <v>1.1000000000000001E-3</v>
      </c>
      <c r="P642">
        <v>1.1000000000000001E-3</v>
      </c>
      <c r="Q642">
        <v>1.1000000000000001E-3</v>
      </c>
      <c r="R642">
        <v>2.2000000000000001E-3</v>
      </c>
      <c r="S642">
        <v>1.1000000000000001E-3</v>
      </c>
      <c r="T642">
        <v>1.1000000000000001E-3</v>
      </c>
      <c r="U642">
        <v>2.2000000000000001E-3</v>
      </c>
      <c r="V642">
        <v>1.1000000000000001E-3</v>
      </c>
      <c r="W642">
        <v>1.1000000000000001E-3</v>
      </c>
      <c r="X642">
        <v>1.1000000000000001E-3</v>
      </c>
      <c r="Y642">
        <v>0</v>
      </c>
    </row>
    <row r="643" spans="1:25">
      <c r="A643" s="87" t="s">
        <v>713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1.1000000000000001E-3</v>
      </c>
      <c r="I643">
        <v>4.4000000000000003E-3</v>
      </c>
      <c r="J643">
        <v>2.2000000000000001E-3</v>
      </c>
      <c r="K643">
        <v>1.1000000000000001E-3</v>
      </c>
      <c r="L643">
        <v>1.1000000000000001E-3</v>
      </c>
      <c r="M643">
        <v>1.1000000000000001E-3</v>
      </c>
      <c r="N643">
        <v>1.1000000000000001E-3</v>
      </c>
      <c r="O643">
        <v>1.1000000000000001E-3</v>
      </c>
      <c r="P643">
        <v>1.1000000000000001E-3</v>
      </c>
      <c r="Q643">
        <v>1.1000000000000001E-3</v>
      </c>
      <c r="R643">
        <v>1.1000000000000001E-3</v>
      </c>
      <c r="S643">
        <v>0</v>
      </c>
      <c r="T643">
        <v>1.1000000000000001E-3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s="87" t="s">
        <v>714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0.23100000000000001</v>
      </c>
      <c r="H644">
        <v>4.4000000000000003E-3</v>
      </c>
      <c r="I644">
        <v>3.3E-3</v>
      </c>
      <c r="J644">
        <v>2.2000000000000001E-3</v>
      </c>
      <c r="K644">
        <v>4.4000000000000003E-3</v>
      </c>
      <c r="L644">
        <v>6.6E-3</v>
      </c>
      <c r="M644">
        <v>1.1000000000000001E-3</v>
      </c>
      <c r="N644">
        <v>1.1000000000000001E-3</v>
      </c>
      <c r="O644">
        <v>1.1000000000000001E-3</v>
      </c>
      <c r="P644">
        <v>1.1000000000000001E-3</v>
      </c>
      <c r="Q644">
        <v>1.1000000000000001E-3</v>
      </c>
      <c r="R644">
        <v>1.1000000000000001E-3</v>
      </c>
      <c r="S644">
        <v>1.1000000000000001E-3</v>
      </c>
      <c r="T644">
        <v>0</v>
      </c>
      <c r="U644">
        <v>0</v>
      </c>
      <c r="V644">
        <v>1.1000000000000001E-3</v>
      </c>
      <c r="W644">
        <v>1.1000000000000001E-3</v>
      </c>
      <c r="X644">
        <v>0</v>
      </c>
      <c r="Y644">
        <v>0</v>
      </c>
    </row>
    <row r="645" spans="1:25">
      <c r="A645" s="87" t="s">
        <v>715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1.1000000000000001E-3</v>
      </c>
      <c r="K645">
        <v>0</v>
      </c>
      <c r="L645">
        <v>0</v>
      </c>
      <c r="M645">
        <v>1.1000000000000001E-3</v>
      </c>
      <c r="N645">
        <v>0</v>
      </c>
      <c r="O645">
        <v>1.1000000000000001E-3</v>
      </c>
      <c r="P645">
        <v>2.2000000000000001E-3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3.0800000000000004E-2</v>
      </c>
      <c r="W645">
        <v>0</v>
      </c>
      <c r="X645">
        <v>0</v>
      </c>
      <c r="Y645">
        <v>0</v>
      </c>
    </row>
    <row r="646" spans="1:25">
      <c r="A646" s="87" t="s">
        <v>716</v>
      </c>
      <c r="B646">
        <v>0</v>
      </c>
      <c r="C646">
        <v>0</v>
      </c>
      <c r="D646">
        <v>0</v>
      </c>
      <c r="E646">
        <v>0</v>
      </c>
      <c r="F646">
        <v>1.1000000000000001E-3</v>
      </c>
      <c r="G646">
        <v>5.1699999999999996E-2</v>
      </c>
      <c r="H646">
        <v>3.3E-3</v>
      </c>
      <c r="I646">
        <v>4.4000000000000003E-3</v>
      </c>
      <c r="J646">
        <v>4.4000000000000003E-3</v>
      </c>
      <c r="K646">
        <v>4.4000000000000003E-3</v>
      </c>
      <c r="L646">
        <v>3.3E-3</v>
      </c>
      <c r="M646">
        <v>1.1000000000000001E-3</v>
      </c>
      <c r="N646">
        <v>1.1000000000000001E-3</v>
      </c>
      <c r="O646">
        <v>1.1000000000000001E-3</v>
      </c>
      <c r="P646">
        <v>1.1000000000000001E-3</v>
      </c>
      <c r="Q646">
        <v>1.1000000000000001E-3</v>
      </c>
      <c r="R646">
        <v>2.2000000000000001E-3</v>
      </c>
      <c r="S646">
        <v>5.5000000000000005E-3</v>
      </c>
      <c r="T646">
        <v>2.2000000000000001E-3</v>
      </c>
      <c r="U646">
        <v>1.1000000000000001E-3</v>
      </c>
      <c r="V646">
        <v>1.1000000000000001E-3</v>
      </c>
      <c r="W646">
        <v>1.1000000000000001E-3</v>
      </c>
      <c r="X646">
        <v>5.3899999999999997E-2</v>
      </c>
      <c r="Y646">
        <v>1.1000000000000001E-3</v>
      </c>
    </row>
    <row r="647" spans="1:25">
      <c r="A647" s="87" t="s">
        <v>717</v>
      </c>
      <c r="B647">
        <v>0</v>
      </c>
      <c r="C647">
        <v>0</v>
      </c>
      <c r="D647">
        <v>0</v>
      </c>
      <c r="E647">
        <v>0</v>
      </c>
      <c r="F647">
        <v>4.1800000000000004E-2</v>
      </c>
      <c r="G647">
        <v>0</v>
      </c>
      <c r="H647">
        <v>0</v>
      </c>
      <c r="I647">
        <v>0</v>
      </c>
      <c r="J647">
        <v>0</v>
      </c>
      <c r="K647">
        <v>3.3E-3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4.1800000000000004E-2</v>
      </c>
      <c r="Y647">
        <v>0</v>
      </c>
    </row>
    <row r="648" spans="1:25">
      <c r="A648" s="87" t="s">
        <v>718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2.0900000000000002E-2</v>
      </c>
      <c r="H648">
        <v>1.1000000000000001E-3</v>
      </c>
      <c r="I648">
        <v>3.3E-3</v>
      </c>
      <c r="J648">
        <v>4.4000000000000003E-3</v>
      </c>
      <c r="K648">
        <v>4.4000000000000003E-3</v>
      </c>
      <c r="L648">
        <v>1.1000000000000001E-3</v>
      </c>
      <c r="M648">
        <v>1.1000000000000001E-3</v>
      </c>
      <c r="N648">
        <v>1.1000000000000001E-3</v>
      </c>
      <c r="O648">
        <v>1.1000000000000001E-3</v>
      </c>
      <c r="P648">
        <v>1.1000000000000001E-3</v>
      </c>
      <c r="Q648">
        <v>1.1000000000000001E-3</v>
      </c>
      <c r="R648">
        <v>3.3E-3</v>
      </c>
      <c r="S648">
        <v>3.3E-3</v>
      </c>
      <c r="T648">
        <v>1.1000000000000001E-3</v>
      </c>
      <c r="U648">
        <v>0</v>
      </c>
      <c r="V648">
        <v>1.1000000000000001E-3</v>
      </c>
      <c r="W648">
        <v>3.3E-3</v>
      </c>
      <c r="X648">
        <v>2.0900000000000002E-2</v>
      </c>
      <c r="Y648">
        <v>0</v>
      </c>
    </row>
    <row r="649" spans="1:25">
      <c r="A649" s="87" t="s">
        <v>719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1.1000000000000001E-3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1.1000000000000001E-3</v>
      </c>
      <c r="U649">
        <v>1.1000000000000001E-3</v>
      </c>
      <c r="V649">
        <v>0</v>
      </c>
      <c r="W649">
        <v>0</v>
      </c>
      <c r="X649">
        <v>0</v>
      </c>
      <c r="Y649">
        <v>0</v>
      </c>
    </row>
    <row r="650" spans="1:25">
      <c r="A650" s="87" t="s">
        <v>720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2.75E-2</v>
      </c>
      <c r="I650">
        <v>1.1000000000000001E-3</v>
      </c>
      <c r="J650">
        <v>0</v>
      </c>
      <c r="K650">
        <v>1.1000000000000001E-3</v>
      </c>
      <c r="L650">
        <v>4.4000000000000003E-3</v>
      </c>
      <c r="M650">
        <v>1.1000000000000001E-3</v>
      </c>
      <c r="N650">
        <v>0</v>
      </c>
      <c r="O650">
        <v>0</v>
      </c>
      <c r="P650">
        <v>0</v>
      </c>
      <c r="Q650">
        <v>1.1000000000000001E-3</v>
      </c>
      <c r="R650">
        <v>2.2000000000000001E-3</v>
      </c>
      <c r="S650">
        <v>2.2000000000000001E-3</v>
      </c>
      <c r="T650">
        <v>1.1000000000000001E-3</v>
      </c>
      <c r="U650">
        <v>2.53E-2</v>
      </c>
      <c r="V650">
        <v>0</v>
      </c>
      <c r="W650">
        <v>0</v>
      </c>
      <c r="X650">
        <v>0</v>
      </c>
      <c r="Y650">
        <v>0</v>
      </c>
    </row>
    <row r="651" spans="1:25">
      <c r="A651" s="87" t="s">
        <v>721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0.1386</v>
      </c>
      <c r="H651">
        <v>2.2000000000000001E-3</v>
      </c>
      <c r="I651">
        <v>6.6E-3</v>
      </c>
      <c r="J651">
        <v>7.7000000000000011E-3</v>
      </c>
      <c r="K651">
        <v>6.6E-3</v>
      </c>
      <c r="L651">
        <v>4.4000000000000003E-3</v>
      </c>
      <c r="M651">
        <v>4.4000000000000003E-3</v>
      </c>
      <c r="N651">
        <v>1.1000000000000001E-3</v>
      </c>
      <c r="O651">
        <v>2.2000000000000001E-3</v>
      </c>
      <c r="P651">
        <v>2.2000000000000001E-3</v>
      </c>
      <c r="Q651">
        <v>1.1000000000000001E-3</v>
      </c>
      <c r="R651">
        <v>4.4000000000000003E-3</v>
      </c>
      <c r="S651">
        <v>4.4000000000000003E-3</v>
      </c>
      <c r="T651">
        <v>4.4000000000000003E-3</v>
      </c>
      <c r="U651">
        <v>2.2000000000000001E-3</v>
      </c>
      <c r="V651">
        <v>2.2000000000000001E-3</v>
      </c>
      <c r="W651">
        <v>6.1600000000000009E-2</v>
      </c>
      <c r="X651">
        <v>1.1000000000000001E-3</v>
      </c>
      <c r="Y651">
        <v>0.1452</v>
      </c>
    </row>
    <row r="652" spans="1:25">
      <c r="A652" s="87" t="s">
        <v>722</v>
      </c>
      <c r="B652">
        <v>1.1000000000000001E-3</v>
      </c>
      <c r="C652">
        <v>1.1000000000000001E-3</v>
      </c>
      <c r="D652">
        <v>1.1000000000000001E-3</v>
      </c>
      <c r="E652">
        <v>1.1000000000000001E-3</v>
      </c>
      <c r="F652">
        <v>1.32E-2</v>
      </c>
      <c r="G652">
        <v>3.7400000000000003E-2</v>
      </c>
      <c r="H652">
        <v>1.1000000000000001E-3</v>
      </c>
      <c r="I652">
        <v>1.1000000000000001E-3</v>
      </c>
      <c r="J652">
        <v>2.2000000000000001E-3</v>
      </c>
      <c r="K652">
        <v>4.4000000000000003E-3</v>
      </c>
      <c r="L652">
        <v>3.3E-3</v>
      </c>
      <c r="M652">
        <v>2.2000000000000001E-3</v>
      </c>
      <c r="N652">
        <v>2.2000000000000001E-3</v>
      </c>
      <c r="O652">
        <v>3.3E-3</v>
      </c>
      <c r="P652">
        <v>2.2000000000000001E-3</v>
      </c>
      <c r="Q652">
        <v>2.2000000000000001E-3</v>
      </c>
      <c r="R652">
        <v>2.2000000000000001E-3</v>
      </c>
      <c r="S652">
        <v>3.3E-3</v>
      </c>
      <c r="T652">
        <v>5.5000000000000005E-3</v>
      </c>
      <c r="U652">
        <v>2.2000000000000001E-3</v>
      </c>
      <c r="V652">
        <v>1.1000000000000001E-3</v>
      </c>
      <c r="W652">
        <v>1.32E-2</v>
      </c>
      <c r="X652">
        <v>3.85E-2</v>
      </c>
      <c r="Y652">
        <v>2.2000000000000001E-3</v>
      </c>
    </row>
    <row r="653" spans="1:25">
      <c r="A653" s="87" t="s">
        <v>723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3.85E-2</v>
      </c>
      <c r="H653">
        <v>3.6299999999999999E-2</v>
      </c>
      <c r="I653">
        <v>3.3E-3</v>
      </c>
      <c r="J653">
        <v>5.5000000000000005E-3</v>
      </c>
      <c r="K653">
        <v>1.1000000000000001E-2</v>
      </c>
      <c r="L653">
        <v>5.5000000000000005E-3</v>
      </c>
      <c r="M653">
        <v>4.4000000000000003E-3</v>
      </c>
      <c r="N653">
        <v>5.5000000000000005E-3</v>
      </c>
      <c r="O653">
        <v>3.3E-3</v>
      </c>
      <c r="P653">
        <v>3.3E-3</v>
      </c>
      <c r="Q653">
        <v>2.2000000000000001E-3</v>
      </c>
      <c r="R653">
        <v>3.3E-3</v>
      </c>
      <c r="S653">
        <v>3.3E-3</v>
      </c>
      <c r="T653">
        <v>1.1000000000000001E-3</v>
      </c>
      <c r="U653">
        <v>1.1000000000000001E-3</v>
      </c>
      <c r="V653">
        <v>1.1000000000000001E-3</v>
      </c>
      <c r="W653">
        <v>1.1000000000000001E-3</v>
      </c>
      <c r="X653">
        <v>1.6500000000000001E-2</v>
      </c>
      <c r="Y653">
        <v>6.0500000000000005E-2</v>
      </c>
    </row>
    <row r="654" spans="1:25">
      <c r="A654" s="87" t="s">
        <v>724</v>
      </c>
      <c r="B654">
        <v>1.1000000000000001E-3</v>
      </c>
      <c r="C654">
        <v>2.2000000000000001E-3</v>
      </c>
      <c r="D654">
        <v>2.2000000000000001E-3</v>
      </c>
      <c r="E654">
        <v>2.2000000000000001E-3</v>
      </c>
      <c r="F654">
        <v>1.1000000000000001E-3</v>
      </c>
      <c r="G654">
        <v>0</v>
      </c>
      <c r="H654">
        <v>7.1500000000000008E-2</v>
      </c>
      <c r="I654">
        <v>0</v>
      </c>
      <c r="J654">
        <v>0</v>
      </c>
      <c r="K654">
        <v>1.1000000000000001E-3</v>
      </c>
      <c r="L654">
        <v>2.2000000000000001E-3</v>
      </c>
      <c r="M654">
        <v>2.2000000000000001E-3</v>
      </c>
      <c r="N654">
        <v>2.2000000000000001E-3</v>
      </c>
      <c r="O654">
        <v>2.2000000000000001E-3</v>
      </c>
      <c r="P654">
        <v>3.3E-3</v>
      </c>
      <c r="Q654">
        <v>3.3E-3</v>
      </c>
      <c r="R654">
        <v>5.5000000000000005E-3</v>
      </c>
      <c r="S654">
        <v>5.5000000000000005E-3</v>
      </c>
      <c r="T654">
        <v>5.5000000000000005E-3</v>
      </c>
      <c r="U654">
        <v>4.4000000000000003E-3</v>
      </c>
      <c r="V654">
        <v>3.3E-3</v>
      </c>
      <c r="W654">
        <v>7.6999999999999999E-2</v>
      </c>
      <c r="X654">
        <v>1.1000000000000001E-3</v>
      </c>
      <c r="Y654">
        <v>0</v>
      </c>
    </row>
    <row r="655" spans="1:25">
      <c r="A655" s="87" t="s">
        <v>725</v>
      </c>
      <c r="B655">
        <v>0</v>
      </c>
      <c r="C655">
        <v>1.1000000000000001E-3</v>
      </c>
      <c r="D655">
        <v>1.1000000000000001E-3</v>
      </c>
      <c r="E655">
        <v>1.1000000000000001E-3</v>
      </c>
      <c r="F655">
        <v>1.1000000000000001E-3</v>
      </c>
      <c r="G655">
        <v>0.12210000000000001</v>
      </c>
      <c r="H655">
        <v>1.1000000000000001E-3</v>
      </c>
      <c r="I655">
        <v>2.2000000000000001E-3</v>
      </c>
      <c r="J655">
        <v>3.3E-3</v>
      </c>
      <c r="K655">
        <v>2.2000000000000001E-3</v>
      </c>
      <c r="L655">
        <v>1.1000000000000001E-3</v>
      </c>
      <c r="M655">
        <v>1.1000000000000001E-3</v>
      </c>
      <c r="N655">
        <v>2.2000000000000001E-3</v>
      </c>
      <c r="O655">
        <v>2.2000000000000001E-3</v>
      </c>
      <c r="P655">
        <v>1.1000000000000001E-3</v>
      </c>
      <c r="Q655">
        <v>5.5000000000000005E-3</v>
      </c>
      <c r="R655">
        <v>2.2000000000000001E-3</v>
      </c>
      <c r="S655">
        <v>3.3E-3</v>
      </c>
      <c r="T655">
        <v>1.1000000000000001E-3</v>
      </c>
      <c r="U655">
        <v>1.1000000000000001E-3</v>
      </c>
      <c r="V655">
        <v>1.1000000000000001E-3</v>
      </c>
      <c r="W655">
        <v>0.1331</v>
      </c>
      <c r="X655">
        <v>0</v>
      </c>
      <c r="Y655">
        <v>0</v>
      </c>
    </row>
    <row r="656" spans="1:25">
      <c r="A656" s="87" t="s">
        <v>726</v>
      </c>
      <c r="B656">
        <v>1.1000000000000001E-3</v>
      </c>
      <c r="C656">
        <v>2.2000000000000001E-3</v>
      </c>
      <c r="D656">
        <v>2.2000000000000001E-3</v>
      </c>
      <c r="E656">
        <v>1.1000000000000001E-3</v>
      </c>
      <c r="F656">
        <v>1.1000000000000001E-3</v>
      </c>
      <c r="G656">
        <v>1.5400000000000002E-2</v>
      </c>
      <c r="H656">
        <v>6.6000000000000003E-2</v>
      </c>
      <c r="I656">
        <v>1.1000000000000001E-3</v>
      </c>
      <c r="J656">
        <v>1.1000000000000001E-3</v>
      </c>
      <c r="K656">
        <v>2.2000000000000001E-3</v>
      </c>
      <c r="L656">
        <v>3.3E-3</v>
      </c>
      <c r="M656">
        <v>5.5000000000000005E-3</v>
      </c>
      <c r="N656">
        <v>3.3E-3</v>
      </c>
      <c r="O656">
        <v>4.4000000000000003E-3</v>
      </c>
      <c r="P656">
        <v>5.5000000000000005E-3</v>
      </c>
      <c r="Q656">
        <v>3.3E-3</v>
      </c>
      <c r="R656">
        <v>3.3E-3</v>
      </c>
      <c r="S656">
        <v>3.3E-3</v>
      </c>
      <c r="T656">
        <v>3.3E-3</v>
      </c>
      <c r="U656">
        <v>3.3E-3</v>
      </c>
      <c r="V656">
        <v>1.1000000000000001E-3</v>
      </c>
      <c r="W656">
        <v>8.4699999999999998E-2</v>
      </c>
      <c r="X656">
        <v>1.1000000000000001E-3</v>
      </c>
      <c r="Y656">
        <v>1.1000000000000001E-3</v>
      </c>
    </row>
    <row r="657" spans="1:25">
      <c r="A657" s="87" t="s">
        <v>1099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s="87" t="s">
        <v>727</v>
      </c>
      <c r="B658">
        <v>0</v>
      </c>
      <c r="C658">
        <v>0</v>
      </c>
      <c r="D658">
        <v>0</v>
      </c>
      <c r="E658">
        <v>2.2000000000000001E-3</v>
      </c>
      <c r="F658">
        <v>0.1331</v>
      </c>
      <c r="G658">
        <v>0</v>
      </c>
      <c r="H658">
        <v>0</v>
      </c>
      <c r="I658">
        <v>0</v>
      </c>
      <c r="J658">
        <v>2.2000000000000001E-3</v>
      </c>
      <c r="K658">
        <v>3.3E-3</v>
      </c>
      <c r="L658">
        <v>4.4000000000000003E-3</v>
      </c>
      <c r="M658">
        <v>0</v>
      </c>
      <c r="N658">
        <v>3.3E-3</v>
      </c>
      <c r="O658">
        <v>1.1000000000000001E-3</v>
      </c>
      <c r="P658">
        <v>4.4000000000000003E-3</v>
      </c>
      <c r="Q658">
        <v>8.8000000000000005E-3</v>
      </c>
      <c r="R658">
        <v>1.1000000000000001E-3</v>
      </c>
      <c r="S658">
        <v>0</v>
      </c>
      <c r="T658">
        <v>0</v>
      </c>
      <c r="U658">
        <v>0</v>
      </c>
      <c r="V658">
        <v>0</v>
      </c>
      <c r="W658">
        <v>1.1000000000000001E-3</v>
      </c>
      <c r="X658">
        <v>0.1331</v>
      </c>
      <c r="Y658">
        <v>0</v>
      </c>
    </row>
    <row r="659" spans="1:25">
      <c r="A659" s="87" t="s">
        <v>728</v>
      </c>
      <c r="B659">
        <v>0</v>
      </c>
      <c r="C659">
        <v>0</v>
      </c>
      <c r="D659">
        <v>0.20350000000000001</v>
      </c>
      <c r="E659">
        <v>4.6199999999999998E-2</v>
      </c>
      <c r="F659">
        <v>0</v>
      </c>
      <c r="G659">
        <v>0</v>
      </c>
      <c r="H659">
        <v>0</v>
      </c>
      <c r="I659">
        <v>0</v>
      </c>
      <c r="J659">
        <v>2.2000000000000001E-3</v>
      </c>
      <c r="K659">
        <v>1.1000000000000001E-3</v>
      </c>
      <c r="L659">
        <v>1.1000000000000001E-3</v>
      </c>
      <c r="M659">
        <v>1.1000000000000001E-3</v>
      </c>
      <c r="N659">
        <v>1.1000000000000001E-3</v>
      </c>
      <c r="O659">
        <v>0</v>
      </c>
      <c r="P659">
        <v>1.1000000000000001E-3</v>
      </c>
      <c r="Q659">
        <v>2.2000000000000001E-3</v>
      </c>
      <c r="R659">
        <v>7.7000000000000011E-3</v>
      </c>
      <c r="S659">
        <v>1.1000000000000001E-3</v>
      </c>
      <c r="T659">
        <v>0</v>
      </c>
      <c r="U659">
        <v>0</v>
      </c>
      <c r="V659">
        <v>0</v>
      </c>
      <c r="W659">
        <v>1.1000000000000001E-3</v>
      </c>
      <c r="X659">
        <v>0.1837</v>
      </c>
      <c r="Y659">
        <v>0</v>
      </c>
    </row>
    <row r="660" spans="1:25">
      <c r="A660" s="87" t="s">
        <v>729</v>
      </c>
      <c r="B660">
        <v>0</v>
      </c>
      <c r="C660">
        <v>0</v>
      </c>
      <c r="D660">
        <v>0</v>
      </c>
      <c r="E660">
        <v>0</v>
      </c>
      <c r="F660">
        <v>0.13969999999999999</v>
      </c>
      <c r="G660">
        <v>0</v>
      </c>
      <c r="H660">
        <v>3.3E-3</v>
      </c>
      <c r="I660">
        <v>1.5400000000000002E-2</v>
      </c>
      <c r="J660">
        <v>4.4000000000000003E-3</v>
      </c>
      <c r="K660">
        <v>1.43E-2</v>
      </c>
      <c r="L660">
        <v>8.8000000000000005E-3</v>
      </c>
      <c r="M660">
        <v>7.0400000000000004E-2</v>
      </c>
      <c r="N660">
        <v>4.4000000000000003E-3</v>
      </c>
      <c r="O660">
        <v>4.4000000000000003E-3</v>
      </c>
      <c r="P660">
        <v>4.4000000000000003E-3</v>
      </c>
      <c r="Q660">
        <v>7.6999999999999999E-2</v>
      </c>
      <c r="R660">
        <v>3.3E-3</v>
      </c>
      <c r="S660">
        <v>4.4000000000000003E-3</v>
      </c>
      <c r="T660">
        <v>2.2000000000000001E-3</v>
      </c>
      <c r="U660">
        <v>2.2000000000000001E-3</v>
      </c>
      <c r="V660">
        <v>2.2000000000000001E-3</v>
      </c>
      <c r="W660">
        <v>1.1000000000000001E-3</v>
      </c>
      <c r="X660">
        <v>0.14300000000000002</v>
      </c>
      <c r="Y660">
        <v>1.1000000000000001E-3</v>
      </c>
    </row>
    <row r="661" spans="1:25">
      <c r="A661" s="87" t="s">
        <v>730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0.11660000000000001</v>
      </c>
      <c r="I661">
        <v>0</v>
      </c>
      <c r="J661">
        <v>4.4000000000000003E-3</v>
      </c>
      <c r="K661">
        <v>1.1000000000000001E-3</v>
      </c>
      <c r="L661">
        <v>1.1000000000000001E-3</v>
      </c>
      <c r="M661">
        <v>1.1000000000000001E-3</v>
      </c>
      <c r="N661">
        <v>1.1000000000000001E-3</v>
      </c>
      <c r="O661">
        <v>2.2000000000000001E-3</v>
      </c>
      <c r="P661">
        <v>2.2000000000000001E-3</v>
      </c>
      <c r="Q661">
        <v>2.2000000000000001E-3</v>
      </c>
      <c r="R661">
        <v>1.1000000000000001E-3</v>
      </c>
      <c r="S661">
        <v>1.1000000000000001E-3</v>
      </c>
      <c r="T661">
        <v>1.1000000000000001E-3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s="87" t="s">
        <v>731</v>
      </c>
      <c r="B662">
        <v>3.3E-3</v>
      </c>
      <c r="C662">
        <v>1.1000000000000001E-3</v>
      </c>
      <c r="D662">
        <v>1.6500000000000001E-2</v>
      </c>
      <c r="E662">
        <v>4.5099999999999994E-2</v>
      </c>
      <c r="F662">
        <v>1.7600000000000001E-2</v>
      </c>
      <c r="G662">
        <v>9.9000000000000005E-2</v>
      </c>
      <c r="H662">
        <v>2.2000000000000001E-3</v>
      </c>
      <c r="I662">
        <v>3.3E-3</v>
      </c>
      <c r="J662">
        <v>3.3E-3</v>
      </c>
      <c r="K662">
        <v>8.8000000000000005E-3</v>
      </c>
      <c r="L662">
        <v>3.3E-3</v>
      </c>
      <c r="M662">
        <v>3.3E-3</v>
      </c>
      <c r="N662">
        <v>4.4000000000000003E-3</v>
      </c>
      <c r="O662">
        <v>3.3E-3</v>
      </c>
      <c r="P662">
        <v>3.3E-3</v>
      </c>
      <c r="Q662">
        <v>2.2000000000000001E-3</v>
      </c>
      <c r="R662">
        <v>2.86E-2</v>
      </c>
      <c r="S662">
        <v>3.3000000000000002E-2</v>
      </c>
      <c r="T662">
        <v>3.3E-3</v>
      </c>
      <c r="U662">
        <v>2.2000000000000001E-3</v>
      </c>
      <c r="V662">
        <v>0</v>
      </c>
      <c r="W662">
        <v>1.1000000000000001E-3</v>
      </c>
      <c r="X662">
        <v>0</v>
      </c>
      <c r="Y662">
        <v>1.1000000000000001E-3</v>
      </c>
    </row>
    <row r="663" spans="1:25">
      <c r="A663" s="87" t="s">
        <v>732</v>
      </c>
      <c r="B663">
        <v>1.1000000000000001E-3</v>
      </c>
      <c r="C663">
        <v>1.1000000000000001E-3</v>
      </c>
      <c r="D663">
        <v>1.1000000000000001E-3</v>
      </c>
      <c r="E663">
        <v>0.15179999999999999</v>
      </c>
      <c r="F663">
        <v>1.5400000000000002E-2</v>
      </c>
      <c r="G663">
        <v>1.1000000000000001E-3</v>
      </c>
      <c r="H663">
        <v>1.1000000000000001E-3</v>
      </c>
      <c r="I663">
        <v>1.1000000000000001E-3</v>
      </c>
      <c r="J663">
        <v>1.1000000000000001E-3</v>
      </c>
      <c r="K663">
        <v>1.1000000000000001E-3</v>
      </c>
      <c r="L663">
        <v>1.1000000000000001E-3</v>
      </c>
      <c r="M663">
        <v>2.2000000000000001E-3</v>
      </c>
      <c r="N663">
        <v>0</v>
      </c>
      <c r="O663">
        <v>2.2000000000000001E-3</v>
      </c>
      <c r="P663">
        <v>8.8000000000000005E-3</v>
      </c>
      <c r="Q663">
        <v>3.3E-3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s="87" t="s">
        <v>733</v>
      </c>
      <c r="B664">
        <v>1.1000000000000001E-3</v>
      </c>
      <c r="C664">
        <v>1.1000000000000001E-3</v>
      </c>
      <c r="D664">
        <v>1.1000000000000001E-3</v>
      </c>
      <c r="E664">
        <v>1.1000000000000001E-3</v>
      </c>
      <c r="F664">
        <v>0</v>
      </c>
      <c r="G664">
        <v>0</v>
      </c>
      <c r="H664">
        <v>0</v>
      </c>
      <c r="I664">
        <v>1.1000000000000001E-3</v>
      </c>
      <c r="J664">
        <v>1.1000000000000001E-3</v>
      </c>
      <c r="K664">
        <v>2.2000000000000001E-3</v>
      </c>
      <c r="L664">
        <v>3.3E-3</v>
      </c>
      <c r="M664">
        <v>1.1000000000000001E-3</v>
      </c>
      <c r="N664">
        <v>1.1000000000000001E-3</v>
      </c>
      <c r="O664">
        <v>1.1000000000000001E-3</v>
      </c>
      <c r="P664">
        <v>2.2000000000000001E-3</v>
      </c>
      <c r="Q664">
        <v>5.5000000000000005E-3</v>
      </c>
      <c r="R664">
        <v>2.2000000000000001E-3</v>
      </c>
      <c r="S664">
        <v>4.4000000000000003E-3</v>
      </c>
      <c r="T664">
        <v>1.1000000000000001E-3</v>
      </c>
      <c r="U664">
        <v>1.1000000000000001E-3</v>
      </c>
      <c r="V664">
        <v>1.1000000000000001E-3</v>
      </c>
      <c r="W664">
        <v>1.1000000000000001E-3</v>
      </c>
      <c r="X664">
        <v>0</v>
      </c>
      <c r="Y664">
        <v>0</v>
      </c>
    </row>
    <row r="665" spans="1:25">
      <c r="A665" s="87" t="s">
        <v>734</v>
      </c>
      <c r="B665">
        <v>0</v>
      </c>
      <c r="C665">
        <v>0</v>
      </c>
      <c r="D665">
        <v>0</v>
      </c>
      <c r="E665">
        <v>0</v>
      </c>
      <c r="F665">
        <v>0.12869999999999998</v>
      </c>
      <c r="G665">
        <v>0</v>
      </c>
      <c r="H665">
        <v>1.1000000000000001E-3</v>
      </c>
      <c r="I665">
        <v>7.7000000000000011E-3</v>
      </c>
      <c r="J665">
        <v>1.21E-2</v>
      </c>
      <c r="K665">
        <v>4.4000000000000003E-3</v>
      </c>
      <c r="L665">
        <v>1.1000000000000001E-3</v>
      </c>
      <c r="M665">
        <v>1.1000000000000001E-3</v>
      </c>
      <c r="N665">
        <v>1.1000000000000001E-3</v>
      </c>
      <c r="O665">
        <v>1.1000000000000001E-3</v>
      </c>
      <c r="P665">
        <v>1.1000000000000001E-3</v>
      </c>
      <c r="Q665">
        <v>9.8999999999999991E-3</v>
      </c>
      <c r="R665">
        <v>0</v>
      </c>
      <c r="S665">
        <v>0</v>
      </c>
      <c r="T665">
        <v>1.1000000000000001E-3</v>
      </c>
      <c r="U665">
        <v>0</v>
      </c>
      <c r="V665">
        <v>6.6E-3</v>
      </c>
      <c r="W665">
        <v>0.13419999999999999</v>
      </c>
      <c r="X665">
        <v>1.1000000000000001E-3</v>
      </c>
      <c r="Y665">
        <v>0</v>
      </c>
    </row>
    <row r="666" spans="1:25">
      <c r="A666" s="87" t="s">
        <v>735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9.9000000000000005E-2</v>
      </c>
      <c r="H666">
        <v>1.8700000000000001E-2</v>
      </c>
      <c r="I666">
        <v>7.7000000000000011E-3</v>
      </c>
      <c r="J666">
        <v>8.8000000000000005E-3</v>
      </c>
      <c r="K666">
        <v>4.4000000000000003E-3</v>
      </c>
      <c r="L666">
        <v>2.2000000000000001E-3</v>
      </c>
      <c r="M666">
        <v>3.3E-3</v>
      </c>
      <c r="N666">
        <v>2.2000000000000001E-3</v>
      </c>
      <c r="O666">
        <v>2.2000000000000001E-3</v>
      </c>
      <c r="P666">
        <v>1.1000000000000001E-3</v>
      </c>
      <c r="Q666">
        <v>2.2000000000000001E-3</v>
      </c>
      <c r="R666">
        <v>6.6E-3</v>
      </c>
      <c r="S666">
        <v>6.6E-3</v>
      </c>
      <c r="T666">
        <v>8.8000000000000005E-3</v>
      </c>
      <c r="U666">
        <v>7.7000000000000011E-3</v>
      </c>
      <c r="V666">
        <v>7.7000000000000011E-3</v>
      </c>
      <c r="W666">
        <v>3.3E-3</v>
      </c>
      <c r="X666">
        <v>1.1000000000000001E-3</v>
      </c>
      <c r="Y666">
        <v>0</v>
      </c>
    </row>
    <row r="667" spans="1:25">
      <c r="A667" s="87" t="s">
        <v>736</v>
      </c>
      <c r="B667">
        <v>0</v>
      </c>
      <c r="C667">
        <v>0</v>
      </c>
      <c r="D667">
        <v>0</v>
      </c>
      <c r="E667">
        <v>7.2599999999999998E-2</v>
      </c>
      <c r="F667">
        <v>0</v>
      </c>
      <c r="G667">
        <v>0</v>
      </c>
      <c r="H667">
        <v>0</v>
      </c>
      <c r="I667">
        <v>2.2000000000000001E-3</v>
      </c>
      <c r="J667">
        <v>1.1000000000000001E-3</v>
      </c>
      <c r="K667">
        <v>6.6E-3</v>
      </c>
      <c r="L667">
        <v>8.8000000000000005E-3</v>
      </c>
      <c r="M667">
        <v>4.4000000000000003E-3</v>
      </c>
      <c r="N667">
        <v>1.1000000000000001E-3</v>
      </c>
      <c r="O667">
        <v>4.4000000000000003E-3</v>
      </c>
      <c r="P667">
        <v>0</v>
      </c>
      <c r="Q667">
        <v>1.1000000000000001E-3</v>
      </c>
      <c r="R667">
        <v>0</v>
      </c>
      <c r="S667">
        <v>1.1000000000000001E-3</v>
      </c>
      <c r="T667">
        <v>2.2000000000000001E-3</v>
      </c>
      <c r="U667">
        <v>0</v>
      </c>
      <c r="V667">
        <v>0</v>
      </c>
      <c r="W667">
        <v>0</v>
      </c>
      <c r="X667">
        <v>1.1000000000000001E-3</v>
      </c>
      <c r="Y667">
        <v>1.1000000000000001E-3</v>
      </c>
    </row>
    <row r="668" spans="1:25">
      <c r="A668" s="87" t="s">
        <v>737</v>
      </c>
      <c r="B668">
        <v>2.2000000000000001E-3</v>
      </c>
      <c r="C668">
        <v>2.2000000000000001E-3</v>
      </c>
      <c r="D668">
        <v>1.1000000000000001E-3</v>
      </c>
      <c r="E668">
        <v>2.2000000000000001E-3</v>
      </c>
      <c r="F668">
        <v>3.3E-3</v>
      </c>
      <c r="G668">
        <v>5.5000000000000005E-3</v>
      </c>
      <c r="H668">
        <v>7.7000000000000011E-3</v>
      </c>
      <c r="I668">
        <v>6.6E-3</v>
      </c>
      <c r="J668">
        <v>5.5000000000000005E-3</v>
      </c>
      <c r="K668">
        <v>3.3E-3</v>
      </c>
      <c r="L668">
        <v>2.2000000000000001E-3</v>
      </c>
      <c r="M668">
        <v>2.2000000000000001E-3</v>
      </c>
      <c r="N668">
        <v>2.2000000000000001E-3</v>
      </c>
      <c r="O668">
        <v>2.2000000000000001E-3</v>
      </c>
      <c r="P668">
        <v>2.2000000000000001E-3</v>
      </c>
      <c r="Q668">
        <v>2.2000000000000001E-3</v>
      </c>
      <c r="R668">
        <v>2.2000000000000001E-3</v>
      </c>
      <c r="S668">
        <v>5.5000000000000005E-3</v>
      </c>
      <c r="T668">
        <v>8.8000000000000005E-3</v>
      </c>
      <c r="U668">
        <v>3.9599999999999996E-2</v>
      </c>
      <c r="V668">
        <v>3.3E-3</v>
      </c>
      <c r="W668">
        <v>3.3E-3</v>
      </c>
      <c r="X668">
        <v>3.3E-3</v>
      </c>
      <c r="Y668">
        <v>2.2000000000000001E-3</v>
      </c>
    </row>
    <row r="669" spans="1:25">
      <c r="A669" s="87" t="s">
        <v>738</v>
      </c>
      <c r="B669">
        <v>0.11</v>
      </c>
      <c r="C669">
        <v>2.2000000000000001E-3</v>
      </c>
      <c r="D669">
        <v>2.2000000000000001E-3</v>
      </c>
      <c r="E669">
        <v>1.1000000000000001E-3</v>
      </c>
      <c r="F669">
        <v>1.1000000000000001E-3</v>
      </c>
      <c r="G669">
        <v>1.1000000000000001E-3</v>
      </c>
      <c r="H669">
        <v>2.2000000000000001E-3</v>
      </c>
      <c r="I669">
        <v>4.4000000000000003E-3</v>
      </c>
      <c r="J669">
        <v>2.2000000000000001E-3</v>
      </c>
      <c r="K669">
        <v>4.4000000000000003E-3</v>
      </c>
      <c r="L669">
        <v>8.8000000000000005E-3</v>
      </c>
      <c r="M669">
        <v>4.4000000000000003E-3</v>
      </c>
      <c r="N669">
        <v>2.2000000000000001E-3</v>
      </c>
      <c r="O669">
        <v>2.2000000000000001E-3</v>
      </c>
      <c r="P669">
        <v>2.2000000000000001E-3</v>
      </c>
      <c r="Q669">
        <v>3.3E-3</v>
      </c>
      <c r="R669">
        <v>3.3E-3</v>
      </c>
      <c r="S669">
        <v>4.4000000000000003E-3</v>
      </c>
      <c r="T669">
        <v>2.2000000000000001E-3</v>
      </c>
      <c r="U669">
        <v>2.2000000000000001E-3</v>
      </c>
      <c r="V669">
        <v>1.1000000000000001E-3</v>
      </c>
      <c r="W669">
        <v>1.1000000000000001E-3</v>
      </c>
      <c r="X669">
        <v>1.1000000000000001E-3</v>
      </c>
      <c r="Y669">
        <v>0</v>
      </c>
    </row>
    <row r="670" spans="1:25">
      <c r="A670" s="87" t="s">
        <v>739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6.6E-3</v>
      </c>
      <c r="H670">
        <v>5.7200000000000001E-2</v>
      </c>
      <c r="I670">
        <v>0</v>
      </c>
      <c r="J670">
        <v>0</v>
      </c>
      <c r="K670">
        <v>0</v>
      </c>
      <c r="L670">
        <v>0</v>
      </c>
      <c r="M670">
        <v>3.3E-3</v>
      </c>
      <c r="N670">
        <v>0</v>
      </c>
      <c r="O670">
        <v>3.3E-3</v>
      </c>
      <c r="P670">
        <v>3.3E-3</v>
      </c>
      <c r="Q670">
        <v>1.1000000000000001E-3</v>
      </c>
      <c r="R670">
        <v>0</v>
      </c>
      <c r="S670">
        <v>0</v>
      </c>
      <c r="T670">
        <v>0</v>
      </c>
      <c r="U670">
        <v>8.8000000000000005E-3</v>
      </c>
      <c r="V670">
        <v>7.2599999999999998E-2</v>
      </c>
      <c r="W670">
        <v>0</v>
      </c>
      <c r="X670">
        <v>3.3E-3</v>
      </c>
      <c r="Y670">
        <v>3.0800000000000004E-2</v>
      </c>
    </row>
    <row r="671" spans="1:25">
      <c r="A671" s="87" t="s">
        <v>740</v>
      </c>
      <c r="B671">
        <v>1.1000000000000001E-3</v>
      </c>
      <c r="C671">
        <v>1.1000000000000001E-3</v>
      </c>
      <c r="D671">
        <v>1.1000000000000001E-3</v>
      </c>
      <c r="E671">
        <v>0.1056</v>
      </c>
      <c r="F671">
        <v>6.0500000000000005E-2</v>
      </c>
      <c r="G671">
        <v>1.1000000000000001E-3</v>
      </c>
      <c r="H671">
        <v>1.1000000000000001E-3</v>
      </c>
      <c r="I671">
        <v>2.2000000000000001E-3</v>
      </c>
      <c r="J671">
        <v>5.5000000000000005E-3</v>
      </c>
      <c r="K671">
        <v>7.7000000000000011E-3</v>
      </c>
      <c r="L671">
        <v>4.4000000000000003E-3</v>
      </c>
      <c r="M671">
        <v>3.3E-3</v>
      </c>
      <c r="N671">
        <v>4.4000000000000003E-3</v>
      </c>
      <c r="O671">
        <v>4.4000000000000003E-3</v>
      </c>
      <c r="P671">
        <v>3.3E-3</v>
      </c>
      <c r="Q671">
        <v>5.5000000000000005E-3</v>
      </c>
      <c r="R671">
        <v>6.6E-3</v>
      </c>
      <c r="S671">
        <v>6.6E-3</v>
      </c>
      <c r="T671">
        <v>5.5000000000000005E-3</v>
      </c>
      <c r="U671">
        <v>5.5000000000000005E-3</v>
      </c>
      <c r="V671">
        <v>3.3E-3</v>
      </c>
      <c r="W671">
        <v>2.2000000000000001E-3</v>
      </c>
      <c r="X671">
        <v>0.1628</v>
      </c>
      <c r="Y671">
        <v>2.2000000000000001E-3</v>
      </c>
    </row>
    <row r="672" spans="1:25">
      <c r="A672" s="87" t="s">
        <v>741</v>
      </c>
      <c r="B672">
        <v>0</v>
      </c>
      <c r="C672">
        <v>0</v>
      </c>
      <c r="D672">
        <v>0</v>
      </c>
      <c r="E672">
        <v>2.9700000000000001E-2</v>
      </c>
      <c r="F672">
        <v>2.2000000000000002E-2</v>
      </c>
      <c r="G672">
        <v>0</v>
      </c>
      <c r="H672">
        <v>2.2000000000000001E-3</v>
      </c>
      <c r="I672">
        <v>2.2000000000000001E-3</v>
      </c>
      <c r="J672">
        <v>3.3E-3</v>
      </c>
      <c r="K672">
        <v>3.3E-3</v>
      </c>
      <c r="L672">
        <v>5.5000000000000005E-3</v>
      </c>
      <c r="M672">
        <v>5.5000000000000005E-3</v>
      </c>
      <c r="N672">
        <v>2.2000000000000001E-3</v>
      </c>
      <c r="O672">
        <v>1.1000000000000001E-3</v>
      </c>
      <c r="P672">
        <v>1.1000000000000001E-3</v>
      </c>
      <c r="Q672">
        <v>1.1000000000000001E-3</v>
      </c>
      <c r="R672">
        <v>2.2000000000000001E-3</v>
      </c>
      <c r="S672">
        <v>3.3E-3</v>
      </c>
      <c r="T672">
        <v>2.2000000000000001E-3</v>
      </c>
      <c r="U672">
        <v>1.1000000000000001E-3</v>
      </c>
      <c r="V672">
        <v>0</v>
      </c>
      <c r="W672">
        <v>2.9700000000000001E-2</v>
      </c>
      <c r="X672">
        <v>2.2000000000000002E-2</v>
      </c>
      <c r="Y672">
        <v>0</v>
      </c>
    </row>
    <row r="673" spans="1:25">
      <c r="A673" s="87" t="s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2.2000000000000001E-3</v>
      </c>
      <c r="I673">
        <v>3.3E-3</v>
      </c>
      <c r="J673">
        <v>1.1000000000000001E-3</v>
      </c>
      <c r="K673">
        <v>1.1000000000000001E-3</v>
      </c>
      <c r="L673">
        <v>0</v>
      </c>
      <c r="M673">
        <v>0</v>
      </c>
      <c r="N673">
        <v>0</v>
      </c>
      <c r="O673">
        <v>1.1000000000000001E-3</v>
      </c>
      <c r="P673">
        <v>1.1000000000000001E-3</v>
      </c>
      <c r="Q673">
        <v>1.1000000000000001E-3</v>
      </c>
      <c r="R673">
        <v>1.1000000000000001E-3</v>
      </c>
      <c r="S673">
        <v>1.1000000000000001E-3</v>
      </c>
      <c r="T673">
        <v>1.1000000000000001E-3</v>
      </c>
      <c r="U673">
        <v>1.1000000000000001E-3</v>
      </c>
      <c r="V673">
        <v>1.1000000000000001E-3</v>
      </c>
      <c r="W673">
        <v>2.2000000000000001E-3</v>
      </c>
      <c r="X673">
        <v>0</v>
      </c>
      <c r="Y673">
        <v>0</v>
      </c>
    </row>
    <row r="674" spans="1:25">
      <c r="A674" s="87" t="s">
        <v>743</v>
      </c>
      <c r="B674">
        <v>0</v>
      </c>
      <c r="C674">
        <v>0</v>
      </c>
      <c r="D674">
        <v>0</v>
      </c>
      <c r="E674">
        <v>0</v>
      </c>
      <c r="F674">
        <v>3.9599999999999996E-2</v>
      </c>
      <c r="G674">
        <v>0</v>
      </c>
      <c r="H674">
        <v>0</v>
      </c>
      <c r="I674">
        <v>1.1000000000000001E-3</v>
      </c>
      <c r="J674">
        <v>2.2000000000000001E-3</v>
      </c>
      <c r="K674">
        <v>2.2000000000000001E-3</v>
      </c>
      <c r="L674">
        <v>3.3E-3</v>
      </c>
      <c r="M674">
        <v>2.2000000000000001E-3</v>
      </c>
      <c r="N674">
        <v>1.1000000000000001E-3</v>
      </c>
      <c r="O674">
        <v>1.1000000000000001E-3</v>
      </c>
      <c r="P674">
        <v>1.1000000000000001E-3</v>
      </c>
      <c r="Q674">
        <v>2.2000000000000001E-3</v>
      </c>
      <c r="R674">
        <v>3.3E-3</v>
      </c>
      <c r="S674">
        <v>6.6E-3</v>
      </c>
      <c r="T674">
        <v>4.4000000000000003E-3</v>
      </c>
      <c r="U674">
        <v>2.2000000000000001E-3</v>
      </c>
      <c r="V674">
        <v>1.1000000000000001E-3</v>
      </c>
      <c r="W674">
        <v>4.4000000000000004E-2</v>
      </c>
      <c r="X674">
        <v>1.1000000000000001E-3</v>
      </c>
      <c r="Y674">
        <v>0</v>
      </c>
    </row>
    <row r="675" spans="1:25">
      <c r="A675" s="87" t="s">
        <v>744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8.8000000000000005E-3</v>
      </c>
      <c r="H675">
        <v>2.2000000000000001E-3</v>
      </c>
      <c r="I675">
        <v>3.3E-3</v>
      </c>
      <c r="J675">
        <v>3.3E-3</v>
      </c>
      <c r="K675">
        <v>4.4000000000000003E-3</v>
      </c>
      <c r="L675">
        <v>3.3E-3</v>
      </c>
      <c r="M675">
        <v>1.1000000000000001E-3</v>
      </c>
      <c r="N675">
        <v>1.1000000000000001E-3</v>
      </c>
      <c r="O675">
        <v>1.1000000000000001E-3</v>
      </c>
      <c r="P675">
        <v>1.1000000000000001E-3</v>
      </c>
      <c r="Q675">
        <v>2.2000000000000001E-3</v>
      </c>
      <c r="R675">
        <v>6.6E-3</v>
      </c>
      <c r="S675">
        <v>5.5000000000000005E-3</v>
      </c>
      <c r="T675">
        <v>3.3E-3</v>
      </c>
      <c r="U675">
        <v>1.1000000000000001E-2</v>
      </c>
      <c r="V675">
        <v>2.2000000000000001E-3</v>
      </c>
      <c r="W675">
        <v>1.1000000000000001E-3</v>
      </c>
      <c r="X675">
        <v>1.1000000000000001E-3</v>
      </c>
      <c r="Y675">
        <v>1.1000000000000001E-3</v>
      </c>
    </row>
    <row r="676" spans="1:25">
      <c r="A676" s="87" t="s">
        <v>745</v>
      </c>
      <c r="B676">
        <v>0</v>
      </c>
      <c r="C676">
        <v>0</v>
      </c>
      <c r="D676">
        <v>0</v>
      </c>
      <c r="E676">
        <v>0</v>
      </c>
      <c r="F676">
        <v>2.3099999999999999E-2</v>
      </c>
      <c r="G676">
        <v>0</v>
      </c>
      <c r="H676">
        <v>0</v>
      </c>
      <c r="I676">
        <v>0</v>
      </c>
      <c r="J676">
        <v>1.1000000000000001E-3</v>
      </c>
      <c r="K676">
        <v>1.1000000000000001E-3</v>
      </c>
      <c r="L676">
        <v>0</v>
      </c>
      <c r="M676">
        <v>0</v>
      </c>
      <c r="N676">
        <v>0</v>
      </c>
      <c r="O676">
        <v>0</v>
      </c>
      <c r="P676">
        <v>1.1000000000000001E-3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2.2000000000000002E-2</v>
      </c>
      <c r="Y676">
        <v>0</v>
      </c>
    </row>
    <row r="677" spans="1:25">
      <c r="A677" s="87" t="s">
        <v>746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1.1000000000000001E-3</v>
      </c>
      <c r="J677">
        <v>1.1000000000000001E-3</v>
      </c>
      <c r="K677">
        <v>0</v>
      </c>
      <c r="L677">
        <v>0</v>
      </c>
      <c r="M677">
        <v>0</v>
      </c>
      <c r="N677">
        <v>0</v>
      </c>
      <c r="O677">
        <v>2.2000000000000001E-3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1.21E-2</v>
      </c>
      <c r="Y677">
        <v>0</v>
      </c>
    </row>
    <row r="678" spans="1:25">
      <c r="A678" s="87" t="s">
        <v>747</v>
      </c>
      <c r="B678">
        <v>0</v>
      </c>
      <c r="C678">
        <v>4.4000000000000004E-2</v>
      </c>
      <c r="D678">
        <v>0</v>
      </c>
      <c r="E678">
        <v>0</v>
      </c>
      <c r="F678">
        <v>0</v>
      </c>
      <c r="G678">
        <v>5.5000000000000005E-3</v>
      </c>
      <c r="H678">
        <v>0</v>
      </c>
      <c r="I678">
        <v>0</v>
      </c>
      <c r="J678">
        <v>4.4000000000000003E-3</v>
      </c>
      <c r="K678">
        <v>2.2000000000000001E-3</v>
      </c>
      <c r="L678">
        <v>2.2000000000000001E-3</v>
      </c>
      <c r="M678">
        <v>1.1000000000000001E-3</v>
      </c>
      <c r="N678">
        <v>1.1000000000000001E-3</v>
      </c>
      <c r="O678">
        <v>1.1000000000000001E-3</v>
      </c>
      <c r="P678">
        <v>1.1000000000000001E-3</v>
      </c>
      <c r="Q678">
        <v>0</v>
      </c>
      <c r="R678">
        <v>0</v>
      </c>
      <c r="S678">
        <v>1.1000000000000001E-3</v>
      </c>
      <c r="T678">
        <v>1.1000000000000001E-3</v>
      </c>
      <c r="U678">
        <v>0</v>
      </c>
      <c r="V678">
        <v>0</v>
      </c>
      <c r="W678">
        <v>3.6299999999999999E-2</v>
      </c>
      <c r="X678">
        <v>7.7000000000000011E-3</v>
      </c>
      <c r="Y678">
        <v>0</v>
      </c>
    </row>
    <row r="679" spans="1:25">
      <c r="A679" s="87" t="s">
        <v>748</v>
      </c>
      <c r="B679">
        <v>7.6999999999999999E-2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2.2000000000000001E-3</v>
      </c>
      <c r="K679">
        <v>0</v>
      </c>
      <c r="L679">
        <v>1.1000000000000001E-3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6.8199999999999997E-2</v>
      </c>
      <c r="Y679">
        <v>0</v>
      </c>
    </row>
    <row r="680" spans="1:25">
      <c r="A680" s="87" t="s">
        <v>749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1.1000000000000001E-3</v>
      </c>
      <c r="H680">
        <v>1.1000000000000001E-2</v>
      </c>
      <c r="I680">
        <v>1.32E-2</v>
      </c>
      <c r="J680">
        <v>1.43E-2</v>
      </c>
      <c r="K680">
        <v>5.5000000000000005E-3</v>
      </c>
      <c r="L680">
        <v>5.5000000000000005E-3</v>
      </c>
      <c r="M680">
        <v>5.5000000000000005E-3</v>
      </c>
      <c r="N680">
        <v>4.4000000000000003E-3</v>
      </c>
      <c r="O680">
        <v>1.1000000000000001E-3</v>
      </c>
      <c r="P680">
        <v>2.2000000000000001E-3</v>
      </c>
      <c r="Q680">
        <v>4.4000000000000003E-3</v>
      </c>
      <c r="R680">
        <v>4.4000000000000003E-3</v>
      </c>
      <c r="S680">
        <v>6.6E-3</v>
      </c>
      <c r="T680">
        <v>3.3E-3</v>
      </c>
      <c r="U680">
        <v>3.3E-3</v>
      </c>
      <c r="V680">
        <v>2.2000000000000001E-3</v>
      </c>
      <c r="W680">
        <v>2.2000000000000001E-3</v>
      </c>
      <c r="X680">
        <v>7.3700000000000002E-2</v>
      </c>
      <c r="Y680">
        <v>0</v>
      </c>
    </row>
    <row r="681" spans="1:25">
      <c r="A681" s="87" t="s">
        <v>750</v>
      </c>
      <c r="B681">
        <v>0</v>
      </c>
      <c r="C681">
        <v>0</v>
      </c>
      <c r="D681">
        <v>0.11770000000000001</v>
      </c>
      <c r="E681">
        <v>0</v>
      </c>
      <c r="F681">
        <v>0</v>
      </c>
      <c r="G681">
        <v>0</v>
      </c>
      <c r="H681">
        <v>1.1000000000000001E-3</v>
      </c>
      <c r="I681">
        <v>1.1000000000000001E-3</v>
      </c>
      <c r="J681">
        <v>1.1000000000000001E-3</v>
      </c>
      <c r="K681">
        <v>1.1000000000000001E-3</v>
      </c>
      <c r="L681">
        <v>0</v>
      </c>
      <c r="M681">
        <v>0</v>
      </c>
      <c r="N681">
        <v>0</v>
      </c>
      <c r="O681">
        <v>1.1000000000000001E-3</v>
      </c>
      <c r="P681">
        <v>1.1000000000000001E-3</v>
      </c>
      <c r="Q681">
        <v>0</v>
      </c>
      <c r="R681">
        <v>1.1000000000000001E-3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s="87" t="s">
        <v>751</v>
      </c>
      <c r="B682">
        <v>0</v>
      </c>
      <c r="C682">
        <v>0</v>
      </c>
      <c r="D682">
        <v>0</v>
      </c>
      <c r="E682">
        <v>0</v>
      </c>
      <c r="F682">
        <v>0.14630000000000001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2.2000000000000001E-3</v>
      </c>
      <c r="M682">
        <v>6.6E-3</v>
      </c>
      <c r="N682">
        <v>3.3E-3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s="87" t="s">
        <v>752</v>
      </c>
      <c r="B683">
        <v>0</v>
      </c>
      <c r="C683">
        <v>0</v>
      </c>
      <c r="D683">
        <v>0</v>
      </c>
      <c r="E683">
        <v>2.2000000000000001E-3</v>
      </c>
      <c r="F683">
        <v>1.21E-2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1.43E-2</v>
      </c>
      <c r="X683">
        <v>0</v>
      </c>
      <c r="Y683">
        <v>0</v>
      </c>
    </row>
    <row r="684" spans="1:25">
      <c r="A684" s="87" t="s">
        <v>753</v>
      </c>
      <c r="B684">
        <v>0</v>
      </c>
      <c r="C684">
        <v>0</v>
      </c>
      <c r="D684">
        <v>0</v>
      </c>
      <c r="E684">
        <v>0</v>
      </c>
      <c r="F684">
        <v>7.7000000000000011E-3</v>
      </c>
      <c r="G684">
        <v>3.3000000000000002E-2</v>
      </c>
      <c r="H684">
        <v>1.1000000000000001E-3</v>
      </c>
      <c r="I684">
        <v>1.1000000000000001E-3</v>
      </c>
      <c r="J684">
        <v>4.4000000000000003E-3</v>
      </c>
      <c r="K684">
        <v>1.1000000000000001E-3</v>
      </c>
      <c r="L684">
        <v>1.1000000000000001E-3</v>
      </c>
      <c r="M684">
        <v>1.1000000000000001E-3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3.3E-3</v>
      </c>
      <c r="T684">
        <v>2.2000000000000001E-3</v>
      </c>
      <c r="U684">
        <v>0</v>
      </c>
      <c r="V684">
        <v>0</v>
      </c>
      <c r="W684">
        <v>7.7000000000000011E-3</v>
      </c>
      <c r="X684">
        <v>3.4099999999999998E-2</v>
      </c>
      <c r="Y684">
        <v>0</v>
      </c>
    </row>
    <row r="685" spans="1:25">
      <c r="A685" s="87" t="s">
        <v>754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1.1000000000000001E-3</v>
      </c>
      <c r="H685">
        <v>2.2000000000000001E-3</v>
      </c>
      <c r="I685">
        <v>4.4000000000000003E-3</v>
      </c>
      <c r="J685">
        <v>5.5000000000000005E-3</v>
      </c>
      <c r="K685">
        <v>2.2000000000000001E-3</v>
      </c>
      <c r="L685">
        <v>1.1000000000000001E-3</v>
      </c>
      <c r="M685">
        <v>2.2000000000000001E-3</v>
      </c>
      <c r="N685">
        <v>1.1000000000000001E-3</v>
      </c>
      <c r="O685">
        <v>0</v>
      </c>
      <c r="P685">
        <v>0</v>
      </c>
      <c r="Q685">
        <v>1.1000000000000001E-3</v>
      </c>
      <c r="R685">
        <v>1.1000000000000001E-3</v>
      </c>
      <c r="S685">
        <v>1.1000000000000001E-3</v>
      </c>
      <c r="T685">
        <v>0</v>
      </c>
      <c r="U685">
        <v>1.1000000000000001E-3</v>
      </c>
      <c r="V685">
        <v>1.1000000000000001E-3</v>
      </c>
      <c r="W685">
        <v>1.1000000000000001E-3</v>
      </c>
      <c r="X685">
        <v>0</v>
      </c>
      <c r="Y685">
        <v>0</v>
      </c>
    </row>
    <row r="686" spans="1:25">
      <c r="A686" s="87" t="s">
        <v>755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5.8300000000000005E-2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1.6500000000000001E-2</v>
      </c>
      <c r="X686">
        <v>4.1800000000000004E-2</v>
      </c>
      <c r="Y686">
        <v>0</v>
      </c>
    </row>
    <row r="687" spans="1:25">
      <c r="A687" s="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2.2000000000000001E-3</v>
      </c>
      <c r="I687">
        <v>4.1800000000000004E-2</v>
      </c>
      <c r="J687">
        <v>1.1000000000000001E-3</v>
      </c>
      <c r="K687">
        <v>1.1000000000000001E-3</v>
      </c>
      <c r="L687">
        <v>1.1000000000000001E-3</v>
      </c>
      <c r="M687">
        <v>1.1000000000000001E-3</v>
      </c>
      <c r="N687">
        <v>1.1000000000000001E-3</v>
      </c>
      <c r="O687">
        <v>1.1000000000000001E-3</v>
      </c>
      <c r="P687">
        <v>1.1000000000000001E-3</v>
      </c>
      <c r="Q687">
        <v>1.1000000000000001E-3</v>
      </c>
      <c r="R687">
        <v>1.1000000000000001E-3</v>
      </c>
      <c r="S687">
        <v>2.2000000000000001E-3</v>
      </c>
      <c r="T687">
        <v>1.1000000000000001E-3</v>
      </c>
      <c r="U687">
        <v>1.1000000000000001E-3</v>
      </c>
      <c r="V687">
        <v>1.1000000000000001E-3</v>
      </c>
      <c r="W687">
        <v>2.2000000000000001E-3</v>
      </c>
      <c r="X687">
        <v>3.7400000000000003E-2</v>
      </c>
      <c r="Y687">
        <v>0</v>
      </c>
    </row>
    <row r="688" spans="1:25">
      <c r="A688" s="87" t="s">
        <v>757</v>
      </c>
      <c r="B688">
        <v>0</v>
      </c>
      <c r="C688">
        <v>0</v>
      </c>
      <c r="D688">
        <v>0</v>
      </c>
      <c r="E688">
        <v>6.6E-3</v>
      </c>
      <c r="F688">
        <v>6.93E-2</v>
      </c>
      <c r="G688">
        <v>0</v>
      </c>
      <c r="H688">
        <v>0</v>
      </c>
      <c r="I688">
        <v>0</v>
      </c>
      <c r="J688">
        <v>0</v>
      </c>
      <c r="K688">
        <v>2.2000000000000001E-3</v>
      </c>
      <c r="L688">
        <v>2.2000000000000001E-3</v>
      </c>
      <c r="M688">
        <v>0</v>
      </c>
      <c r="N688">
        <v>0</v>
      </c>
      <c r="O688">
        <v>0</v>
      </c>
      <c r="P688">
        <v>2.2000000000000001E-3</v>
      </c>
      <c r="Q688">
        <v>1.1000000000000001E-3</v>
      </c>
      <c r="R688">
        <v>4.4000000000000003E-3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s="87" t="s">
        <v>758</v>
      </c>
      <c r="B689">
        <v>6.6E-3</v>
      </c>
      <c r="C689">
        <v>6.6E-3</v>
      </c>
      <c r="D689">
        <v>3.9599999999999996E-2</v>
      </c>
      <c r="E689">
        <v>4.4000000000000003E-3</v>
      </c>
      <c r="F689">
        <v>3.3E-3</v>
      </c>
      <c r="G689">
        <v>3.3E-3</v>
      </c>
      <c r="H689">
        <v>4.4000000000000003E-3</v>
      </c>
      <c r="I689">
        <v>5.5000000000000005E-3</v>
      </c>
      <c r="J689">
        <v>1.5400000000000002E-2</v>
      </c>
      <c r="K689">
        <v>1.43E-2</v>
      </c>
      <c r="L689">
        <v>1.43E-2</v>
      </c>
      <c r="M689">
        <v>1.1000000000000001E-2</v>
      </c>
      <c r="N689">
        <v>1.1000000000000001E-2</v>
      </c>
      <c r="O689">
        <v>1.21E-2</v>
      </c>
      <c r="P689">
        <v>9.8999999999999991E-3</v>
      </c>
      <c r="Q689">
        <v>1.21E-2</v>
      </c>
      <c r="R689">
        <v>1.5400000000000002E-2</v>
      </c>
      <c r="S689">
        <v>1.5400000000000002E-2</v>
      </c>
      <c r="T689">
        <v>9.8999999999999991E-3</v>
      </c>
      <c r="U689">
        <v>9.8999999999999991E-3</v>
      </c>
      <c r="V689">
        <v>5.5000000000000005E-3</v>
      </c>
      <c r="W689">
        <v>4.4000000000000003E-3</v>
      </c>
      <c r="X689">
        <v>5.5000000000000005E-3</v>
      </c>
      <c r="Y689">
        <v>5.5000000000000005E-3</v>
      </c>
    </row>
    <row r="690" spans="1:25">
      <c r="A690" s="87" t="s">
        <v>759</v>
      </c>
      <c r="B690">
        <v>1.1000000000000001E-3</v>
      </c>
      <c r="C690">
        <v>1.1000000000000001E-3</v>
      </c>
      <c r="D690">
        <v>1.1000000000000001E-3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1.1000000000000001E-3</v>
      </c>
      <c r="K690">
        <v>1.1000000000000001E-3</v>
      </c>
      <c r="L690">
        <v>1.1000000000000001E-3</v>
      </c>
      <c r="M690">
        <v>1.1000000000000001E-3</v>
      </c>
      <c r="N690">
        <v>1.1000000000000001E-3</v>
      </c>
      <c r="O690">
        <v>2.2000000000000001E-3</v>
      </c>
      <c r="P690">
        <v>1.1000000000000001E-3</v>
      </c>
      <c r="Q690">
        <v>9.8999999999999991E-3</v>
      </c>
      <c r="R690">
        <v>4.4000000000000003E-3</v>
      </c>
      <c r="S690">
        <v>2.2000000000000001E-3</v>
      </c>
      <c r="T690">
        <v>2.2000000000000001E-3</v>
      </c>
      <c r="U690">
        <v>1.1000000000000001E-3</v>
      </c>
      <c r="V690">
        <v>0</v>
      </c>
      <c r="W690">
        <v>0</v>
      </c>
      <c r="X690">
        <v>0</v>
      </c>
      <c r="Y690">
        <v>0</v>
      </c>
    </row>
    <row r="691" spans="1:25">
      <c r="A691" s="87" t="s">
        <v>760</v>
      </c>
      <c r="B691">
        <v>0</v>
      </c>
      <c r="C691">
        <v>0</v>
      </c>
      <c r="D691">
        <v>1.1000000000000001E-3</v>
      </c>
      <c r="E691">
        <v>0</v>
      </c>
      <c r="F691">
        <v>0</v>
      </c>
      <c r="G691">
        <v>3.3E-3</v>
      </c>
      <c r="H691">
        <v>1.1000000000000001E-3</v>
      </c>
      <c r="I691">
        <v>9.8999999999999991E-3</v>
      </c>
      <c r="J691">
        <v>3.3E-3</v>
      </c>
      <c r="K691">
        <v>3.3E-3</v>
      </c>
      <c r="L691">
        <v>5.5000000000000005E-3</v>
      </c>
      <c r="M691">
        <v>2.2000000000000001E-3</v>
      </c>
      <c r="N691">
        <v>2.2000000000000001E-3</v>
      </c>
      <c r="O691">
        <v>2.2000000000000001E-3</v>
      </c>
      <c r="P691">
        <v>1.1000000000000001E-3</v>
      </c>
      <c r="Q691">
        <v>3.3E-3</v>
      </c>
      <c r="R691">
        <v>1.21E-2</v>
      </c>
      <c r="S691">
        <v>4.4000000000000003E-3</v>
      </c>
      <c r="T691">
        <v>7.7000000000000011E-3</v>
      </c>
      <c r="U691">
        <v>3.3E-3</v>
      </c>
      <c r="V691">
        <v>5.5000000000000005E-3</v>
      </c>
      <c r="W691">
        <v>2.2000000000000001E-3</v>
      </c>
      <c r="X691">
        <v>1.1000000000000001E-3</v>
      </c>
      <c r="Y691">
        <v>0</v>
      </c>
    </row>
    <row r="692" spans="1:25">
      <c r="A692" s="87" t="s">
        <v>761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1.1000000000000001E-3</v>
      </c>
      <c r="I692">
        <v>5.5000000000000005E-3</v>
      </c>
      <c r="J692">
        <v>4.4000000000000003E-3</v>
      </c>
      <c r="K692">
        <v>4.4000000000000003E-3</v>
      </c>
      <c r="L692">
        <v>4.4000000000000003E-3</v>
      </c>
      <c r="M692">
        <v>3.3E-3</v>
      </c>
      <c r="N692">
        <v>2.2000000000000001E-3</v>
      </c>
      <c r="O692">
        <v>1.1000000000000001E-3</v>
      </c>
      <c r="P692">
        <v>2.2000000000000001E-3</v>
      </c>
      <c r="Q692">
        <v>3.3E-3</v>
      </c>
      <c r="R692">
        <v>1.1000000000000001E-3</v>
      </c>
      <c r="S692">
        <v>3.3E-3</v>
      </c>
      <c r="T692">
        <v>4.4000000000000003E-3</v>
      </c>
      <c r="U692">
        <v>5.5000000000000005E-3</v>
      </c>
      <c r="V692">
        <v>2.2000000000000001E-3</v>
      </c>
      <c r="W692">
        <v>1.1000000000000001E-3</v>
      </c>
      <c r="X692">
        <v>1.1000000000000001E-3</v>
      </c>
      <c r="Y692">
        <v>0</v>
      </c>
    </row>
    <row r="693" spans="1:25">
      <c r="A693" s="87" t="s">
        <v>762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1.1000000000000001E-3</v>
      </c>
      <c r="H693">
        <v>3.3E-3</v>
      </c>
      <c r="I693">
        <v>3.3E-3</v>
      </c>
      <c r="J693">
        <v>3.3E-3</v>
      </c>
      <c r="K693">
        <v>3.3E-3</v>
      </c>
      <c r="L693">
        <v>3.3E-3</v>
      </c>
      <c r="M693">
        <v>2.2000000000000001E-3</v>
      </c>
      <c r="N693">
        <v>2.2000000000000001E-3</v>
      </c>
      <c r="O693">
        <v>2.2000000000000001E-3</v>
      </c>
      <c r="P693">
        <v>2.2000000000000001E-3</v>
      </c>
      <c r="Q693">
        <v>2.2000000000000001E-3</v>
      </c>
      <c r="R693">
        <v>0</v>
      </c>
      <c r="S693">
        <v>3.3E-3</v>
      </c>
      <c r="T693">
        <v>3.3E-3</v>
      </c>
      <c r="U693">
        <v>3.3E-3</v>
      </c>
      <c r="V693">
        <v>1.1000000000000001E-3</v>
      </c>
      <c r="W693">
        <v>1.1000000000000001E-3</v>
      </c>
      <c r="X693">
        <v>1.1000000000000001E-3</v>
      </c>
      <c r="Y693">
        <v>0</v>
      </c>
    </row>
    <row r="694" spans="1:25">
      <c r="A694" s="87" t="s">
        <v>763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1.1000000000000001E-3</v>
      </c>
      <c r="I694">
        <v>3.3E-3</v>
      </c>
      <c r="J694">
        <v>5.5000000000000005E-3</v>
      </c>
      <c r="K694">
        <v>5.5000000000000005E-3</v>
      </c>
      <c r="L694">
        <v>3.3E-3</v>
      </c>
      <c r="M694">
        <v>2.2000000000000001E-3</v>
      </c>
      <c r="N694">
        <v>1.1000000000000001E-3</v>
      </c>
      <c r="O694">
        <v>2.2000000000000001E-3</v>
      </c>
      <c r="P694">
        <v>3.3E-3</v>
      </c>
      <c r="Q694">
        <v>4.4000000000000003E-3</v>
      </c>
      <c r="R694">
        <v>6.6E-3</v>
      </c>
      <c r="S694">
        <v>7.7000000000000011E-3</v>
      </c>
      <c r="T694">
        <v>3.3E-3</v>
      </c>
      <c r="U694">
        <v>3.3E-3</v>
      </c>
      <c r="V694">
        <v>2.2000000000000001E-3</v>
      </c>
      <c r="W694">
        <v>3.3E-3</v>
      </c>
      <c r="X694">
        <v>1.1000000000000001E-3</v>
      </c>
      <c r="Y694">
        <v>0</v>
      </c>
    </row>
    <row r="695" spans="1:25">
      <c r="A695" s="87" t="s">
        <v>764</v>
      </c>
      <c r="B695">
        <v>2.2000000000000001E-3</v>
      </c>
      <c r="C695">
        <v>2.2000000000000001E-3</v>
      </c>
      <c r="D695">
        <v>2.2000000000000001E-3</v>
      </c>
      <c r="E695">
        <v>2.2000000000000001E-3</v>
      </c>
      <c r="F695">
        <v>2.2000000000000001E-3</v>
      </c>
      <c r="G695">
        <v>3.3E-3</v>
      </c>
      <c r="H695">
        <v>4.4000000000000003E-3</v>
      </c>
      <c r="I695">
        <v>8.8000000000000005E-3</v>
      </c>
      <c r="J695">
        <v>8.8000000000000005E-3</v>
      </c>
      <c r="K695">
        <v>6.6E-3</v>
      </c>
      <c r="L695">
        <v>4.4000000000000003E-3</v>
      </c>
      <c r="M695">
        <v>5.5000000000000005E-3</v>
      </c>
      <c r="N695">
        <v>4.4000000000000003E-3</v>
      </c>
      <c r="O695">
        <v>5.5000000000000005E-3</v>
      </c>
      <c r="P695">
        <v>5.5000000000000005E-3</v>
      </c>
      <c r="Q695">
        <v>4.4000000000000003E-3</v>
      </c>
      <c r="R695">
        <v>6.6E-3</v>
      </c>
      <c r="S695">
        <v>1.1000000000000001E-2</v>
      </c>
      <c r="T695">
        <v>6.6E-3</v>
      </c>
      <c r="U695">
        <v>3.3E-3</v>
      </c>
      <c r="V695">
        <v>2.2000000000000001E-3</v>
      </c>
      <c r="W695">
        <v>2.2000000000000001E-3</v>
      </c>
      <c r="X695">
        <v>3.3E-3</v>
      </c>
      <c r="Y695">
        <v>3.3E-3</v>
      </c>
    </row>
    <row r="696" spans="1:25">
      <c r="A696" s="87" t="s">
        <v>765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2.2000000000000001E-3</v>
      </c>
      <c r="I696">
        <v>3.3E-3</v>
      </c>
      <c r="J696">
        <v>4.4000000000000003E-3</v>
      </c>
      <c r="K696">
        <v>5.5000000000000005E-3</v>
      </c>
      <c r="L696">
        <v>4.4000000000000003E-3</v>
      </c>
      <c r="M696">
        <v>1.1000000000000001E-3</v>
      </c>
      <c r="N696">
        <v>1.1000000000000001E-3</v>
      </c>
      <c r="O696">
        <v>1.1000000000000001E-3</v>
      </c>
      <c r="P696">
        <v>0</v>
      </c>
      <c r="Q696">
        <v>3.3E-3</v>
      </c>
      <c r="R696">
        <v>4.4000000000000003E-3</v>
      </c>
      <c r="S696">
        <v>4.4000000000000003E-3</v>
      </c>
      <c r="T696">
        <v>2.2000000000000001E-3</v>
      </c>
      <c r="U696">
        <v>3.3E-3</v>
      </c>
      <c r="V696">
        <v>1.1000000000000001E-3</v>
      </c>
      <c r="W696">
        <v>1.1000000000000001E-3</v>
      </c>
      <c r="X696">
        <v>1.1000000000000001E-3</v>
      </c>
      <c r="Y696">
        <v>1.1000000000000001E-3</v>
      </c>
    </row>
    <row r="697" spans="1:25">
      <c r="A697" s="87" t="s">
        <v>766</v>
      </c>
      <c r="B697">
        <v>2.2000000000000001E-3</v>
      </c>
      <c r="C697">
        <v>2.2000000000000001E-3</v>
      </c>
      <c r="D697">
        <v>2.2000000000000001E-3</v>
      </c>
      <c r="E697">
        <v>2.2000000000000001E-3</v>
      </c>
      <c r="F697">
        <v>2.2000000000000001E-3</v>
      </c>
      <c r="G697">
        <v>2.2000000000000001E-3</v>
      </c>
      <c r="H697">
        <v>3.3E-3</v>
      </c>
      <c r="I697">
        <v>3.3E-3</v>
      </c>
      <c r="J697">
        <v>3.3E-3</v>
      </c>
      <c r="K697">
        <v>6.6E-3</v>
      </c>
      <c r="L697">
        <v>3.3E-3</v>
      </c>
      <c r="M697">
        <v>2.2000000000000001E-3</v>
      </c>
      <c r="N697">
        <v>3.3E-3</v>
      </c>
      <c r="O697">
        <v>3.3E-3</v>
      </c>
      <c r="P697">
        <v>2.2000000000000001E-3</v>
      </c>
      <c r="Q697">
        <v>3.3E-3</v>
      </c>
      <c r="R697">
        <v>4.4000000000000003E-3</v>
      </c>
      <c r="S697">
        <v>3.3E-3</v>
      </c>
      <c r="T697">
        <v>2.2000000000000001E-3</v>
      </c>
      <c r="U697">
        <v>2.2000000000000001E-3</v>
      </c>
      <c r="V697">
        <v>2.2000000000000001E-3</v>
      </c>
      <c r="W697">
        <v>2.2000000000000001E-3</v>
      </c>
      <c r="X697">
        <v>2.2000000000000001E-3</v>
      </c>
      <c r="Y697">
        <v>2.2000000000000001E-3</v>
      </c>
    </row>
    <row r="698" spans="1:25">
      <c r="A698" s="87" t="s">
        <v>767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1.1000000000000001E-3</v>
      </c>
      <c r="J698">
        <v>1.1000000000000001E-3</v>
      </c>
      <c r="K698">
        <v>1.1000000000000001E-3</v>
      </c>
      <c r="L698">
        <v>1.1000000000000001E-3</v>
      </c>
      <c r="M698">
        <v>0</v>
      </c>
      <c r="N698">
        <v>1.1000000000000001E-3</v>
      </c>
      <c r="O698">
        <v>1.1000000000000001E-3</v>
      </c>
      <c r="P698">
        <v>1.1000000000000001E-3</v>
      </c>
      <c r="Q698">
        <v>1.1000000000000001E-3</v>
      </c>
      <c r="R698">
        <v>4.4000000000000003E-3</v>
      </c>
      <c r="S698">
        <v>2.2000000000000001E-3</v>
      </c>
      <c r="T698">
        <v>1.1000000000000001E-3</v>
      </c>
      <c r="U698">
        <v>1.1000000000000001E-3</v>
      </c>
      <c r="V698">
        <v>0</v>
      </c>
      <c r="W698">
        <v>0</v>
      </c>
      <c r="X698">
        <v>0</v>
      </c>
      <c r="Y698">
        <v>0</v>
      </c>
    </row>
    <row r="699" spans="1:25">
      <c r="A699" s="87" t="s">
        <v>768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2.2000000000000001E-3</v>
      </c>
      <c r="I699">
        <v>3.3E-3</v>
      </c>
      <c r="J699">
        <v>3.3E-3</v>
      </c>
      <c r="K699">
        <v>1.1000000000000001E-3</v>
      </c>
      <c r="L699">
        <v>1.1000000000000001E-3</v>
      </c>
      <c r="M699">
        <v>1.1000000000000001E-3</v>
      </c>
      <c r="N699">
        <v>1.1000000000000001E-3</v>
      </c>
      <c r="O699">
        <v>1.1000000000000001E-3</v>
      </c>
      <c r="P699">
        <v>1.1000000000000001E-3</v>
      </c>
      <c r="Q699">
        <v>1.1000000000000001E-3</v>
      </c>
      <c r="R699">
        <v>3.3E-3</v>
      </c>
      <c r="S699">
        <v>1.1000000000000001E-3</v>
      </c>
      <c r="T699">
        <v>0</v>
      </c>
      <c r="U699">
        <v>1.1000000000000001E-3</v>
      </c>
      <c r="V699">
        <v>1.1000000000000001E-3</v>
      </c>
      <c r="W699">
        <v>1.1000000000000001E-3</v>
      </c>
      <c r="X699">
        <v>0</v>
      </c>
      <c r="Y699">
        <v>0</v>
      </c>
    </row>
    <row r="700" spans="1:25">
      <c r="A700" s="87" t="s">
        <v>769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1.1000000000000001E-3</v>
      </c>
      <c r="M700">
        <v>2.2000000000000001E-3</v>
      </c>
      <c r="N700">
        <v>2.2000000000000001E-3</v>
      </c>
      <c r="O700">
        <v>2.2000000000000001E-3</v>
      </c>
      <c r="P700">
        <v>4.4000000000000003E-3</v>
      </c>
      <c r="Q700">
        <v>2.2000000000000001E-3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s="87" t="s">
        <v>770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1.1000000000000001E-3</v>
      </c>
      <c r="H701">
        <v>3.3E-3</v>
      </c>
      <c r="I701">
        <v>4.4000000000000003E-3</v>
      </c>
      <c r="J701">
        <v>2.2000000000000001E-3</v>
      </c>
      <c r="K701">
        <v>2.2000000000000001E-3</v>
      </c>
      <c r="L701">
        <v>1.1000000000000001E-3</v>
      </c>
      <c r="M701">
        <v>1.1000000000000001E-3</v>
      </c>
      <c r="N701">
        <v>0</v>
      </c>
      <c r="O701">
        <v>0</v>
      </c>
      <c r="P701">
        <v>0</v>
      </c>
      <c r="Q701">
        <v>1.1000000000000001E-3</v>
      </c>
      <c r="R701">
        <v>2.2000000000000001E-3</v>
      </c>
      <c r="S701">
        <v>3.3E-3</v>
      </c>
      <c r="T701">
        <v>1.1000000000000001E-3</v>
      </c>
      <c r="U701">
        <v>1.1000000000000001E-3</v>
      </c>
      <c r="V701">
        <v>1.1000000000000001E-3</v>
      </c>
      <c r="W701">
        <v>0</v>
      </c>
      <c r="X701">
        <v>1.1000000000000001E-3</v>
      </c>
      <c r="Y701">
        <v>0</v>
      </c>
    </row>
    <row r="702" spans="1:25">
      <c r="A702" s="87" t="s">
        <v>771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6.6E-3</v>
      </c>
      <c r="I702">
        <v>5.5000000000000005E-3</v>
      </c>
      <c r="J702">
        <v>6.6E-3</v>
      </c>
      <c r="K702">
        <v>3.3E-3</v>
      </c>
      <c r="L702">
        <v>2.2000000000000001E-3</v>
      </c>
      <c r="M702">
        <v>1.1000000000000001E-3</v>
      </c>
      <c r="N702">
        <v>0</v>
      </c>
      <c r="O702">
        <v>0</v>
      </c>
      <c r="P702">
        <v>2.2000000000000001E-3</v>
      </c>
      <c r="Q702">
        <v>2.2000000000000001E-3</v>
      </c>
      <c r="R702">
        <v>1.1000000000000001E-3</v>
      </c>
      <c r="S702">
        <v>2.2000000000000001E-3</v>
      </c>
      <c r="T702">
        <v>3.3E-3</v>
      </c>
      <c r="U702">
        <v>1.1000000000000001E-3</v>
      </c>
      <c r="V702">
        <v>1.1000000000000001E-3</v>
      </c>
      <c r="W702">
        <v>2.2000000000000001E-3</v>
      </c>
      <c r="X702">
        <v>2.2000000000000001E-3</v>
      </c>
      <c r="Y702">
        <v>0</v>
      </c>
    </row>
    <row r="703" spans="1:25">
      <c r="A703" s="87" t="s">
        <v>772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s="87" t="s">
        <v>773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1.1000000000000001E-3</v>
      </c>
      <c r="H704">
        <v>2.2000000000000001E-3</v>
      </c>
      <c r="I704">
        <v>1.1000000000000001E-3</v>
      </c>
      <c r="J704">
        <v>1.1000000000000001E-3</v>
      </c>
      <c r="K704">
        <v>1.1000000000000001E-3</v>
      </c>
      <c r="L704">
        <v>3.3E-3</v>
      </c>
      <c r="M704">
        <v>1.1000000000000001E-3</v>
      </c>
      <c r="N704">
        <v>0</v>
      </c>
      <c r="O704">
        <v>0</v>
      </c>
      <c r="P704">
        <v>2.2000000000000001E-3</v>
      </c>
      <c r="Q704">
        <v>5.5000000000000005E-3</v>
      </c>
      <c r="R704">
        <v>1.1000000000000001E-3</v>
      </c>
      <c r="S704">
        <v>1.1000000000000001E-3</v>
      </c>
      <c r="T704">
        <v>1.1000000000000001E-3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s="87" t="s">
        <v>774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1.1000000000000001E-3</v>
      </c>
      <c r="J705">
        <v>1.1000000000000001E-3</v>
      </c>
      <c r="K705">
        <v>1.1000000000000001E-3</v>
      </c>
      <c r="L705">
        <v>0</v>
      </c>
      <c r="M705">
        <v>1.1000000000000001E-3</v>
      </c>
      <c r="N705">
        <v>1.1000000000000001E-3</v>
      </c>
      <c r="O705">
        <v>1.1000000000000001E-3</v>
      </c>
      <c r="P705">
        <v>0</v>
      </c>
      <c r="Q705">
        <v>1.1000000000000001E-3</v>
      </c>
      <c r="R705">
        <v>1.1000000000000001E-3</v>
      </c>
      <c r="S705">
        <v>1.1000000000000001E-3</v>
      </c>
      <c r="T705">
        <v>1.1000000000000001E-3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s="87" t="s">
        <v>775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1.1000000000000001E-3</v>
      </c>
      <c r="H706">
        <v>2.2000000000000001E-3</v>
      </c>
      <c r="I706">
        <v>4.4000000000000003E-3</v>
      </c>
      <c r="J706">
        <v>2.2000000000000001E-3</v>
      </c>
      <c r="K706">
        <v>4.4000000000000003E-3</v>
      </c>
      <c r="L706">
        <v>2.2000000000000001E-3</v>
      </c>
      <c r="M706">
        <v>2.2000000000000001E-3</v>
      </c>
      <c r="N706">
        <v>4.4000000000000003E-3</v>
      </c>
      <c r="O706">
        <v>2.2000000000000001E-3</v>
      </c>
      <c r="P706">
        <v>2.2000000000000001E-3</v>
      </c>
      <c r="Q706">
        <v>2.2000000000000001E-3</v>
      </c>
      <c r="R706">
        <v>4.4000000000000003E-3</v>
      </c>
      <c r="S706">
        <v>3.3E-3</v>
      </c>
      <c r="T706">
        <v>4.4000000000000003E-3</v>
      </c>
      <c r="U706">
        <v>1.1000000000000001E-3</v>
      </c>
      <c r="V706">
        <v>1.1000000000000001E-3</v>
      </c>
      <c r="W706">
        <v>2.2000000000000001E-3</v>
      </c>
      <c r="X706">
        <v>1.1000000000000001E-3</v>
      </c>
      <c r="Y706">
        <v>0</v>
      </c>
    </row>
    <row r="707" spans="1:25">
      <c r="A707" s="87" t="s">
        <v>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2.2000000000000001E-3</v>
      </c>
      <c r="J707">
        <v>2.2000000000000001E-3</v>
      </c>
      <c r="K707">
        <v>0</v>
      </c>
      <c r="L707">
        <v>1.1000000000000001E-3</v>
      </c>
      <c r="M707">
        <v>0</v>
      </c>
      <c r="N707">
        <v>2.2000000000000001E-3</v>
      </c>
      <c r="O707">
        <v>2.2000000000000001E-3</v>
      </c>
      <c r="P707">
        <v>4.4000000000000003E-3</v>
      </c>
      <c r="Q707">
        <v>1.1000000000000001E-3</v>
      </c>
      <c r="R707">
        <v>1.1000000000000001E-3</v>
      </c>
      <c r="S707">
        <v>1.1000000000000001E-3</v>
      </c>
      <c r="T707">
        <v>1.1000000000000001E-3</v>
      </c>
      <c r="U707">
        <v>0</v>
      </c>
      <c r="V707">
        <v>0</v>
      </c>
      <c r="W707">
        <v>1.1000000000000001E-3</v>
      </c>
      <c r="X707">
        <v>0</v>
      </c>
      <c r="Y707">
        <v>0</v>
      </c>
    </row>
    <row r="708" spans="1:25">
      <c r="A708" s="87" t="s">
        <v>777</v>
      </c>
      <c r="B708">
        <v>1.1000000000000001E-3</v>
      </c>
      <c r="C708">
        <v>1.1000000000000001E-3</v>
      </c>
      <c r="D708">
        <v>1.1000000000000001E-3</v>
      </c>
      <c r="E708">
        <v>1.1000000000000001E-3</v>
      </c>
      <c r="F708">
        <v>1.1000000000000001E-3</v>
      </c>
      <c r="G708">
        <v>1.1000000000000001E-3</v>
      </c>
      <c r="H708">
        <v>2.2000000000000001E-3</v>
      </c>
      <c r="I708">
        <v>3.3E-3</v>
      </c>
      <c r="J708">
        <v>3.3E-3</v>
      </c>
      <c r="K708">
        <v>2.2000000000000001E-3</v>
      </c>
      <c r="L708">
        <v>2.2000000000000001E-3</v>
      </c>
      <c r="M708">
        <v>2.2000000000000001E-3</v>
      </c>
      <c r="N708">
        <v>2.2000000000000001E-3</v>
      </c>
      <c r="O708">
        <v>2.2000000000000001E-3</v>
      </c>
      <c r="P708">
        <v>3.3E-3</v>
      </c>
      <c r="Q708">
        <v>2.2000000000000001E-3</v>
      </c>
      <c r="R708">
        <v>3.3E-3</v>
      </c>
      <c r="S708">
        <v>2.2000000000000001E-3</v>
      </c>
      <c r="T708">
        <v>3.3E-3</v>
      </c>
      <c r="U708">
        <v>3.3E-3</v>
      </c>
      <c r="V708">
        <v>3.3E-3</v>
      </c>
      <c r="W708">
        <v>2.2000000000000001E-3</v>
      </c>
      <c r="X708">
        <v>2.2000000000000001E-3</v>
      </c>
      <c r="Y708">
        <v>1.1000000000000001E-3</v>
      </c>
    </row>
    <row r="709" spans="1:25">
      <c r="A709" s="87" t="s">
        <v>778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1.1000000000000001E-3</v>
      </c>
      <c r="I709">
        <v>3.3E-3</v>
      </c>
      <c r="J709">
        <v>4.4000000000000003E-3</v>
      </c>
      <c r="K709">
        <v>2.2000000000000001E-3</v>
      </c>
      <c r="L709">
        <v>1.1000000000000001E-3</v>
      </c>
      <c r="M709">
        <v>1.1000000000000001E-3</v>
      </c>
      <c r="N709">
        <v>1.1000000000000001E-3</v>
      </c>
      <c r="O709">
        <v>6.6E-3</v>
      </c>
      <c r="P709">
        <v>4.4000000000000003E-3</v>
      </c>
      <c r="Q709">
        <v>4.4000000000000003E-3</v>
      </c>
      <c r="R709">
        <v>5.5000000000000005E-3</v>
      </c>
      <c r="S709">
        <v>2.2000000000000001E-3</v>
      </c>
      <c r="T709">
        <v>2.2000000000000001E-3</v>
      </c>
      <c r="U709">
        <v>1.1000000000000001E-3</v>
      </c>
      <c r="V709">
        <v>0</v>
      </c>
      <c r="W709">
        <v>2.2000000000000001E-3</v>
      </c>
      <c r="X709">
        <v>1.1000000000000001E-3</v>
      </c>
      <c r="Y709">
        <v>0</v>
      </c>
    </row>
    <row r="710" spans="1:25">
      <c r="A710" s="87" t="s">
        <v>779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1.1000000000000001E-3</v>
      </c>
      <c r="H710">
        <v>4.4000000000000003E-3</v>
      </c>
      <c r="I710">
        <v>4.4000000000000003E-3</v>
      </c>
      <c r="J710">
        <v>1.1000000000000001E-3</v>
      </c>
      <c r="K710">
        <v>1.1000000000000001E-3</v>
      </c>
      <c r="L710">
        <v>1.1000000000000001E-3</v>
      </c>
      <c r="M710">
        <v>0</v>
      </c>
      <c r="N710">
        <v>2.2000000000000001E-3</v>
      </c>
      <c r="O710">
        <v>2.2000000000000001E-3</v>
      </c>
      <c r="P710">
        <v>0</v>
      </c>
      <c r="Q710">
        <v>2.2000000000000001E-3</v>
      </c>
      <c r="R710">
        <v>1.1000000000000001E-3</v>
      </c>
      <c r="S710">
        <v>0</v>
      </c>
      <c r="T710">
        <v>0</v>
      </c>
      <c r="U710">
        <v>0</v>
      </c>
      <c r="V710">
        <v>0</v>
      </c>
      <c r="W710">
        <v>1.1000000000000001E-3</v>
      </c>
      <c r="X710">
        <v>0</v>
      </c>
      <c r="Y710">
        <v>0</v>
      </c>
    </row>
    <row r="711" spans="1:25">
      <c r="A711" s="87" t="s">
        <v>780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1.1000000000000001E-3</v>
      </c>
      <c r="H711">
        <v>2.2000000000000001E-3</v>
      </c>
      <c r="I711">
        <v>3.3E-3</v>
      </c>
      <c r="J711">
        <v>3.3E-3</v>
      </c>
      <c r="K711">
        <v>2.2000000000000001E-3</v>
      </c>
      <c r="L711">
        <v>1.1000000000000001E-3</v>
      </c>
      <c r="M711">
        <v>1.1000000000000001E-3</v>
      </c>
      <c r="N711">
        <v>1.1000000000000001E-3</v>
      </c>
      <c r="O711">
        <v>1.1000000000000001E-3</v>
      </c>
      <c r="P711">
        <v>1.1000000000000001E-3</v>
      </c>
      <c r="Q711">
        <v>1.1000000000000001E-3</v>
      </c>
      <c r="R711">
        <v>2.2000000000000001E-3</v>
      </c>
      <c r="S711">
        <v>1.1000000000000001E-3</v>
      </c>
      <c r="T711">
        <v>1.1000000000000001E-3</v>
      </c>
      <c r="U711">
        <v>1.1000000000000001E-3</v>
      </c>
      <c r="V711">
        <v>1.1000000000000001E-3</v>
      </c>
      <c r="W711">
        <v>1.1000000000000001E-3</v>
      </c>
      <c r="X711">
        <v>0</v>
      </c>
      <c r="Y711">
        <v>0</v>
      </c>
    </row>
    <row r="712" spans="1:25">
      <c r="A712" s="87" t="s">
        <v>781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1.1000000000000001E-3</v>
      </c>
      <c r="J712">
        <v>1.1000000000000001E-3</v>
      </c>
      <c r="K712">
        <v>1.1000000000000001E-3</v>
      </c>
      <c r="L712">
        <v>1.1000000000000001E-3</v>
      </c>
      <c r="M712">
        <v>1.1000000000000001E-3</v>
      </c>
      <c r="N712">
        <v>1.1000000000000001E-3</v>
      </c>
      <c r="O712">
        <v>1.1000000000000001E-3</v>
      </c>
      <c r="P712">
        <v>1.1000000000000001E-3</v>
      </c>
      <c r="Q712">
        <v>1.1000000000000001E-3</v>
      </c>
      <c r="R712">
        <v>1.1000000000000001E-3</v>
      </c>
      <c r="S712">
        <v>1.1000000000000001E-3</v>
      </c>
      <c r="T712">
        <v>1.1000000000000001E-3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s="87" t="s">
        <v>782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1.1000000000000001E-3</v>
      </c>
      <c r="O713">
        <v>0</v>
      </c>
      <c r="P713">
        <v>0</v>
      </c>
      <c r="Q713">
        <v>0</v>
      </c>
      <c r="R713">
        <v>1.1000000000000001E-3</v>
      </c>
      <c r="S713">
        <v>1.1000000000000001E-3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s="87" t="s">
        <v>783</v>
      </c>
      <c r="B714">
        <v>0</v>
      </c>
      <c r="C714">
        <v>0</v>
      </c>
      <c r="D714">
        <v>0</v>
      </c>
      <c r="E714">
        <v>0</v>
      </c>
      <c r="F714">
        <v>1.1000000000000001E-3</v>
      </c>
      <c r="G714">
        <v>0</v>
      </c>
      <c r="H714">
        <v>2.2000000000000001E-3</v>
      </c>
      <c r="I714">
        <v>7.7000000000000011E-3</v>
      </c>
      <c r="J714">
        <v>4.4000000000000003E-3</v>
      </c>
      <c r="K714">
        <v>4.4000000000000003E-3</v>
      </c>
      <c r="L714">
        <v>2.2000000000000001E-3</v>
      </c>
      <c r="M714">
        <v>3.3E-3</v>
      </c>
      <c r="N714">
        <v>3.3E-3</v>
      </c>
      <c r="O714">
        <v>9.8999999999999991E-3</v>
      </c>
      <c r="P714">
        <v>1.1000000000000001E-3</v>
      </c>
      <c r="Q714">
        <v>2.2000000000000001E-3</v>
      </c>
      <c r="R714">
        <v>1.1000000000000001E-3</v>
      </c>
      <c r="S714">
        <v>3.3E-3</v>
      </c>
      <c r="T714">
        <v>3.3E-3</v>
      </c>
      <c r="U714">
        <v>1.1000000000000001E-3</v>
      </c>
      <c r="V714">
        <v>1.1000000000000001E-3</v>
      </c>
      <c r="W714">
        <v>1.1000000000000001E-3</v>
      </c>
      <c r="X714">
        <v>0</v>
      </c>
      <c r="Y714">
        <v>0</v>
      </c>
    </row>
    <row r="715" spans="1:25">
      <c r="A715" s="87" t="s">
        <v>784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3.3E-3</v>
      </c>
      <c r="I715">
        <v>3.3E-3</v>
      </c>
      <c r="J715">
        <v>3.3E-3</v>
      </c>
      <c r="K715">
        <v>3.3E-3</v>
      </c>
      <c r="L715">
        <v>1.1000000000000001E-3</v>
      </c>
      <c r="M715">
        <v>1.1000000000000001E-3</v>
      </c>
      <c r="N715">
        <v>2.2000000000000001E-3</v>
      </c>
      <c r="O715">
        <v>2.2000000000000001E-3</v>
      </c>
      <c r="P715">
        <v>0</v>
      </c>
      <c r="Q715">
        <v>1.1000000000000001E-3</v>
      </c>
      <c r="R715">
        <v>2.2000000000000001E-3</v>
      </c>
      <c r="S715">
        <v>2.2000000000000001E-3</v>
      </c>
      <c r="T715">
        <v>0</v>
      </c>
      <c r="U715">
        <v>0</v>
      </c>
      <c r="V715">
        <v>2.2000000000000001E-3</v>
      </c>
      <c r="W715">
        <v>2.2000000000000001E-3</v>
      </c>
      <c r="X715">
        <v>0</v>
      </c>
      <c r="Y715">
        <v>0</v>
      </c>
    </row>
    <row r="716" spans="1:25">
      <c r="A716" s="87" t="s">
        <v>785</v>
      </c>
      <c r="B716">
        <v>1.1000000000000001E-3</v>
      </c>
      <c r="C716">
        <v>1.1000000000000001E-3</v>
      </c>
      <c r="D716">
        <v>1.1000000000000001E-3</v>
      </c>
      <c r="E716">
        <v>1.1000000000000001E-3</v>
      </c>
      <c r="F716">
        <v>1.1000000000000001E-3</v>
      </c>
      <c r="G716">
        <v>1.1000000000000001E-3</v>
      </c>
      <c r="H716">
        <v>1.1000000000000001E-3</v>
      </c>
      <c r="I716">
        <v>2.2000000000000001E-3</v>
      </c>
      <c r="J716">
        <v>3.3E-3</v>
      </c>
      <c r="K716">
        <v>7.7000000000000011E-3</v>
      </c>
      <c r="L716">
        <v>4.4000000000000003E-3</v>
      </c>
      <c r="M716">
        <v>1.1000000000000001E-3</v>
      </c>
      <c r="N716">
        <v>3.3E-3</v>
      </c>
      <c r="O716">
        <v>2.2000000000000001E-3</v>
      </c>
      <c r="P716">
        <v>1.1000000000000001E-3</v>
      </c>
      <c r="Q716">
        <v>2.2000000000000001E-3</v>
      </c>
      <c r="R716">
        <v>1.1000000000000001E-3</v>
      </c>
      <c r="S716">
        <v>6.6E-3</v>
      </c>
      <c r="T716">
        <v>3.3E-3</v>
      </c>
      <c r="U716">
        <v>2.2000000000000001E-3</v>
      </c>
      <c r="V716">
        <v>1.1000000000000001E-3</v>
      </c>
      <c r="W716">
        <v>2.2000000000000001E-3</v>
      </c>
      <c r="X716">
        <v>2.2000000000000001E-3</v>
      </c>
      <c r="Y716">
        <v>1.1000000000000001E-3</v>
      </c>
    </row>
    <row r="717" spans="1:25">
      <c r="A717" s="87" t="s">
        <v>786</v>
      </c>
      <c r="B717">
        <v>2.2000000000000001E-3</v>
      </c>
      <c r="C717">
        <v>2.2000000000000001E-3</v>
      </c>
      <c r="D717">
        <v>2.2000000000000001E-3</v>
      </c>
      <c r="E717">
        <v>2.2000000000000001E-3</v>
      </c>
      <c r="F717">
        <v>2.2000000000000001E-3</v>
      </c>
      <c r="G717">
        <v>2.2000000000000001E-3</v>
      </c>
      <c r="H717">
        <v>4.4000000000000003E-3</v>
      </c>
      <c r="I717">
        <v>4.4000000000000003E-3</v>
      </c>
      <c r="J717">
        <v>5.5000000000000005E-3</v>
      </c>
      <c r="K717">
        <v>4.4000000000000003E-3</v>
      </c>
      <c r="L717">
        <v>2.2000000000000001E-3</v>
      </c>
      <c r="M717">
        <v>3.3E-3</v>
      </c>
      <c r="N717">
        <v>3.3E-3</v>
      </c>
      <c r="O717">
        <v>5.5000000000000005E-3</v>
      </c>
      <c r="P717">
        <v>5.5000000000000005E-3</v>
      </c>
      <c r="Q717">
        <v>6.6E-3</v>
      </c>
      <c r="R717">
        <v>6.6E-3</v>
      </c>
      <c r="S717">
        <v>6.6E-3</v>
      </c>
      <c r="T717">
        <v>5.5000000000000005E-3</v>
      </c>
      <c r="U717">
        <v>2.2000000000000001E-3</v>
      </c>
      <c r="V717">
        <v>2.2000000000000001E-3</v>
      </c>
      <c r="W717">
        <v>2.2000000000000001E-3</v>
      </c>
      <c r="X717">
        <v>3.3E-3</v>
      </c>
      <c r="Y717">
        <v>2.2000000000000001E-3</v>
      </c>
    </row>
    <row r="718" spans="1:25">
      <c r="A718" s="87" t="s">
        <v>787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2.2000000000000001E-3</v>
      </c>
      <c r="K718">
        <v>1.1000000000000001E-3</v>
      </c>
      <c r="L718">
        <v>1.1000000000000001E-3</v>
      </c>
      <c r="M718">
        <v>1.1000000000000001E-3</v>
      </c>
      <c r="N718">
        <v>1.1000000000000001E-3</v>
      </c>
      <c r="O718">
        <v>1.1000000000000001E-3</v>
      </c>
      <c r="P718">
        <v>2.2000000000000001E-3</v>
      </c>
      <c r="Q718">
        <v>1.1000000000000001E-3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1.1000000000000001E-3</v>
      </c>
      <c r="Y718">
        <v>0</v>
      </c>
    </row>
    <row r="719" spans="1:25">
      <c r="A719" s="87" t="s">
        <v>788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1.1000000000000001E-3</v>
      </c>
      <c r="K719">
        <v>0</v>
      </c>
      <c r="L719">
        <v>0</v>
      </c>
      <c r="M719">
        <v>0</v>
      </c>
      <c r="N719">
        <v>1.1000000000000001E-3</v>
      </c>
      <c r="O719">
        <v>1.1000000000000001E-3</v>
      </c>
      <c r="P719">
        <v>1.1000000000000001E-3</v>
      </c>
      <c r="Q719">
        <v>2.2000000000000001E-3</v>
      </c>
      <c r="R719">
        <v>1.1000000000000001E-3</v>
      </c>
      <c r="S719">
        <v>1.1000000000000001E-3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s="87" t="s">
        <v>789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1.1000000000000001E-3</v>
      </c>
      <c r="J720">
        <v>1.1000000000000001E-3</v>
      </c>
      <c r="K720">
        <v>2.2000000000000001E-3</v>
      </c>
      <c r="L720">
        <v>1.1000000000000001E-3</v>
      </c>
      <c r="M720">
        <v>1.1000000000000001E-3</v>
      </c>
      <c r="N720">
        <v>1.1000000000000001E-3</v>
      </c>
      <c r="O720">
        <v>1.1000000000000001E-3</v>
      </c>
      <c r="P720">
        <v>0</v>
      </c>
      <c r="Q720">
        <v>0</v>
      </c>
      <c r="R720">
        <v>0</v>
      </c>
      <c r="S720">
        <v>3.3E-3</v>
      </c>
      <c r="T720">
        <v>1.1000000000000001E-3</v>
      </c>
      <c r="U720">
        <v>1.1000000000000001E-3</v>
      </c>
      <c r="V720">
        <v>0</v>
      </c>
      <c r="W720">
        <v>0</v>
      </c>
      <c r="X720">
        <v>0</v>
      </c>
      <c r="Y720">
        <v>0</v>
      </c>
    </row>
    <row r="721" spans="1:25">
      <c r="A721" s="87" t="s">
        <v>790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1.1000000000000001E-3</v>
      </c>
      <c r="I721">
        <v>2.2000000000000001E-3</v>
      </c>
      <c r="J721">
        <v>3.3E-3</v>
      </c>
      <c r="K721">
        <v>2.2000000000000001E-3</v>
      </c>
      <c r="L721">
        <v>2.2000000000000001E-3</v>
      </c>
      <c r="M721">
        <v>1.1000000000000001E-3</v>
      </c>
      <c r="N721">
        <v>2.2000000000000001E-3</v>
      </c>
      <c r="O721">
        <v>2.2000000000000001E-3</v>
      </c>
      <c r="P721">
        <v>6.6E-3</v>
      </c>
      <c r="Q721">
        <v>2.2000000000000001E-3</v>
      </c>
      <c r="R721">
        <v>2.2000000000000001E-3</v>
      </c>
      <c r="S721">
        <v>2.2000000000000001E-3</v>
      </c>
      <c r="T721">
        <v>0</v>
      </c>
      <c r="U721">
        <v>1.1000000000000001E-3</v>
      </c>
      <c r="V721">
        <v>0</v>
      </c>
      <c r="W721">
        <v>0</v>
      </c>
      <c r="X721">
        <v>0</v>
      </c>
      <c r="Y721">
        <v>0</v>
      </c>
    </row>
    <row r="722" spans="1:25">
      <c r="A722" s="87" t="s">
        <v>791</v>
      </c>
      <c r="B722">
        <v>1.1000000000000001E-3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3.3E-3</v>
      </c>
      <c r="J722">
        <v>6.6E-3</v>
      </c>
      <c r="K722">
        <v>1.1000000000000001E-3</v>
      </c>
      <c r="L722">
        <v>1.1000000000000001E-3</v>
      </c>
      <c r="M722">
        <v>1.1000000000000001E-3</v>
      </c>
      <c r="N722">
        <v>4.4000000000000003E-3</v>
      </c>
      <c r="O722">
        <v>5.5000000000000005E-3</v>
      </c>
      <c r="P722">
        <v>6.6E-3</v>
      </c>
      <c r="Q722">
        <v>2.2000000000000001E-3</v>
      </c>
      <c r="R722">
        <v>1.1000000000000001E-3</v>
      </c>
      <c r="S722">
        <v>2.2000000000000001E-3</v>
      </c>
      <c r="T722">
        <v>4.4000000000000003E-3</v>
      </c>
      <c r="U722">
        <v>8.8000000000000005E-3</v>
      </c>
      <c r="V722">
        <v>3.3E-3</v>
      </c>
      <c r="W722">
        <v>0</v>
      </c>
      <c r="X722">
        <v>1.1000000000000001E-3</v>
      </c>
      <c r="Y722">
        <v>2.2000000000000001E-3</v>
      </c>
    </row>
    <row r="723" spans="1:25">
      <c r="A723" s="87" t="s">
        <v>792</v>
      </c>
      <c r="B723">
        <v>1.1000000000000001E-3</v>
      </c>
      <c r="C723">
        <v>1.1000000000000001E-3</v>
      </c>
      <c r="D723">
        <v>0</v>
      </c>
      <c r="E723">
        <v>0</v>
      </c>
      <c r="F723">
        <v>1.1000000000000001E-3</v>
      </c>
      <c r="G723">
        <v>4.4000000000000003E-3</v>
      </c>
      <c r="H723">
        <v>2.2000000000000001E-3</v>
      </c>
      <c r="I723">
        <v>5.5000000000000005E-3</v>
      </c>
      <c r="J723">
        <v>4.4000000000000003E-3</v>
      </c>
      <c r="K723">
        <v>6.6E-3</v>
      </c>
      <c r="L723">
        <v>2.2000000000000001E-3</v>
      </c>
      <c r="M723">
        <v>3.3E-3</v>
      </c>
      <c r="N723">
        <v>2.2000000000000001E-3</v>
      </c>
      <c r="O723">
        <v>2.2000000000000001E-3</v>
      </c>
      <c r="P723">
        <v>2.2000000000000001E-3</v>
      </c>
      <c r="Q723">
        <v>3.3E-3</v>
      </c>
      <c r="R723">
        <v>5.5000000000000005E-3</v>
      </c>
      <c r="S723">
        <v>5.5000000000000005E-3</v>
      </c>
      <c r="T723">
        <v>2.2000000000000001E-3</v>
      </c>
      <c r="U723">
        <v>0</v>
      </c>
      <c r="V723">
        <v>1.1000000000000001E-3</v>
      </c>
      <c r="W723">
        <v>2.2000000000000001E-3</v>
      </c>
      <c r="X723">
        <v>1.1000000000000001E-3</v>
      </c>
      <c r="Y723">
        <v>1.1000000000000001E-3</v>
      </c>
    </row>
    <row r="724" spans="1:25">
      <c r="A724" s="87" t="s">
        <v>793</v>
      </c>
      <c r="B724">
        <v>1.1000000000000001E-3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1.1000000000000001E-3</v>
      </c>
      <c r="I724">
        <v>3.3E-3</v>
      </c>
      <c r="J724">
        <v>4.4000000000000003E-3</v>
      </c>
      <c r="K724">
        <v>6.6E-3</v>
      </c>
      <c r="L724">
        <v>4.4000000000000003E-3</v>
      </c>
      <c r="M724">
        <v>4.4000000000000003E-3</v>
      </c>
      <c r="N724">
        <v>3.3E-3</v>
      </c>
      <c r="O724">
        <v>2.2000000000000001E-3</v>
      </c>
      <c r="P724">
        <v>3.3E-3</v>
      </c>
      <c r="Q724">
        <v>5.5000000000000005E-3</v>
      </c>
      <c r="R724">
        <v>3.3E-3</v>
      </c>
      <c r="S724">
        <v>8.8000000000000005E-3</v>
      </c>
      <c r="T724">
        <v>4.4000000000000003E-3</v>
      </c>
      <c r="U724">
        <v>3.3E-3</v>
      </c>
      <c r="V724">
        <v>1.1000000000000001E-3</v>
      </c>
      <c r="W724">
        <v>2.2000000000000001E-3</v>
      </c>
      <c r="X724">
        <v>2.2000000000000001E-3</v>
      </c>
      <c r="Y724">
        <v>0</v>
      </c>
    </row>
    <row r="725" spans="1:25">
      <c r="A725" s="87" t="s">
        <v>794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3.3E-3</v>
      </c>
      <c r="J725">
        <v>5.5000000000000005E-3</v>
      </c>
      <c r="K725">
        <v>3.3E-3</v>
      </c>
      <c r="L725">
        <v>2.2000000000000001E-3</v>
      </c>
      <c r="M725">
        <v>0</v>
      </c>
      <c r="N725">
        <v>1.1000000000000001E-3</v>
      </c>
      <c r="O725">
        <v>1.1000000000000001E-3</v>
      </c>
      <c r="P725">
        <v>1.1000000000000001E-3</v>
      </c>
      <c r="Q725">
        <v>2.2000000000000001E-3</v>
      </c>
      <c r="R725">
        <v>0</v>
      </c>
      <c r="S725">
        <v>1.1000000000000001E-3</v>
      </c>
      <c r="T725">
        <v>1.1000000000000001E-3</v>
      </c>
      <c r="U725">
        <v>1.1000000000000001E-3</v>
      </c>
      <c r="V725">
        <v>0</v>
      </c>
      <c r="W725">
        <v>2.2000000000000001E-3</v>
      </c>
      <c r="X725">
        <v>2.2000000000000001E-3</v>
      </c>
      <c r="Y725">
        <v>0</v>
      </c>
    </row>
    <row r="726" spans="1:25">
      <c r="A726" s="87" t="s">
        <v>795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1.1000000000000001E-3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2.2000000000000001E-3</v>
      </c>
      <c r="Q726">
        <v>1.1000000000000001E-3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s="87" t="s">
        <v>796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1.1000000000000001E-3</v>
      </c>
      <c r="J727">
        <v>1.1000000000000001E-3</v>
      </c>
      <c r="K727">
        <v>1.1000000000000001E-3</v>
      </c>
      <c r="L727">
        <v>1.1000000000000001E-3</v>
      </c>
      <c r="M727">
        <v>1.1000000000000001E-3</v>
      </c>
      <c r="N727">
        <v>1.1000000000000001E-3</v>
      </c>
      <c r="O727">
        <v>1.1000000000000001E-3</v>
      </c>
      <c r="P727">
        <v>1.1000000000000001E-3</v>
      </c>
      <c r="Q727">
        <v>1.1000000000000001E-3</v>
      </c>
      <c r="R727">
        <v>1.1000000000000001E-3</v>
      </c>
      <c r="S727">
        <v>1.1000000000000001E-3</v>
      </c>
      <c r="T727">
        <v>2.2000000000000001E-3</v>
      </c>
      <c r="U727">
        <v>1.1000000000000001E-3</v>
      </c>
      <c r="V727">
        <v>0</v>
      </c>
      <c r="W727">
        <v>0</v>
      </c>
      <c r="X727">
        <v>1.1000000000000001E-3</v>
      </c>
      <c r="Y727">
        <v>0</v>
      </c>
    </row>
    <row r="728" spans="1:25">
      <c r="A728" s="87" t="s">
        <v>797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1.1000000000000001E-3</v>
      </c>
      <c r="I728">
        <v>2.2000000000000001E-3</v>
      </c>
      <c r="J728">
        <v>3.3E-3</v>
      </c>
      <c r="K728">
        <v>3.3E-3</v>
      </c>
      <c r="L728">
        <v>2.2000000000000001E-3</v>
      </c>
      <c r="M728">
        <v>1.1000000000000001E-3</v>
      </c>
      <c r="N728">
        <v>4.4000000000000003E-3</v>
      </c>
      <c r="O728">
        <v>2.2000000000000001E-3</v>
      </c>
      <c r="P728">
        <v>2.2000000000000001E-3</v>
      </c>
      <c r="Q728">
        <v>1.1000000000000001E-3</v>
      </c>
      <c r="R728">
        <v>2.2000000000000001E-3</v>
      </c>
      <c r="S728">
        <v>3.3E-3</v>
      </c>
      <c r="T728">
        <v>1.1000000000000001E-3</v>
      </c>
      <c r="U728">
        <v>0</v>
      </c>
      <c r="V728">
        <v>1.1000000000000001E-3</v>
      </c>
      <c r="W728">
        <v>1.1000000000000001E-3</v>
      </c>
      <c r="X728">
        <v>1.1000000000000001E-3</v>
      </c>
      <c r="Y728">
        <v>1.1000000000000001E-3</v>
      </c>
    </row>
    <row r="729" spans="1:25">
      <c r="A729" s="87" t="s">
        <v>798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2.2000000000000001E-3</v>
      </c>
      <c r="I729">
        <v>6.6E-3</v>
      </c>
      <c r="J729">
        <v>6.6E-3</v>
      </c>
      <c r="K729">
        <v>3.3E-3</v>
      </c>
      <c r="L729">
        <v>1.1000000000000001E-3</v>
      </c>
      <c r="M729">
        <v>3.3E-3</v>
      </c>
      <c r="N729">
        <v>2.2000000000000001E-3</v>
      </c>
      <c r="O729">
        <v>1.1000000000000001E-3</v>
      </c>
      <c r="P729">
        <v>1.1000000000000001E-3</v>
      </c>
      <c r="Q729">
        <v>2.2000000000000001E-3</v>
      </c>
      <c r="R729">
        <v>3.3E-3</v>
      </c>
      <c r="S729">
        <v>5.5000000000000005E-3</v>
      </c>
      <c r="T729">
        <v>3.3E-3</v>
      </c>
      <c r="U729">
        <v>3.3E-3</v>
      </c>
      <c r="V729">
        <v>2.2000000000000001E-3</v>
      </c>
      <c r="W729">
        <v>1.1000000000000001E-3</v>
      </c>
      <c r="X729">
        <v>1.1000000000000001E-3</v>
      </c>
      <c r="Y729">
        <v>1.1000000000000001E-3</v>
      </c>
    </row>
    <row r="730" spans="1:25">
      <c r="A730" s="87" t="s">
        <v>799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s="87" t="s">
        <v>800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1.1000000000000001E-3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1.1000000000000001E-3</v>
      </c>
      <c r="T731">
        <v>1.1000000000000001E-3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s="87" t="s">
        <v>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1.1000000000000001E-3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s="87" t="s">
        <v>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1.1000000000000001E-3</v>
      </c>
      <c r="J733">
        <v>1.1000000000000001E-3</v>
      </c>
      <c r="K733">
        <v>2.2000000000000001E-3</v>
      </c>
      <c r="L733">
        <v>1.1000000000000001E-3</v>
      </c>
      <c r="M733">
        <v>1.1000000000000001E-3</v>
      </c>
      <c r="N733">
        <v>1.1000000000000001E-3</v>
      </c>
      <c r="O733">
        <v>1.1000000000000001E-3</v>
      </c>
      <c r="P733">
        <v>1.1000000000000001E-3</v>
      </c>
      <c r="Q733">
        <v>1.1000000000000001E-3</v>
      </c>
      <c r="R733">
        <v>2.2000000000000001E-3</v>
      </c>
      <c r="S733">
        <v>0</v>
      </c>
      <c r="T733">
        <v>0</v>
      </c>
      <c r="U733">
        <v>0</v>
      </c>
      <c r="V733">
        <v>1.1000000000000001E-3</v>
      </c>
      <c r="W733">
        <v>0</v>
      </c>
      <c r="X733">
        <v>0</v>
      </c>
      <c r="Y733">
        <v>0</v>
      </c>
    </row>
    <row r="734" spans="1:25">
      <c r="A734" s="87" t="s">
        <v>803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2.2000000000000001E-3</v>
      </c>
      <c r="J734">
        <v>1.1000000000000001E-3</v>
      </c>
      <c r="K734">
        <v>1.1000000000000001E-3</v>
      </c>
      <c r="L734">
        <v>0</v>
      </c>
      <c r="M734">
        <v>1.1000000000000001E-3</v>
      </c>
      <c r="N734">
        <v>0</v>
      </c>
      <c r="O734">
        <v>1.1000000000000001E-3</v>
      </c>
      <c r="P734">
        <v>0</v>
      </c>
      <c r="Q734">
        <v>0</v>
      </c>
      <c r="R734">
        <v>1.1000000000000001E-3</v>
      </c>
      <c r="S734">
        <v>1.1000000000000001E-3</v>
      </c>
      <c r="T734">
        <v>1.1000000000000001E-3</v>
      </c>
      <c r="U734">
        <v>0</v>
      </c>
      <c r="V734">
        <v>1.1000000000000001E-3</v>
      </c>
      <c r="W734">
        <v>3.3E-3</v>
      </c>
      <c r="X734">
        <v>1.1000000000000001E-3</v>
      </c>
      <c r="Y734">
        <v>1.1000000000000001E-3</v>
      </c>
    </row>
    <row r="735" spans="1:25">
      <c r="A735" s="87" t="s">
        <v>804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1.1000000000000001E-3</v>
      </c>
      <c r="L735">
        <v>1.1000000000000001E-3</v>
      </c>
      <c r="M735">
        <v>0</v>
      </c>
      <c r="N735">
        <v>1.1000000000000001E-3</v>
      </c>
      <c r="O735">
        <v>3.3E-3</v>
      </c>
      <c r="P735">
        <v>0</v>
      </c>
      <c r="Q735">
        <v>0</v>
      </c>
      <c r="R735">
        <v>0</v>
      </c>
      <c r="S735">
        <v>1.1000000000000001E-3</v>
      </c>
      <c r="T735">
        <v>1.1000000000000001E-3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s="87" t="s">
        <v>805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1.1000000000000001E-3</v>
      </c>
      <c r="H736">
        <v>3.3E-3</v>
      </c>
      <c r="I736">
        <v>3.3E-3</v>
      </c>
      <c r="J736">
        <v>3.3E-3</v>
      </c>
      <c r="K736">
        <v>3.3E-3</v>
      </c>
      <c r="L736">
        <v>2.2000000000000001E-3</v>
      </c>
      <c r="M736">
        <v>2.2000000000000001E-3</v>
      </c>
      <c r="N736">
        <v>2.2000000000000001E-3</v>
      </c>
      <c r="O736">
        <v>1.1000000000000001E-3</v>
      </c>
      <c r="P736">
        <v>1.1000000000000001E-3</v>
      </c>
      <c r="Q736">
        <v>3.3E-3</v>
      </c>
      <c r="R736">
        <v>4.4000000000000003E-3</v>
      </c>
      <c r="S736">
        <v>3.3E-3</v>
      </c>
      <c r="T736">
        <v>1.1000000000000001E-3</v>
      </c>
      <c r="U736">
        <v>1.1000000000000001E-3</v>
      </c>
      <c r="V736">
        <v>1.1000000000000001E-3</v>
      </c>
      <c r="W736">
        <v>2.2000000000000001E-3</v>
      </c>
      <c r="X736">
        <v>0</v>
      </c>
      <c r="Y736">
        <v>0</v>
      </c>
    </row>
    <row r="737" spans="1:25">
      <c r="A737" s="87" t="s">
        <v>806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2.2000000000000001E-3</v>
      </c>
      <c r="I737">
        <v>4.4000000000000003E-3</v>
      </c>
      <c r="J737">
        <v>4.4000000000000003E-3</v>
      </c>
      <c r="K737">
        <v>3.3E-3</v>
      </c>
      <c r="L737">
        <v>1.1000000000000001E-3</v>
      </c>
      <c r="M737">
        <v>1.1000000000000001E-3</v>
      </c>
      <c r="N737">
        <v>2.2000000000000001E-3</v>
      </c>
      <c r="O737">
        <v>2.2000000000000001E-3</v>
      </c>
      <c r="P737">
        <v>3.3E-3</v>
      </c>
      <c r="Q737">
        <v>2.2000000000000001E-3</v>
      </c>
      <c r="R737">
        <v>2.2000000000000001E-3</v>
      </c>
      <c r="S737">
        <v>3.3E-3</v>
      </c>
      <c r="T737">
        <v>2.2000000000000001E-3</v>
      </c>
      <c r="U737">
        <v>1.1000000000000001E-3</v>
      </c>
      <c r="V737">
        <v>1.1000000000000001E-3</v>
      </c>
      <c r="W737">
        <v>2.2000000000000001E-3</v>
      </c>
      <c r="X737">
        <v>4.4000000000000003E-3</v>
      </c>
      <c r="Y737">
        <v>1.1000000000000001E-3</v>
      </c>
    </row>
    <row r="738" spans="1:25">
      <c r="A738" s="87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1.1000000000000001E-3</v>
      </c>
      <c r="I738">
        <v>0</v>
      </c>
      <c r="J738">
        <v>3.3E-3</v>
      </c>
      <c r="K738">
        <v>2.2000000000000001E-3</v>
      </c>
      <c r="L738">
        <v>1.1000000000000001E-3</v>
      </c>
      <c r="M738">
        <v>2.2000000000000001E-3</v>
      </c>
      <c r="N738">
        <v>3.3E-3</v>
      </c>
      <c r="O738">
        <v>2.2000000000000001E-3</v>
      </c>
      <c r="P738">
        <v>2.2000000000000001E-3</v>
      </c>
      <c r="Q738">
        <v>1.1000000000000001E-3</v>
      </c>
      <c r="R738">
        <v>1.1000000000000001E-3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s="87" t="s">
        <v>808</v>
      </c>
      <c r="B739">
        <v>2.2000000000000001E-3</v>
      </c>
      <c r="C739">
        <v>2.2000000000000001E-3</v>
      </c>
      <c r="D739">
        <v>2.2000000000000001E-3</v>
      </c>
      <c r="E739">
        <v>1.1000000000000001E-3</v>
      </c>
      <c r="F739">
        <v>0</v>
      </c>
      <c r="G739">
        <v>1.1000000000000001E-3</v>
      </c>
      <c r="H739">
        <v>2.2000000000000001E-3</v>
      </c>
      <c r="I739">
        <v>5.5000000000000005E-3</v>
      </c>
      <c r="J739">
        <v>1.1000000000000001E-2</v>
      </c>
      <c r="K739">
        <v>1.5400000000000002E-2</v>
      </c>
      <c r="L739">
        <v>1.9799999999999998E-2</v>
      </c>
      <c r="M739">
        <v>1.43E-2</v>
      </c>
      <c r="N739">
        <v>9.8999999999999991E-3</v>
      </c>
      <c r="O739">
        <v>1.5400000000000002E-2</v>
      </c>
      <c r="P739">
        <v>1.6500000000000001E-2</v>
      </c>
      <c r="Q739">
        <v>1.6500000000000001E-2</v>
      </c>
      <c r="R739">
        <v>1.21E-2</v>
      </c>
      <c r="S739">
        <v>1.21E-2</v>
      </c>
      <c r="T739">
        <v>1.21E-2</v>
      </c>
      <c r="U739">
        <v>9.8999999999999991E-3</v>
      </c>
      <c r="V739">
        <v>4.4000000000000003E-3</v>
      </c>
      <c r="W739">
        <v>3.3E-3</v>
      </c>
      <c r="X739">
        <v>2.2000000000000001E-3</v>
      </c>
      <c r="Y739">
        <v>2.2000000000000001E-3</v>
      </c>
    </row>
    <row r="740" spans="1:25">
      <c r="A740" s="87" t="s">
        <v>809</v>
      </c>
      <c r="B740">
        <v>0.3135</v>
      </c>
      <c r="C740">
        <v>0.1298</v>
      </c>
      <c r="D740">
        <v>1.8700000000000001E-2</v>
      </c>
      <c r="E740">
        <v>1.7600000000000001E-2</v>
      </c>
      <c r="F740">
        <v>0.19689999999999999</v>
      </c>
      <c r="G740">
        <v>0.2409</v>
      </c>
      <c r="H740">
        <v>1.8700000000000001E-2</v>
      </c>
      <c r="I740">
        <v>3.7400000000000003E-2</v>
      </c>
      <c r="J740">
        <v>2.9700000000000001E-2</v>
      </c>
      <c r="K740">
        <v>2.4199999999999999E-2</v>
      </c>
      <c r="L740">
        <v>3.1899999999999998E-2</v>
      </c>
      <c r="M740">
        <v>1.7600000000000001E-2</v>
      </c>
      <c r="N740">
        <v>1.9799999999999998E-2</v>
      </c>
      <c r="O740">
        <v>3.3000000000000002E-2</v>
      </c>
      <c r="P740">
        <v>3.7400000000000003E-2</v>
      </c>
      <c r="Q740">
        <v>2.53E-2</v>
      </c>
      <c r="R740">
        <v>4.07E-2</v>
      </c>
      <c r="S740">
        <v>3.1899999999999998E-2</v>
      </c>
      <c r="T740">
        <v>2.2000000000000002E-2</v>
      </c>
      <c r="U740">
        <v>1.9799999999999998E-2</v>
      </c>
      <c r="V740">
        <v>1.6500000000000001E-2</v>
      </c>
      <c r="W740">
        <v>1.5400000000000002E-2</v>
      </c>
      <c r="X740">
        <v>1.6500000000000001E-2</v>
      </c>
      <c r="Y740">
        <v>0.12320000000000002</v>
      </c>
    </row>
    <row r="741" spans="1:25">
      <c r="A741" s="87" t="s">
        <v>810</v>
      </c>
      <c r="B741">
        <v>2.2000000000000001E-3</v>
      </c>
      <c r="C741">
        <v>3.3E-3</v>
      </c>
      <c r="D741">
        <v>3.3E-3</v>
      </c>
      <c r="E741">
        <v>2.2000000000000001E-3</v>
      </c>
      <c r="F741">
        <v>1.1000000000000001E-3</v>
      </c>
      <c r="G741">
        <v>6.0500000000000005E-2</v>
      </c>
      <c r="H741">
        <v>0.20020000000000002</v>
      </c>
      <c r="I741">
        <v>5.5000000000000005E-3</v>
      </c>
      <c r="J741">
        <v>6.6E-3</v>
      </c>
      <c r="K741">
        <v>1.43E-2</v>
      </c>
      <c r="L741">
        <v>8.8000000000000005E-3</v>
      </c>
      <c r="M741">
        <v>6.2699999999999992E-2</v>
      </c>
      <c r="N741">
        <v>0.19470000000000001</v>
      </c>
      <c r="O741">
        <v>5.5000000000000005E-3</v>
      </c>
      <c r="P741">
        <v>3.3000000000000002E-2</v>
      </c>
      <c r="Q741">
        <v>4.1800000000000004E-2</v>
      </c>
      <c r="R741">
        <v>8.8000000000000005E-3</v>
      </c>
      <c r="S741">
        <v>8.8000000000000005E-3</v>
      </c>
      <c r="T741">
        <v>4.4000000000000003E-3</v>
      </c>
      <c r="U741">
        <v>3.0800000000000004E-2</v>
      </c>
      <c r="V741">
        <v>0.1749</v>
      </c>
      <c r="W741">
        <v>4.8399999999999999E-2</v>
      </c>
      <c r="X741">
        <v>4.4000000000000003E-3</v>
      </c>
      <c r="Y741">
        <v>2.2000000000000001E-3</v>
      </c>
    </row>
    <row r="742" spans="1:25">
      <c r="A742" s="87" t="s">
        <v>811</v>
      </c>
      <c r="B742">
        <v>1.1000000000000001E-3</v>
      </c>
      <c r="C742">
        <v>1.1000000000000001E-3</v>
      </c>
      <c r="D742">
        <v>1.1000000000000001E-3</v>
      </c>
      <c r="E742">
        <v>1.1000000000000001E-3</v>
      </c>
      <c r="F742">
        <v>0.1419</v>
      </c>
      <c r="G742">
        <v>0.14300000000000002</v>
      </c>
      <c r="H742">
        <v>0.11</v>
      </c>
      <c r="I742">
        <v>1.1000000000000001E-3</v>
      </c>
      <c r="J742">
        <v>1.1000000000000001E-3</v>
      </c>
      <c r="K742">
        <v>1.1000000000000001E-3</v>
      </c>
      <c r="L742">
        <v>8.8000000000000005E-3</v>
      </c>
      <c r="M742">
        <v>1.1000000000000001E-3</v>
      </c>
      <c r="N742">
        <v>5.5000000000000005E-3</v>
      </c>
      <c r="O742">
        <v>2.2000000000000001E-3</v>
      </c>
      <c r="P742">
        <v>1.1000000000000001E-3</v>
      </c>
      <c r="Q742">
        <v>1.1000000000000001E-3</v>
      </c>
      <c r="R742">
        <v>1.1000000000000001E-3</v>
      </c>
      <c r="S742">
        <v>2.2000000000000001E-3</v>
      </c>
      <c r="T742">
        <v>0.20130000000000001</v>
      </c>
      <c r="U742">
        <v>0.22329999999999997</v>
      </c>
      <c r="V742">
        <v>0.15620000000000001</v>
      </c>
      <c r="W742">
        <v>0</v>
      </c>
      <c r="X742">
        <v>1.1000000000000001E-3</v>
      </c>
      <c r="Y742">
        <v>1.1000000000000001E-3</v>
      </c>
    </row>
    <row r="743" spans="1:25">
      <c r="A743" s="87" t="s">
        <v>812</v>
      </c>
      <c r="B743">
        <v>3.3E-3</v>
      </c>
      <c r="C743">
        <v>3.3E-3</v>
      </c>
      <c r="D743">
        <v>3.3E-3</v>
      </c>
      <c r="E743">
        <v>2.2000000000000001E-3</v>
      </c>
      <c r="F743">
        <v>2.2000000000000001E-3</v>
      </c>
      <c r="G743">
        <v>2.2000000000000001E-3</v>
      </c>
      <c r="H743">
        <v>2.2000000000000001E-3</v>
      </c>
      <c r="I743">
        <v>3.3E-3</v>
      </c>
      <c r="J743">
        <v>7.7000000000000011E-3</v>
      </c>
      <c r="K743">
        <v>1.21E-2</v>
      </c>
      <c r="L743">
        <v>9.8999999999999991E-3</v>
      </c>
      <c r="M743">
        <v>1.1000000000000001E-2</v>
      </c>
      <c r="N743">
        <v>4.4000000000000003E-3</v>
      </c>
      <c r="O743">
        <v>4.4000000000000003E-3</v>
      </c>
      <c r="P743">
        <v>3.3E-3</v>
      </c>
      <c r="Q743">
        <v>3.3E-3</v>
      </c>
      <c r="R743">
        <v>3.3E-3</v>
      </c>
      <c r="S743">
        <v>3.3E-3</v>
      </c>
      <c r="T743">
        <v>3.3E-3</v>
      </c>
      <c r="U743">
        <v>3.3E-3</v>
      </c>
      <c r="V743">
        <v>3.3E-3</v>
      </c>
      <c r="W743">
        <v>3.3E-3</v>
      </c>
      <c r="X743">
        <v>2.2000000000000001E-3</v>
      </c>
      <c r="Y743">
        <v>3.3E-3</v>
      </c>
    </row>
    <row r="744" spans="1:25">
      <c r="A744" s="87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1.1000000000000001E-3</v>
      </c>
      <c r="I744">
        <v>1.1000000000000001E-3</v>
      </c>
      <c r="J744">
        <v>2.2000000000000001E-3</v>
      </c>
      <c r="K744">
        <v>1.1000000000000001E-3</v>
      </c>
      <c r="L744">
        <v>2.2000000000000001E-3</v>
      </c>
      <c r="M744">
        <v>6.6E-3</v>
      </c>
      <c r="N744">
        <v>1.1000000000000001E-3</v>
      </c>
      <c r="O744">
        <v>1.1000000000000001E-2</v>
      </c>
      <c r="P744">
        <v>1.32E-2</v>
      </c>
      <c r="Q744">
        <v>1.5400000000000002E-2</v>
      </c>
      <c r="R744">
        <v>5.5000000000000005E-3</v>
      </c>
      <c r="S744">
        <v>1.1000000000000001E-3</v>
      </c>
      <c r="T744">
        <v>3.3E-3</v>
      </c>
      <c r="U744">
        <v>1.1000000000000001E-3</v>
      </c>
      <c r="V744">
        <v>1.1000000000000001E-3</v>
      </c>
      <c r="W744">
        <v>0</v>
      </c>
      <c r="X744">
        <v>0</v>
      </c>
      <c r="Y744">
        <v>0</v>
      </c>
    </row>
    <row r="745" spans="1:25">
      <c r="A745" s="87" t="s">
        <v>814</v>
      </c>
      <c r="B745">
        <v>1.1000000000000001E-3</v>
      </c>
      <c r="C745">
        <v>1.1000000000000001E-3</v>
      </c>
      <c r="D745">
        <v>1.1000000000000001E-3</v>
      </c>
      <c r="E745">
        <v>0</v>
      </c>
      <c r="F745">
        <v>0</v>
      </c>
      <c r="G745">
        <v>4.4000000000000003E-3</v>
      </c>
      <c r="H745">
        <v>4.4000000000000003E-3</v>
      </c>
      <c r="I745">
        <v>4.4000000000000003E-3</v>
      </c>
      <c r="J745">
        <v>3.3E-3</v>
      </c>
      <c r="K745">
        <v>2.2000000000000001E-3</v>
      </c>
      <c r="L745">
        <v>5.5000000000000005E-3</v>
      </c>
      <c r="M745">
        <v>6.6E-3</v>
      </c>
      <c r="N745">
        <v>6.6E-3</v>
      </c>
      <c r="O745">
        <v>8.8000000000000005E-3</v>
      </c>
      <c r="P745">
        <v>7.7000000000000011E-3</v>
      </c>
      <c r="Q745">
        <v>9.8999999999999991E-3</v>
      </c>
      <c r="R745">
        <v>8.8000000000000005E-3</v>
      </c>
      <c r="S745">
        <v>7.7000000000000011E-3</v>
      </c>
      <c r="T745">
        <v>6.6E-3</v>
      </c>
      <c r="U745">
        <v>6.6E-3</v>
      </c>
      <c r="V745">
        <v>6.6E-3</v>
      </c>
      <c r="W745">
        <v>6.6E-3</v>
      </c>
      <c r="X745">
        <v>5.5000000000000005E-3</v>
      </c>
      <c r="Y745">
        <v>1.1000000000000001E-3</v>
      </c>
    </row>
    <row r="746" spans="1:25">
      <c r="A746" s="87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1.1000000000000001E-3</v>
      </c>
      <c r="I746">
        <v>1.1000000000000001E-3</v>
      </c>
      <c r="J746">
        <v>3.3E-3</v>
      </c>
      <c r="K746">
        <v>2.2000000000000001E-3</v>
      </c>
      <c r="L746">
        <v>1.1000000000000001E-3</v>
      </c>
      <c r="M746">
        <v>1.1000000000000001E-3</v>
      </c>
      <c r="N746">
        <v>1.1000000000000001E-3</v>
      </c>
      <c r="O746">
        <v>0</v>
      </c>
      <c r="P746">
        <v>6.6E-3</v>
      </c>
      <c r="Q746">
        <v>2.2000000000000001E-3</v>
      </c>
      <c r="R746">
        <v>1.1000000000000001E-3</v>
      </c>
      <c r="S746">
        <v>2.2000000000000001E-3</v>
      </c>
      <c r="T746">
        <v>2.2000000000000001E-3</v>
      </c>
      <c r="U746">
        <v>1.1000000000000001E-3</v>
      </c>
      <c r="V746">
        <v>1.1000000000000001E-3</v>
      </c>
      <c r="W746">
        <v>1.1000000000000001E-3</v>
      </c>
      <c r="X746">
        <v>0</v>
      </c>
      <c r="Y746">
        <v>0</v>
      </c>
    </row>
    <row r="747" spans="1:25">
      <c r="A747" s="87" t="s">
        <v>816</v>
      </c>
      <c r="B747">
        <v>8.14E-2</v>
      </c>
      <c r="C747">
        <v>4.4000000000000003E-3</v>
      </c>
      <c r="D747">
        <v>1.1000000000000001E-3</v>
      </c>
      <c r="E747">
        <v>0</v>
      </c>
      <c r="F747">
        <v>0.20350000000000001</v>
      </c>
      <c r="G747">
        <v>7.7000000000000011E-3</v>
      </c>
      <c r="H747">
        <v>2.2000000000000001E-3</v>
      </c>
      <c r="I747">
        <v>3.3E-3</v>
      </c>
      <c r="J747">
        <v>5.5000000000000005E-3</v>
      </c>
      <c r="K747">
        <v>9.8999999999999991E-3</v>
      </c>
      <c r="L747">
        <v>9.8999999999999991E-3</v>
      </c>
      <c r="M747">
        <v>2.2000000000000001E-3</v>
      </c>
      <c r="N747">
        <v>1.1000000000000001E-3</v>
      </c>
      <c r="O747">
        <v>6.6E-3</v>
      </c>
      <c r="P747">
        <v>4.4000000000000003E-3</v>
      </c>
      <c r="Q747">
        <v>6.6E-3</v>
      </c>
      <c r="R747">
        <v>1.1000000000000001E-3</v>
      </c>
      <c r="S747">
        <v>5.5000000000000005E-3</v>
      </c>
      <c r="T747">
        <v>1.1000000000000001E-3</v>
      </c>
      <c r="U747">
        <v>0</v>
      </c>
      <c r="V747">
        <v>0</v>
      </c>
      <c r="W747">
        <v>0</v>
      </c>
      <c r="X747">
        <v>5.7200000000000001E-2</v>
      </c>
      <c r="Y747">
        <v>0.1474</v>
      </c>
    </row>
    <row r="748" spans="1:25">
      <c r="A748" s="87" t="s">
        <v>1100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s="87" t="s">
        <v>817</v>
      </c>
      <c r="B749">
        <v>1.1000000000000001E-3</v>
      </c>
      <c r="C749">
        <v>1.1000000000000001E-3</v>
      </c>
      <c r="D749">
        <v>4.4000000000000003E-3</v>
      </c>
      <c r="E749">
        <v>6.6E-3</v>
      </c>
      <c r="F749">
        <v>3.3E-3</v>
      </c>
      <c r="G749">
        <v>0</v>
      </c>
      <c r="H749">
        <v>3.3E-3</v>
      </c>
      <c r="I749">
        <v>2.2000000000000001E-3</v>
      </c>
      <c r="J749">
        <v>3.3E-3</v>
      </c>
      <c r="K749">
        <v>6.6E-3</v>
      </c>
      <c r="L749">
        <v>8.8000000000000005E-3</v>
      </c>
      <c r="M749">
        <v>6.6E-3</v>
      </c>
      <c r="N749">
        <v>6.6E-3</v>
      </c>
      <c r="O749">
        <v>7.7000000000000011E-3</v>
      </c>
      <c r="P749">
        <v>8.8000000000000005E-3</v>
      </c>
      <c r="Q749">
        <v>6.6E-3</v>
      </c>
      <c r="R749">
        <v>6.6E-3</v>
      </c>
      <c r="S749">
        <v>5.5000000000000005E-3</v>
      </c>
      <c r="T749">
        <v>7.7000000000000011E-3</v>
      </c>
      <c r="U749">
        <v>1.32E-2</v>
      </c>
      <c r="V749">
        <v>4.4000000000000003E-3</v>
      </c>
      <c r="W749">
        <v>4.4000000000000003E-3</v>
      </c>
      <c r="X749">
        <v>1.1000000000000001E-3</v>
      </c>
      <c r="Y749">
        <v>2.2000000000000001E-3</v>
      </c>
    </row>
    <row r="750" spans="1:25">
      <c r="A750" s="87" t="s">
        <v>818</v>
      </c>
      <c r="B750">
        <v>0.23429999999999998</v>
      </c>
      <c r="C750">
        <v>0.27060000000000001</v>
      </c>
      <c r="D750">
        <v>2.2000000000000001E-3</v>
      </c>
      <c r="E750">
        <v>2.2000000000000001E-3</v>
      </c>
      <c r="F750">
        <v>0.1991</v>
      </c>
      <c r="G750">
        <v>0.21229999999999999</v>
      </c>
      <c r="H750">
        <v>5.5000000000000005E-3</v>
      </c>
      <c r="I750">
        <v>3.3E-3</v>
      </c>
      <c r="J750">
        <v>4.4000000000000003E-3</v>
      </c>
      <c r="K750">
        <v>4.4000000000000003E-3</v>
      </c>
      <c r="L750">
        <v>5.5000000000000005E-3</v>
      </c>
      <c r="M750">
        <v>3.3E-3</v>
      </c>
      <c r="N750">
        <v>3.3E-3</v>
      </c>
      <c r="O750">
        <v>4.4000000000000003E-3</v>
      </c>
      <c r="P750">
        <v>6.6E-3</v>
      </c>
      <c r="Q750">
        <v>5.5000000000000005E-3</v>
      </c>
      <c r="R750">
        <v>3.3E-3</v>
      </c>
      <c r="S750">
        <v>5.5000000000000005E-3</v>
      </c>
      <c r="T750">
        <v>5.5000000000000005E-3</v>
      </c>
      <c r="U750">
        <v>8.8000000000000005E-3</v>
      </c>
      <c r="V750">
        <v>5.5000000000000005E-3</v>
      </c>
      <c r="W750">
        <v>4.4000000000000003E-3</v>
      </c>
      <c r="X750">
        <v>3.3E-3</v>
      </c>
      <c r="Y750">
        <v>3.3E-3</v>
      </c>
    </row>
    <row r="751" spans="1:25">
      <c r="A751" s="87" t="s">
        <v>819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4.4000000000000003E-3</v>
      </c>
      <c r="I751">
        <v>3.3E-3</v>
      </c>
      <c r="J751">
        <v>5.5000000000000005E-3</v>
      </c>
      <c r="K751">
        <v>3.3E-3</v>
      </c>
      <c r="L751">
        <v>4.4000000000000003E-3</v>
      </c>
      <c r="M751">
        <v>3.3E-3</v>
      </c>
      <c r="N751">
        <v>2.2000000000000001E-3</v>
      </c>
      <c r="O751">
        <v>6.6E-3</v>
      </c>
      <c r="P751">
        <v>9.8999999999999991E-3</v>
      </c>
      <c r="Q751">
        <v>4.4000000000000003E-3</v>
      </c>
      <c r="R751">
        <v>3.3E-3</v>
      </c>
      <c r="S751">
        <v>1.1000000000000001E-3</v>
      </c>
      <c r="T751">
        <v>0</v>
      </c>
      <c r="U751">
        <v>1.1000000000000001E-3</v>
      </c>
      <c r="V751">
        <v>1.1000000000000001E-3</v>
      </c>
      <c r="W751">
        <v>0</v>
      </c>
      <c r="X751">
        <v>1.1000000000000001E-3</v>
      </c>
      <c r="Y751">
        <v>1.1000000000000001E-3</v>
      </c>
    </row>
    <row r="752" spans="1:25">
      <c r="A752" s="87" t="s">
        <v>820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1.1000000000000001E-3</v>
      </c>
      <c r="M752">
        <v>0</v>
      </c>
      <c r="N752">
        <v>0</v>
      </c>
      <c r="O752">
        <v>0</v>
      </c>
      <c r="P752">
        <v>1.1000000000000001E-3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s="87" t="s">
        <v>821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3.3E-3</v>
      </c>
      <c r="J753">
        <v>7.7000000000000011E-3</v>
      </c>
      <c r="K753">
        <v>3.3E-3</v>
      </c>
      <c r="L753">
        <v>2.2000000000000001E-3</v>
      </c>
      <c r="M753">
        <v>9.8999999999999991E-3</v>
      </c>
      <c r="N753">
        <v>0.11550000000000001</v>
      </c>
      <c r="O753">
        <v>1.1000000000000001E-3</v>
      </c>
      <c r="P753">
        <v>8.8000000000000005E-3</v>
      </c>
      <c r="Q753">
        <v>4.4000000000000003E-3</v>
      </c>
      <c r="R753">
        <v>7.7000000000000011E-3</v>
      </c>
      <c r="S753">
        <v>0</v>
      </c>
      <c r="T753">
        <v>0</v>
      </c>
      <c r="U753">
        <v>8.8000000000000005E-3</v>
      </c>
      <c r="V753">
        <v>0.13969999999999999</v>
      </c>
      <c r="W753">
        <v>0</v>
      </c>
      <c r="X753">
        <v>0</v>
      </c>
      <c r="Y753">
        <v>0</v>
      </c>
    </row>
    <row r="754" spans="1:25">
      <c r="A754" s="87" t="s">
        <v>822</v>
      </c>
      <c r="B754">
        <v>2.2000000000000001E-3</v>
      </c>
      <c r="C754">
        <v>2.2000000000000001E-3</v>
      </c>
      <c r="D754">
        <v>2.2000000000000001E-3</v>
      </c>
      <c r="E754">
        <v>1.1000000000000001E-3</v>
      </c>
      <c r="F754">
        <v>1.1000000000000001E-3</v>
      </c>
      <c r="G754">
        <v>2.2000000000000001E-3</v>
      </c>
      <c r="H754">
        <v>7.7000000000000011E-3</v>
      </c>
      <c r="I754">
        <v>7.7000000000000011E-3</v>
      </c>
      <c r="J754">
        <v>6.6E-3</v>
      </c>
      <c r="K754">
        <v>6.6E-3</v>
      </c>
      <c r="L754">
        <v>5.5000000000000005E-3</v>
      </c>
      <c r="M754">
        <v>8.8000000000000005E-3</v>
      </c>
      <c r="N754">
        <v>7.7000000000000011E-3</v>
      </c>
      <c r="O754">
        <v>8.8000000000000005E-3</v>
      </c>
      <c r="P754">
        <v>7.7000000000000011E-3</v>
      </c>
      <c r="Q754">
        <v>1.21E-2</v>
      </c>
      <c r="R754">
        <v>6.6E-3</v>
      </c>
      <c r="S754">
        <v>5.5000000000000005E-3</v>
      </c>
      <c r="T754">
        <v>9.8999999999999991E-3</v>
      </c>
      <c r="U754">
        <v>3.3E-3</v>
      </c>
      <c r="V754">
        <v>2.2000000000000001E-3</v>
      </c>
      <c r="W754">
        <v>3.3E-3</v>
      </c>
      <c r="X754">
        <v>3.3E-3</v>
      </c>
      <c r="Y754">
        <v>2.2000000000000001E-3</v>
      </c>
    </row>
    <row r="755" spans="1:25">
      <c r="A755" s="87" t="s">
        <v>1101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s="87" t="s">
        <v>823</v>
      </c>
      <c r="B756">
        <v>4.4000000000000003E-3</v>
      </c>
      <c r="C756">
        <v>3.3E-3</v>
      </c>
      <c r="D756">
        <v>0.13200000000000001</v>
      </c>
      <c r="E756">
        <v>1.1000000000000001E-3</v>
      </c>
      <c r="F756">
        <v>1.1000000000000001E-3</v>
      </c>
      <c r="G756">
        <v>2.2000000000000001E-3</v>
      </c>
      <c r="H756">
        <v>3.3E-3</v>
      </c>
      <c r="I756">
        <v>0.34210000000000002</v>
      </c>
      <c r="J756">
        <v>4.07E-2</v>
      </c>
      <c r="K756">
        <v>6.6E-3</v>
      </c>
      <c r="L756">
        <v>6.6E-3</v>
      </c>
      <c r="M756">
        <v>7.7000000000000011E-3</v>
      </c>
      <c r="N756">
        <v>3.3E-3</v>
      </c>
      <c r="O756">
        <v>5.5000000000000005E-3</v>
      </c>
      <c r="P756">
        <v>6.6E-3</v>
      </c>
      <c r="Q756">
        <v>4.4000000000000003E-3</v>
      </c>
      <c r="R756">
        <v>1.1000000000000001E-2</v>
      </c>
      <c r="S756">
        <v>1.21E-2</v>
      </c>
      <c r="T756">
        <v>5.5000000000000005E-3</v>
      </c>
      <c r="U756">
        <v>6.6E-3</v>
      </c>
      <c r="V756">
        <v>5.5000000000000005E-3</v>
      </c>
      <c r="W756">
        <v>1.1000000000000001E-2</v>
      </c>
      <c r="X756">
        <v>0.13200000000000001</v>
      </c>
      <c r="Y756">
        <v>0.2387</v>
      </c>
    </row>
    <row r="757" spans="1:25">
      <c r="A757" s="87" t="s">
        <v>824</v>
      </c>
      <c r="B757">
        <v>0</v>
      </c>
      <c r="C757">
        <v>0</v>
      </c>
      <c r="D757">
        <v>0</v>
      </c>
      <c r="E757">
        <v>0</v>
      </c>
      <c r="F757">
        <v>0.1925</v>
      </c>
      <c r="G757">
        <v>3.9599999999999996E-2</v>
      </c>
      <c r="H757">
        <v>1.1000000000000001E-3</v>
      </c>
      <c r="I757">
        <v>4.4000000000000003E-3</v>
      </c>
      <c r="J757">
        <v>1.32E-2</v>
      </c>
      <c r="K757">
        <v>2.2000000000000001E-3</v>
      </c>
      <c r="L757">
        <v>1.43E-2</v>
      </c>
      <c r="M757">
        <v>9.8999999999999991E-3</v>
      </c>
      <c r="N757">
        <v>7.7000000000000011E-3</v>
      </c>
      <c r="O757">
        <v>1.9799999999999998E-2</v>
      </c>
      <c r="P757">
        <v>1.1000000000000001E-2</v>
      </c>
      <c r="Q757">
        <v>3.3E-3</v>
      </c>
      <c r="R757">
        <v>5.5000000000000005E-3</v>
      </c>
      <c r="S757">
        <v>4.4000000000000003E-3</v>
      </c>
      <c r="T757">
        <v>4.4000000000000003E-3</v>
      </c>
      <c r="U757">
        <v>1.1000000000000001E-3</v>
      </c>
      <c r="V757">
        <v>1.1000000000000001E-3</v>
      </c>
      <c r="W757">
        <v>0.24970000000000001</v>
      </c>
      <c r="X757">
        <v>2.2000000000000001E-3</v>
      </c>
      <c r="Y757">
        <v>0</v>
      </c>
    </row>
    <row r="758" spans="1:25">
      <c r="A758" s="87" t="s">
        <v>825</v>
      </c>
      <c r="B758">
        <v>1.1000000000000001E-3</v>
      </c>
      <c r="C758">
        <v>2.2000000000000001E-3</v>
      </c>
      <c r="D758">
        <v>1.1000000000000001E-3</v>
      </c>
      <c r="E758">
        <v>1.1000000000000001E-3</v>
      </c>
      <c r="F758">
        <v>0.23429999999999998</v>
      </c>
      <c r="G758">
        <v>1.1000000000000001E-2</v>
      </c>
      <c r="H758">
        <v>0</v>
      </c>
      <c r="I758">
        <v>1.1000000000000001E-3</v>
      </c>
      <c r="J758">
        <v>1.1000000000000001E-3</v>
      </c>
      <c r="K758">
        <v>5.5000000000000005E-3</v>
      </c>
      <c r="L758">
        <v>6.6E-3</v>
      </c>
      <c r="M758">
        <v>9.8999999999999991E-3</v>
      </c>
      <c r="N758">
        <v>0.24200000000000002</v>
      </c>
      <c r="O758">
        <v>6.8199999999999997E-2</v>
      </c>
      <c r="P758">
        <v>2.2000000000000001E-3</v>
      </c>
      <c r="Q758">
        <v>5.5000000000000005E-3</v>
      </c>
      <c r="R758">
        <v>6.6E-3</v>
      </c>
      <c r="S758">
        <v>5.5000000000000005E-3</v>
      </c>
      <c r="T758">
        <v>5.5000000000000005E-3</v>
      </c>
      <c r="U758">
        <v>3.3E-3</v>
      </c>
      <c r="V758">
        <v>2.2000000000000001E-3</v>
      </c>
      <c r="W758">
        <v>1.1000000000000001E-3</v>
      </c>
      <c r="X758">
        <v>1.1000000000000001E-3</v>
      </c>
      <c r="Y758">
        <v>1.1000000000000001E-3</v>
      </c>
    </row>
    <row r="759" spans="1:25">
      <c r="A759" s="87" t="s">
        <v>826</v>
      </c>
      <c r="B759">
        <v>1.1000000000000001E-3</v>
      </c>
      <c r="C759">
        <v>2.2000000000000001E-3</v>
      </c>
      <c r="D759">
        <v>2.2000000000000001E-3</v>
      </c>
      <c r="E759">
        <v>1.1000000000000001E-3</v>
      </c>
      <c r="F759">
        <v>0</v>
      </c>
      <c r="G759">
        <v>0.22109999999999999</v>
      </c>
      <c r="H759">
        <v>5.5000000000000005E-3</v>
      </c>
      <c r="I759">
        <v>2.2000000000000001E-3</v>
      </c>
      <c r="J759">
        <v>5.5000000000000005E-3</v>
      </c>
      <c r="K759">
        <v>6.6E-3</v>
      </c>
      <c r="L759">
        <v>4.4000000000000003E-3</v>
      </c>
      <c r="M759">
        <v>3.3E-3</v>
      </c>
      <c r="N759">
        <v>3.3E-3</v>
      </c>
      <c r="O759">
        <v>1.1000000000000001E-2</v>
      </c>
      <c r="P759">
        <v>1.32E-2</v>
      </c>
      <c r="Q759">
        <v>1.21E-2</v>
      </c>
      <c r="R759">
        <v>4.4000000000000003E-3</v>
      </c>
      <c r="S759">
        <v>5.5000000000000005E-3</v>
      </c>
      <c r="T759">
        <v>5.5000000000000005E-3</v>
      </c>
      <c r="U759">
        <v>4.4000000000000003E-3</v>
      </c>
      <c r="V759">
        <v>2.2000000000000001E-3</v>
      </c>
      <c r="W759">
        <v>1.1000000000000001E-3</v>
      </c>
      <c r="X759">
        <v>1.1000000000000001E-3</v>
      </c>
      <c r="Y759">
        <v>5.8300000000000005E-2</v>
      </c>
    </row>
    <row r="760" spans="1:25">
      <c r="A760" s="87" t="s">
        <v>827</v>
      </c>
      <c r="B760">
        <v>1.1000000000000001E-3</v>
      </c>
      <c r="C760">
        <v>2.2000000000000001E-3</v>
      </c>
      <c r="D760">
        <v>2.2000000000000001E-3</v>
      </c>
      <c r="E760">
        <v>2.2000000000000001E-3</v>
      </c>
      <c r="F760">
        <v>0.1353</v>
      </c>
      <c r="G760">
        <v>4.4000000000000004E-2</v>
      </c>
      <c r="H760">
        <v>2.2000000000000001E-3</v>
      </c>
      <c r="I760">
        <v>3.3E-3</v>
      </c>
      <c r="J760">
        <v>4.4000000000000003E-3</v>
      </c>
      <c r="K760">
        <v>1.21E-2</v>
      </c>
      <c r="L760">
        <v>8.8000000000000005E-3</v>
      </c>
      <c r="M760">
        <v>1.1000000000000001E-2</v>
      </c>
      <c r="N760">
        <v>6.6E-3</v>
      </c>
      <c r="O760">
        <v>7.7000000000000011E-3</v>
      </c>
      <c r="P760">
        <v>4.4000000000000003E-3</v>
      </c>
      <c r="Q760">
        <v>5.5000000000000005E-3</v>
      </c>
      <c r="R760">
        <v>5.5000000000000005E-3</v>
      </c>
      <c r="S760">
        <v>1.1000000000000001E-2</v>
      </c>
      <c r="T760">
        <v>9.8999999999999991E-3</v>
      </c>
      <c r="U760">
        <v>7.5899999999999995E-2</v>
      </c>
      <c r="V760">
        <v>0.1573</v>
      </c>
      <c r="W760">
        <v>2.2000000000000001E-3</v>
      </c>
      <c r="X760">
        <v>2.2000000000000001E-3</v>
      </c>
      <c r="Y760">
        <v>2.2000000000000001E-3</v>
      </c>
    </row>
    <row r="761" spans="1:25">
      <c r="A761" s="87" t="s">
        <v>828</v>
      </c>
      <c r="B761">
        <v>0.30690000000000001</v>
      </c>
      <c r="C761">
        <v>9.1299999999999992E-2</v>
      </c>
      <c r="D761">
        <v>0</v>
      </c>
      <c r="E761">
        <v>0</v>
      </c>
      <c r="F761">
        <v>0</v>
      </c>
      <c r="G761">
        <v>0</v>
      </c>
      <c r="H761">
        <v>2.2000000000000001E-3</v>
      </c>
      <c r="I761">
        <v>8.8000000000000005E-3</v>
      </c>
      <c r="J761">
        <v>9.8999999999999991E-3</v>
      </c>
      <c r="K761">
        <v>1.32E-2</v>
      </c>
      <c r="L761">
        <v>1.21E-2</v>
      </c>
      <c r="M761">
        <v>9.8999999999999991E-3</v>
      </c>
      <c r="N761">
        <v>7.0400000000000004E-2</v>
      </c>
      <c r="O761">
        <v>9.5699999999999993E-2</v>
      </c>
      <c r="P761">
        <v>6.6E-3</v>
      </c>
      <c r="Q761">
        <v>9.8999999999999991E-3</v>
      </c>
      <c r="R761">
        <v>1.32E-2</v>
      </c>
      <c r="S761">
        <v>8.8000000000000005E-3</v>
      </c>
      <c r="T761">
        <v>6.6E-3</v>
      </c>
      <c r="U761">
        <v>2.2000000000000001E-3</v>
      </c>
      <c r="V761">
        <v>0</v>
      </c>
      <c r="W761">
        <v>1.1000000000000001E-3</v>
      </c>
      <c r="X761">
        <v>1.1000000000000001E-3</v>
      </c>
      <c r="Y761">
        <v>0</v>
      </c>
    </row>
    <row r="762" spans="1:25">
      <c r="A762" s="87" t="s">
        <v>829</v>
      </c>
      <c r="B762">
        <v>0</v>
      </c>
      <c r="C762">
        <v>0</v>
      </c>
      <c r="D762">
        <v>0</v>
      </c>
      <c r="E762">
        <v>3.0800000000000004E-2</v>
      </c>
      <c r="F762">
        <v>0.1012</v>
      </c>
      <c r="G762">
        <v>3.3000000000000002E-2</v>
      </c>
      <c r="H762">
        <v>3.3E-3</v>
      </c>
      <c r="I762">
        <v>1.1000000000000001E-3</v>
      </c>
      <c r="J762">
        <v>1.1000000000000001E-3</v>
      </c>
      <c r="K762">
        <v>1.1000000000000001E-3</v>
      </c>
      <c r="L762">
        <v>1.5400000000000002E-2</v>
      </c>
      <c r="M762">
        <v>1.1000000000000001E-3</v>
      </c>
      <c r="N762">
        <v>2.2000000000000001E-3</v>
      </c>
      <c r="O762">
        <v>6.6E-3</v>
      </c>
      <c r="P762">
        <v>1.32E-2</v>
      </c>
      <c r="Q762">
        <v>7.7000000000000011E-3</v>
      </c>
      <c r="R762">
        <v>0</v>
      </c>
      <c r="S762">
        <v>1.1000000000000001E-3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s="87" t="s">
        <v>830</v>
      </c>
      <c r="B763">
        <v>8.5800000000000001E-2</v>
      </c>
      <c r="C763">
        <v>1.1000000000000001E-2</v>
      </c>
      <c r="D763">
        <v>6.2699999999999992E-2</v>
      </c>
      <c r="E763">
        <v>1.43E-2</v>
      </c>
      <c r="F763">
        <v>3.3E-3</v>
      </c>
      <c r="G763">
        <v>5.9400000000000001E-2</v>
      </c>
      <c r="H763">
        <v>0.10779999999999999</v>
      </c>
      <c r="I763">
        <v>2.64E-2</v>
      </c>
      <c r="J763">
        <v>2.9700000000000001E-2</v>
      </c>
      <c r="K763">
        <v>2.2000000000000002E-2</v>
      </c>
      <c r="L763">
        <v>2.2000000000000002E-2</v>
      </c>
      <c r="M763">
        <v>2.53E-2</v>
      </c>
      <c r="N763">
        <v>1.7600000000000001E-2</v>
      </c>
      <c r="O763">
        <v>1.9799999999999998E-2</v>
      </c>
      <c r="P763">
        <v>1.8700000000000001E-2</v>
      </c>
      <c r="Q763">
        <v>1.5400000000000002E-2</v>
      </c>
      <c r="R763">
        <v>0.1111</v>
      </c>
      <c r="S763">
        <v>4.6199999999999998E-2</v>
      </c>
      <c r="T763">
        <v>2.2000000000000002E-2</v>
      </c>
      <c r="U763">
        <v>2.2000000000000002E-2</v>
      </c>
      <c r="V763">
        <v>1.21E-2</v>
      </c>
      <c r="W763">
        <v>9.35E-2</v>
      </c>
      <c r="X763">
        <v>6.4899999999999999E-2</v>
      </c>
      <c r="Y763">
        <v>0.1111</v>
      </c>
    </row>
    <row r="764" spans="1:25">
      <c r="A764" s="87" t="s">
        <v>1102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s="87" t="s">
        <v>831</v>
      </c>
      <c r="B765">
        <v>1.1000000000000001E-3</v>
      </c>
      <c r="C765">
        <v>2.2000000000000001E-3</v>
      </c>
      <c r="D765">
        <v>2.2000000000000001E-3</v>
      </c>
      <c r="E765">
        <v>1.1000000000000001E-3</v>
      </c>
      <c r="F765">
        <v>1.1000000000000001E-3</v>
      </c>
      <c r="G765">
        <v>1.1000000000000001E-3</v>
      </c>
      <c r="H765">
        <v>0.1298</v>
      </c>
      <c r="I765">
        <v>1.1000000000000001E-3</v>
      </c>
      <c r="J765">
        <v>1.6500000000000001E-2</v>
      </c>
      <c r="K765">
        <v>1.7600000000000001E-2</v>
      </c>
      <c r="L765">
        <v>9.8999999999999991E-3</v>
      </c>
      <c r="M765">
        <v>2.2000000000000002E-2</v>
      </c>
      <c r="N765">
        <v>2.53E-2</v>
      </c>
      <c r="O765">
        <v>3.5200000000000002E-2</v>
      </c>
      <c r="P765">
        <v>2.9700000000000001E-2</v>
      </c>
      <c r="Q765">
        <v>7.7000000000000011E-3</v>
      </c>
      <c r="R765">
        <v>9.8999999999999991E-3</v>
      </c>
      <c r="S765">
        <v>1.7600000000000001E-2</v>
      </c>
      <c r="T765">
        <v>1.6500000000000001E-2</v>
      </c>
      <c r="U765">
        <v>1.9799999999999998E-2</v>
      </c>
      <c r="V765">
        <v>0.18479999999999999</v>
      </c>
      <c r="W765">
        <v>1.1000000000000001E-3</v>
      </c>
      <c r="X765">
        <v>1.1000000000000001E-3</v>
      </c>
      <c r="Y765">
        <v>1.1000000000000001E-3</v>
      </c>
    </row>
    <row r="766" spans="1:25">
      <c r="A766" s="87" t="s">
        <v>832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s="87" t="s">
        <v>833</v>
      </c>
      <c r="B767">
        <v>4.4000000000000003E-3</v>
      </c>
      <c r="C767">
        <v>6.6E-3</v>
      </c>
      <c r="D767">
        <v>6.6E-3</v>
      </c>
      <c r="E767">
        <v>5.5000000000000005E-3</v>
      </c>
      <c r="F767">
        <v>3.3E-3</v>
      </c>
      <c r="G767">
        <v>3.3E-3</v>
      </c>
      <c r="H767">
        <v>4.4000000000000003E-3</v>
      </c>
      <c r="I767">
        <v>3.6299999999999999E-2</v>
      </c>
      <c r="J767">
        <v>4.1800000000000004E-2</v>
      </c>
      <c r="K767">
        <v>4.5099999999999994E-2</v>
      </c>
      <c r="L767">
        <v>7.0400000000000004E-2</v>
      </c>
      <c r="M767">
        <v>8.0299999999999996E-2</v>
      </c>
      <c r="N767">
        <v>6.7099999999999993E-2</v>
      </c>
      <c r="O767">
        <v>7.2599999999999998E-2</v>
      </c>
      <c r="P767">
        <v>7.9199999999999993E-2</v>
      </c>
      <c r="Q767">
        <v>8.8000000000000009E-2</v>
      </c>
      <c r="R767">
        <v>8.8000000000000005E-3</v>
      </c>
      <c r="S767">
        <v>7.7000000000000011E-3</v>
      </c>
      <c r="T767">
        <v>7.7000000000000011E-3</v>
      </c>
      <c r="U767">
        <v>7.7000000000000011E-3</v>
      </c>
      <c r="V767">
        <v>6.6E-3</v>
      </c>
      <c r="W767">
        <v>5.5000000000000005E-3</v>
      </c>
      <c r="X767">
        <v>4.4000000000000003E-3</v>
      </c>
      <c r="Y767">
        <v>4.4000000000000003E-3</v>
      </c>
    </row>
    <row r="768" spans="1:25">
      <c r="A768" s="87" t="s">
        <v>834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3.3E-3</v>
      </c>
      <c r="I768">
        <v>5.5000000000000005E-3</v>
      </c>
      <c r="J768">
        <v>1.43E-2</v>
      </c>
      <c r="K768">
        <v>1.5400000000000002E-2</v>
      </c>
      <c r="L768">
        <v>1.9799999999999998E-2</v>
      </c>
      <c r="M768">
        <v>1.6500000000000001E-2</v>
      </c>
      <c r="N768">
        <v>1.21E-2</v>
      </c>
      <c r="O768">
        <v>1.21E-2</v>
      </c>
      <c r="P768">
        <v>8.8000000000000005E-3</v>
      </c>
      <c r="Q768">
        <v>1.32E-2</v>
      </c>
      <c r="R768">
        <v>9.8999999999999991E-3</v>
      </c>
      <c r="S768">
        <v>9.8999999999999991E-3</v>
      </c>
      <c r="T768">
        <v>6.6E-3</v>
      </c>
      <c r="U768">
        <v>8.8000000000000005E-3</v>
      </c>
      <c r="V768">
        <v>3.3E-3</v>
      </c>
      <c r="W768">
        <v>1.1000000000000001E-3</v>
      </c>
      <c r="X768">
        <v>0</v>
      </c>
      <c r="Y768">
        <v>0</v>
      </c>
    </row>
    <row r="769" spans="1:25">
      <c r="A769" s="87" t="s">
        <v>835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s="87" t="s">
        <v>836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1.1000000000000001E-3</v>
      </c>
      <c r="H770">
        <v>1.1000000000000001E-3</v>
      </c>
      <c r="I770">
        <v>2.2000000000000001E-3</v>
      </c>
      <c r="J770">
        <v>3.3E-3</v>
      </c>
      <c r="K770">
        <v>1.1000000000000001E-3</v>
      </c>
      <c r="L770">
        <v>3.3E-3</v>
      </c>
      <c r="M770">
        <v>4.4000000000000003E-3</v>
      </c>
      <c r="N770">
        <v>2.2000000000000001E-3</v>
      </c>
      <c r="O770">
        <v>4.4000000000000003E-3</v>
      </c>
      <c r="P770">
        <v>4.4000000000000003E-3</v>
      </c>
      <c r="Q770">
        <v>1.1000000000000001E-3</v>
      </c>
      <c r="R770">
        <v>2.2000000000000001E-3</v>
      </c>
      <c r="S770">
        <v>5.5000000000000005E-3</v>
      </c>
      <c r="T770">
        <v>5.5000000000000005E-3</v>
      </c>
      <c r="U770">
        <v>1.1000000000000001E-3</v>
      </c>
      <c r="V770">
        <v>1.1000000000000001E-3</v>
      </c>
      <c r="W770">
        <v>1.1000000000000001E-3</v>
      </c>
      <c r="X770">
        <v>1.1000000000000001E-3</v>
      </c>
      <c r="Y770">
        <v>0</v>
      </c>
    </row>
    <row r="771" spans="1:25">
      <c r="A771" s="87" t="s">
        <v>837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1.1000000000000001E-3</v>
      </c>
      <c r="H771">
        <v>3.3E-3</v>
      </c>
      <c r="I771">
        <v>4.4000000000000003E-3</v>
      </c>
      <c r="J771">
        <v>1.1000000000000001E-3</v>
      </c>
      <c r="K771">
        <v>5.5000000000000005E-3</v>
      </c>
      <c r="L771">
        <v>4.4000000000000003E-3</v>
      </c>
      <c r="M771">
        <v>1.1000000000000001E-2</v>
      </c>
      <c r="N771">
        <v>3.3E-3</v>
      </c>
      <c r="O771">
        <v>1.43E-2</v>
      </c>
      <c r="P771">
        <v>4.4000000000000003E-3</v>
      </c>
      <c r="Q771">
        <v>5.5000000000000005E-3</v>
      </c>
      <c r="R771">
        <v>3.3E-3</v>
      </c>
      <c r="S771">
        <v>2.53E-2</v>
      </c>
      <c r="T771">
        <v>7.7000000000000011E-3</v>
      </c>
      <c r="U771">
        <v>4.4000000000000003E-3</v>
      </c>
      <c r="V771">
        <v>1.1000000000000001E-3</v>
      </c>
      <c r="W771">
        <v>1.1000000000000001E-3</v>
      </c>
      <c r="X771">
        <v>1.1000000000000001E-3</v>
      </c>
      <c r="Y771">
        <v>1.1000000000000001E-3</v>
      </c>
    </row>
    <row r="772" spans="1:25">
      <c r="A772" s="87" t="s">
        <v>838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1.1000000000000001E-3</v>
      </c>
      <c r="H772">
        <v>6.6E-3</v>
      </c>
      <c r="I772">
        <v>2.2000000000000001E-3</v>
      </c>
      <c r="J772">
        <v>3.3E-3</v>
      </c>
      <c r="K772">
        <v>4.4000000000000003E-3</v>
      </c>
      <c r="L772">
        <v>4.4000000000000003E-3</v>
      </c>
      <c r="M772">
        <v>4.4000000000000003E-3</v>
      </c>
      <c r="N772">
        <v>4.4000000000000003E-3</v>
      </c>
      <c r="O772">
        <v>6.6E-3</v>
      </c>
      <c r="P772">
        <v>5.5000000000000005E-3</v>
      </c>
      <c r="Q772">
        <v>3.3E-3</v>
      </c>
      <c r="R772">
        <v>2.2000000000000001E-3</v>
      </c>
      <c r="S772">
        <v>1.1000000000000001E-3</v>
      </c>
      <c r="T772">
        <v>4.4000000000000003E-3</v>
      </c>
      <c r="U772">
        <v>2.2000000000000001E-3</v>
      </c>
      <c r="V772">
        <v>3.3E-3</v>
      </c>
      <c r="W772">
        <v>4.4000000000000003E-3</v>
      </c>
      <c r="X772">
        <v>1.1000000000000001E-3</v>
      </c>
      <c r="Y772">
        <v>1.1000000000000001E-3</v>
      </c>
    </row>
    <row r="773" spans="1:25">
      <c r="A773" s="87" t="s">
        <v>839</v>
      </c>
      <c r="B773">
        <v>7.7000000000000011E-3</v>
      </c>
      <c r="C773">
        <v>0</v>
      </c>
      <c r="D773">
        <v>0</v>
      </c>
      <c r="E773">
        <v>0</v>
      </c>
      <c r="F773">
        <v>5.8300000000000005E-2</v>
      </c>
      <c r="G773">
        <v>0</v>
      </c>
      <c r="H773">
        <v>1.1000000000000001E-3</v>
      </c>
      <c r="I773">
        <v>4.4000000000000003E-3</v>
      </c>
      <c r="J773">
        <v>6.6E-3</v>
      </c>
      <c r="K773">
        <v>5.5000000000000005E-3</v>
      </c>
      <c r="L773">
        <v>2.2000000000000001E-3</v>
      </c>
      <c r="M773">
        <v>1.1000000000000001E-3</v>
      </c>
      <c r="N773">
        <v>1.1000000000000001E-3</v>
      </c>
      <c r="O773">
        <v>2.2000000000000001E-3</v>
      </c>
      <c r="P773">
        <v>2.2000000000000001E-3</v>
      </c>
      <c r="Q773">
        <v>4.4000000000000003E-3</v>
      </c>
      <c r="R773">
        <v>2.2000000000000001E-3</v>
      </c>
      <c r="S773">
        <v>5.5000000000000005E-3</v>
      </c>
      <c r="T773">
        <v>4.4000000000000003E-3</v>
      </c>
      <c r="U773">
        <v>3.3E-3</v>
      </c>
      <c r="V773">
        <v>2.2000000000000001E-3</v>
      </c>
      <c r="W773">
        <v>3.3E-3</v>
      </c>
      <c r="X773">
        <v>1.1000000000000001E-3</v>
      </c>
      <c r="Y773">
        <v>5.28E-2</v>
      </c>
    </row>
    <row r="774" spans="1:25">
      <c r="A774" s="87" t="s">
        <v>840</v>
      </c>
      <c r="B774">
        <v>6.6E-3</v>
      </c>
      <c r="C774">
        <v>0.22440000000000002</v>
      </c>
      <c r="D774">
        <v>1.1000000000000001E-3</v>
      </c>
      <c r="E774">
        <v>1.1000000000000001E-3</v>
      </c>
      <c r="F774">
        <v>5.5000000000000005E-3</v>
      </c>
      <c r="G774">
        <v>0.17050000000000001</v>
      </c>
      <c r="H774">
        <v>0</v>
      </c>
      <c r="I774">
        <v>2.2000000000000001E-3</v>
      </c>
      <c r="J774">
        <v>2.2000000000000001E-3</v>
      </c>
      <c r="K774">
        <v>4.4000000000000003E-3</v>
      </c>
      <c r="L774">
        <v>3.3E-3</v>
      </c>
      <c r="M774">
        <v>3.3E-3</v>
      </c>
      <c r="N774">
        <v>1.1000000000000001E-3</v>
      </c>
      <c r="O774">
        <v>1.1000000000000001E-3</v>
      </c>
      <c r="P774">
        <v>2.2000000000000001E-3</v>
      </c>
      <c r="Q774">
        <v>5.5000000000000005E-3</v>
      </c>
      <c r="R774">
        <v>1.21E-2</v>
      </c>
      <c r="S774">
        <v>6.6E-3</v>
      </c>
      <c r="T774">
        <v>8.8000000000000005E-3</v>
      </c>
      <c r="U774">
        <v>3.3E-3</v>
      </c>
      <c r="V774">
        <v>2.2000000000000001E-3</v>
      </c>
      <c r="W774">
        <v>2.2000000000000001E-3</v>
      </c>
      <c r="X774">
        <v>2.2000000000000001E-3</v>
      </c>
      <c r="Y774">
        <v>2.2000000000000001E-3</v>
      </c>
    </row>
    <row r="775" spans="1:25">
      <c r="A775" s="87" t="s">
        <v>841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0.1045</v>
      </c>
      <c r="H775">
        <v>2.2000000000000001E-3</v>
      </c>
      <c r="I775">
        <v>5.5000000000000005E-3</v>
      </c>
      <c r="J775">
        <v>4.4000000000000003E-3</v>
      </c>
      <c r="K775">
        <v>7.7000000000000011E-3</v>
      </c>
      <c r="L775">
        <v>1.6500000000000001E-2</v>
      </c>
      <c r="M775">
        <v>1.6500000000000001E-2</v>
      </c>
      <c r="N775">
        <v>4.4000000000000003E-3</v>
      </c>
      <c r="O775">
        <v>7.7000000000000011E-3</v>
      </c>
      <c r="P775">
        <v>2.2000000000000001E-3</v>
      </c>
      <c r="Q775">
        <v>2.2000000000000001E-3</v>
      </c>
      <c r="R775">
        <v>3.3E-3</v>
      </c>
      <c r="S775">
        <v>6.6E-3</v>
      </c>
      <c r="T775">
        <v>8.8000000000000005E-3</v>
      </c>
      <c r="U775">
        <v>5.5000000000000005E-3</v>
      </c>
      <c r="V775">
        <v>2.2000000000000001E-3</v>
      </c>
      <c r="W775">
        <v>2.2000000000000001E-3</v>
      </c>
      <c r="X775">
        <v>3.3E-3</v>
      </c>
      <c r="Y775">
        <v>0.1067</v>
      </c>
    </row>
    <row r="776" spans="1:25">
      <c r="A776" s="87" t="s">
        <v>842</v>
      </c>
      <c r="B776">
        <v>3.5200000000000002E-2</v>
      </c>
      <c r="C776">
        <v>2.2000000000000001E-3</v>
      </c>
      <c r="D776">
        <v>2.2000000000000001E-3</v>
      </c>
      <c r="E776">
        <v>0.25519999999999998</v>
      </c>
      <c r="F776">
        <v>2.2000000000000001E-3</v>
      </c>
      <c r="G776">
        <v>1.1000000000000001E-3</v>
      </c>
      <c r="H776">
        <v>2.2000000000000001E-3</v>
      </c>
      <c r="I776">
        <v>3.3E-3</v>
      </c>
      <c r="J776">
        <v>4.4000000000000003E-3</v>
      </c>
      <c r="K776">
        <v>5.5000000000000005E-3</v>
      </c>
      <c r="L776">
        <v>4.4000000000000003E-3</v>
      </c>
      <c r="M776">
        <v>1.32E-2</v>
      </c>
      <c r="N776">
        <v>9.8999999999999991E-3</v>
      </c>
      <c r="O776">
        <v>1.1000000000000001E-2</v>
      </c>
      <c r="P776">
        <v>1.8700000000000001E-2</v>
      </c>
      <c r="Q776">
        <v>6.6E-3</v>
      </c>
      <c r="R776">
        <v>6.6E-3</v>
      </c>
      <c r="S776">
        <v>4.4000000000000003E-3</v>
      </c>
      <c r="T776">
        <v>5.5000000000000005E-3</v>
      </c>
      <c r="U776">
        <v>3.3E-3</v>
      </c>
      <c r="V776">
        <v>2.2000000000000001E-3</v>
      </c>
      <c r="W776">
        <v>3.3E-3</v>
      </c>
      <c r="X776">
        <v>4.4000000000000003E-3</v>
      </c>
      <c r="Y776">
        <v>0.18589999999999998</v>
      </c>
    </row>
    <row r="777" spans="1:25">
      <c r="A777" s="87" t="s">
        <v>843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1.1000000000000001E-3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s="87" t="s">
        <v>844</v>
      </c>
      <c r="B778">
        <v>1.1000000000000001E-3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3.3E-3</v>
      </c>
      <c r="J778">
        <v>3.3E-3</v>
      </c>
      <c r="K778">
        <v>1.1000000000000001E-3</v>
      </c>
      <c r="L778">
        <v>0</v>
      </c>
      <c r="M778">
        <v>1.1000000000000001E-3</v>
      </c>
      <c r="N778">
        <v>0</v>
      </c>
      <c r="O778">
        <v>0</v>
      </c>
      <c r="P778">
        <v>0</v>
      </c>
      <c r="Q778">
        <v>0</v>
      </c>
      <c r="R778">
        <v>1.1000000000000001E-3</v>
      </c>
      <c r="S778">
        <v>1.1000000000000001E-3</v>
      </c>
      <c r="T778">
        <v>0</v>
      </c>
      <c r="U778">
        <v>2.2000000000000001E-3</v>
      </c>
      <c r="V778">
        <v>3.3E-3</v>
      </c>
      <c r="W778">
        <v>1.1000000000000001E-3</v>
      </c>
      <c r="X778">
        <v>1.1000000000000001E-3</v>
      </c>
      <c r="Y778">
        <v>1.1000000000000001E-3</v>
      </c>
    </row>
    <row r="779" spans="1:25">
      <c r="A779" s="87" t="s">
        <v>845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2.2000000000000001E-3</v>
      </c>
      <c r="J779">
        <v>4.4000000000000003E-3</v>
      </c>
      <c r="K779">
        <v>5.5000000000000005E-3</v>
      </c>
      <c r="L779">
        <v>4.4000000000000003E-3</v>
      </c>
      <c r="M779">
        <v>2.2000000000000001E-3</v>
      </c>
      <c r="N779">
        <v>0</v>
      </c>
      <c r="O779">
        <v>5.5000000000000005E-3</v>
      </c>
      <c r="P779">
        <v>4.4000000000000003E-3</v>
      </c>
      <c r="Q779">
        <v>2.2000000000000001E-3</v>
      </c>
      <c r="R779">
        <v>2.2000000000000001E-3</v>
      </c>
      <c r="S779">
        <v>3.3E-3</v>
      </c>
      <c r="T779">
        <v>8.8000000000000005E-3</v>
      </c>
      <c r="U779">
        <v>3.3E-3</v>
      </c>
      <c r="V779">
        <v>1.1000000000000001E-3</v>
      </c>
      <c r="W779">
        <v>1.1000000000000001E-3</v>
      </c>
      <c r="X779">
        <v>4.4000000000000004E-2</v>
      </c>
      <c r="Y779">
        <v>1.1000000000000001E-3</v>
      </c>
    </row>
    <row r="780" spans="1:25">
      <c r="A780" s="87" t="s">
        <v>846</v>
      </c>
      <c r="B780">
        <v>0</v>
      </c>
      <c r="C780">
        <v>0</v>
      </c>
      <c r="D780">
        <v>0</v>
      </c>
      <c r="E780">
        <v>0</v>
      </c>
      <c r="F780">
        <v>1.1000000000000001E-3</v>
      </c>
      <c r="G780">
        <v>0.11660000000000001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4.4000000000000003E-3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0.1507</v>
      </c>
      <c r="V780">
        <v>0</v>
      </c>
      <c r="W780">
        <v>0</v>
      </c>
      <c r="X780">
        <v>0</v>
      </c>
      <c r="Y780">
        <v>0</v>
      </c>
    </row>
    <row r="781" spans="1:25">
      <c r="A781" s="87" t="s">
        <v>847</v>
      </c>
      <c r="B781">
        <v>1.1000000000000001E-3</v>
      </c>
      <c r="C781">
        <v>1.1000000000000001E-3</v>
      </c>
      <c r="D781">
        <v>0</v>
      </c>
      <c r="E781">
        <v>0</v>
      </c>
      <c r="F781">
        <v>0</v>
      </c>
      <c r="G781">
        <v>0</v>
      </c>
      <c r="H781">
        <v>1.1000000000000001E-3</v>
      </c>
      <c r="I781">
        <v>4.4000000000000003E-3</v>
      </c>
      <c r="J781">
        <v>4.4000000000000003E-3</v>
      </c>
      <c r="K781">
        <v>6.6E-3</v>
      </c>
      <c r="L781">
        <v>3.3E-3</v>
      </c>
      <c r="M781">
        <v>2.2000000000000001E-3</v>
      </c>
      <c r="N781">
        <v>1.1000000000000001E-3</v>
      </c>
      <c r="O781">
        <v>2.2000000000000001E-3</v>
      </c>
      <c r="P781">
        <v>1.1000000000000001E-3</v>
      </c>
      <c r="Q781">
        <v>2.2000000000000001E-3</v>
      </c>
      <c r="R781">
        <v>2.2000000000000001E-3</v>
      </c>
      <c r="S781">
        <v>5.5000000000000005E-3</v>
      </c>
      <c r="T781">
        <v>8.8000000000000005E-3</v>
      </c>
      <c r="U781">
        <v>3.3E-3</v>
      </c>
      <c r="V781">
        <v>1.1000000000000001E-3</v>
      </c>
      <c r="W781">
        <v>2.64E-2</v>
      </c>
      <c r="X781">
        <v>0.21779999999999999</v>
      </c>
      <c r="Y781">
        <v>0</v>
      </c>
    </row>
    <row r="782" spans="1:25">
      <c r="A782" s="87" t="s">
        <v>848</v>
      </c>
      <c r="B782">
        <v>0</v>
      </c>
      <c r="C782">
        <v>0</v>
      </c>
      <c r="D782">
        <v>0</v>
      </c>
      <c r="E782">
        <v>0</v>
      </c>
      <c r="F782">
        <v>4.4000000000000003E-3</v>
      </c>
      <c r="G782">
        <v>9.9000000000000005E-2</v>
      </c>
      <c r="H782">
        <v>3.9599999999999996E-2</v>
      </c>
      <c r="I782">
        <v>0.2266</v>
      </c>
      <c r="J782">
        <v>0.14300000000000002</v>
      </c>
      <c r="K782">
        <v>2.2000000000000001E-3</v>
      </c>
      <c r="L782">
        <v>5.5000000000000005E-3</v>
      </c>
      <c r="M782">
        <v>1.1000000000000001E-3</v>
      </c>
      <c r="N782">
        <v>1.1000000000000001E-3</v>
      </c>
      <c r="O782">
        <v>2.2000000000000001E-3</v>
      </c>
      <c r="P782">
        <v>5.5000000000000005E-3</v>
      </c>
      <c r="Q782">
        <v>2.4199999999999999E-2</v>
      </c>
      <c r="R782">
        <v>9.8999999999999991E-3</v>
      </c>
      <c r="S782">
        <v>0</v>
      </c>
      <c r="T782">
        <v>0</v>
      </c>
      <c r="U782">
        <v>0</v>
      </c>
      <c r="V782">
        <v>0</v>
      </c>
      <c r="W782">
        <v>5.5000000000000005E-3</v>
      </c>
      <c r="X782">
        <v>0.1067</v>
      </c>
      <c r="Y782">
        <v>0</v>
      </c>
    </row>
    <row r="783" spans="1:25">
      <c r="A783" s="87" t="s">
        <v>849</v>
      </c>
      <c r="B783">
        <v>0</v>
      </c>
      <c r="C783">
        <v>1.1000000000000001E-2</v>
      </c>
      <c r="D783">
        <v>0</v>
      </c>
      <c r="E783">
        <v>0</v>
      </c>
      <c r="F783">
        <v>1.1000000000000001E-3</v>
      </c>
      <c r="G783">
        <v>0.11990000000000001</v>
      </c>
      <c r="H783">
        <v>2.2000000000000001E-3</v>
      </c>
      <c r="I783">
        <v>3.3E-3</v>
      </c>
      <c r="J783">
        <v>3.3E-3</v>
      </c>
      <c r="K783">
        <v>5.5000000000000005E-3</v>
      </c>
      <c r="L783">
        <v>5.5000000000000005E-3</v>
      </c>
      <c r="M783">
        <v>3.3E-3</v>
      </c>
      <c r="N783">
        <v>2.2000000000000001E-3</v>
      </c>
      <c r="O783">
        <v>3.3E-3</v>
      </c>
      <c r="P783">
        <v>6.6E-3</v>
      </c>
      <c r="Q783">
        <v>9.8999999999999991E-3</v>
      </c>
      <c r="R783">
        <v>4.4000000000000003E-3</v>
      </c>
      <c r="S783">
        <v>2.2000000000000001E-3</v>
      </c>
      <c r="T783">
        <v>2.2000000000000001E-3</v>
      </c>
      <c r="U783">
        <v>1.1000000000000001E-3</v>
      </c>
      <c r="V783">
        <v>1.1000000000000001E-3</v>
      </c>
      <c r="W783">
        <v>1.1000000000000001E-3</v>
      </c>
      <c r="X783">
        <v>2.2000000000000001E-3</v>
      </c>
      <c r="Y783">
        <v>0.12320000000000002</v>
      </c>
    </row>
    <row r="784" spans="1:25">
      <c r="A784" s="87" t="s">
        <v>850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1.1000000000000001E-3</v>
      </c>
      <c r="H784">
        <v>2.2000000000000001E-3</v>
      </c>
      <c r="I784">
        <v>3.3E-3</v>
      </c>
      <c r="J784">
        <v>5.5000000000000005E-3</v>
      </c>
      <c r="K784">
        <v>4.4000000000000003E-3</v>
      </c>
      <c r="L784">
        <v>4.4000000000000003E-3</v>
      </c>
      <c r="M784">
        <v>2.2000000000000001E-3</v>
      </c>
      <c r="N784">
        <v>1.1000000000000001E-3</v>
      </c>
      <c r="O784">
        <v>3.3E-3</v>
      </c>
      <c r="P784">
        <v>4.4000000000000003E-3</v>
      </c>
      <c r="Q784">
        <v>1.1000000000000001E-3</v>
      </c>
      <c r="R784">
        <v>4.4000000000000003E-3</v>
      </c>
      <c r="S784">
        <v>3.3E-3</v>
      </c>
      <c r="T784">
        <v>1.1000000000000001E-3</v>
      </c>
      <c r="U784">
        <v>0</v>
      </c>
      <c r="V784">
        <v>0</v>
      </c>
      <c r="W784">
        <v>0</v>
      </c>
      <c r="X784">
        <v>0</v>
      </c>
      <c r="Y784">
        <v>0.19139999999999999</v>
      </c>
    </row>
    <row r="785" spans="1:25">
      <c r="A785" s="87" t="s">
        <v>851</v>
      </c>
      <c r="B785">
        <v>1.8700000000000001E-2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1.1000000000000001E-3</v>
      </c>
      <c r="I785">
        <v>0</v>
      </c>
      <c r="J785">
        <v>3.3E-3</v>
      </c>
      <c r="K785">
        <v>5.5000000000000005E-3</v>
      </c>
      <c r="L785">
        <v>7.7000000000000011E-3</v>
      </c>
      <c r="M785">
        <v>0</v>
      </c>
      <c r="N785">
        <v>1.1000000000000001E-3</v>
      </c>
      <c r="O785">
        <v>1.1000000000000001E-3</v>
      </c>
      <c r="P785">
        <v>2.2000000000000001E-3</v>
      </c>
      <c r="Q785">
        <v>2.2000000000000001E-3</v>
      </c>
      <c r="R785">
        <v>2.2000000000000001E-3</v>
      </c>
      <c r="S785">
        <v>0.10779999999999999</v>
      </c>
      <c r="T785">
        <v>9.8999999999999991E-3</v>
      </c>
      <c r="U785">
        <v>2.2000000000000001E-3</v>
      </c>
      <c r="V785">
        <v>0</v>
      </c>
      <c r="W785">
        <v>0</v>
      </c>
      <c r="X785">
        <v>1.1000000000000001E-3</v>
      </c>
      <c r="Y785">
        <v>1.1000000000000001E-3</v>
      </c>
    </row>
    <row r="786" spans="1:25">
      <c r="A786" s="87" t="s">
        <v>852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1.1000000000000001E-3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9.6799999999999997E-2</v>
      </c>
      <c r="Y786">
        <v>0</v>
      </c>
    </row>
    <row r="787" spans="1:25">
      <c r="A787" s="87" t="s">
        <v>853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1.1000000000000001E-3</v>
      </c>
      <c r="H787">
        <v>1.1000000000000001E-3</v>
      </c>
      <c r="I787">
        <v>4.4000000000000003E-3</v>
      </c>
      <c r="J787">
        <v>1.1000000000000001E-3</v>
      </c>
      <c r="K787">
        <v>4.4000000000000003E-3</v>
      </c>
      <c r="L787">
        <v>4.4000000000000003E-3</v>
      </c>
      <c r="M787">
        <v>2.2000000000000001E-3</v>
      </c>
      <c r="N787">
        <v>1.1000000000000001E-3</v>
      </c>
      <c r="O787">
        <v>2.2000000000000001E-3</v>
      </c>
      <c r="P787">
        <v>4.4000000000000003E-3</v>
      </c>
      <c r="Q787">
        <v>4.4000000000000003E-3</v>
      </c>
      <c r="R787">
        <v>2.2000000000000001E-3</v>
      </c>
      <c r="S787">
        <v>4.4000000000000003E-3</v>
      </c>
      <c r="T787">
        <v>1.1000000000000001E-3</v>
      </c>
      <c r="U787">
        <v>0</v>
      </c>
      <c r="V787">
        <v>0</v>
      </c>
      <c r="W787">
        <v>4.4000000000000003E-3</v>
      </c>
      <c r="X787">
        <v>5.5000000000000005E-3</v>
      </c>
      <c r="Y787">
        <v>0</v>
      </c>
    </row>
    <row r="788" spans="1:25">
      <c r="A788" s="87" t="s">
        <v>854</v>
      </c>
      <c r="B788">
        <v>0</v>
      </c>
      <c r="C788">
        <v>0</v>
      </c>
      <c r="D788">
        <v>0</v>
      </c>
      <c r="E788">
        <v>0</v>
      </c>
      <c r="F788">
        <v>1.1000000000000001E-3</v>
      </c>
      <c r="G788">
        <v>7.5899999999999995E-2</v>
      </c>
      <c r="H788">
        <v>2.2000000000000001E-3</v>
      </c>
      <c r="I788">
        <v>7.7000000000000011E-3</v>
      </c>
      <c r="J788">
        <v>4.4000000000000003E-3</v>
      </c>
      <c r="K788">
        <v>5.5000000000000005E-3</v>
      </c>
      <c r="L788">
        <v>2.2000000000000001E-3</v>
      </c>
      <c r="M788">
        <v>3.3E-3</v>
      </c>
      <c r="N788">
        <v>1.1000000000000001E-3</v>
      </c>
      <c r="O788">
        <v>7.7000000000000011E-3</v>
      </c>
      <c r="P788">
        <v>2.2000000000000001E-3</v>
      </c>
      <c r="Q788">
        <v>4.4000000000000003E-3</v>
      </c>
      <c r="R788">
        <v>5.5000000000000005E-3</v>
      </c>
      <c r="S788">
        <v>3.3E-3</v>
      </c>
      <c r="T788">
        <v>6.6E-3</v>
      </c>
      <c r="U788">
        <v>4.4000000000000003E-3</v>
      </c>
      <c r="V788">
        <v>3.3E-3</v>
      </c>
      <c r="W788">
        <v>2.2000000000000001E-3</v>
      </c>
      <c r="X788">
        <v>1.1000000000000001E-3</v>
      </c>
      <c r="Y788">
        <v>7.8100000000000003E-2</v>
      </c>
    </row>
    <row r="789" spans="1:25">
      <c r="A789" s="87" t="s">
        <v>855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1.1000000000000001E-3</v>
      </c>
      <c r="H789">
        <v>0</v>
      </c>
      <c r="I789">
        <v>1.1000000000000001E-3</v>
      </c>
      <c r="J789">
        <v>8.8000000000000005E-3</v>
      </c>
      <c r="K789">
        <v>3.3E-3</v>
      </c>
      <c r="L789">
        <v>5.5000000000000005E-3</v>
      </c>
      <c r="M789">
        <v>4.4000000000000003E-3</v>
      </c>
      <c r="N789">
        <v>1.1000000000000001E-3</v>
      </c>
      <c r="O789">
        <v>1.1000000000000001E-3</v>
      </c>
      <c r="P789">
        <v>1.1000000000000001E-3</v>
      </c>
      <c r="Q789">
        <v>6.6E-3</v>
      </c>
      <c r="R789">
        <v>8.8000000000000005E-3</v>
      </c>
      <c r="S789">
        <v>4.4000000000000003E-3</v>
      </c>
      <c r="T789">
        <v>1.5400000000000002E-2</v>
      </c>
      <c r="U789">
        <v>1.1000000000000001E-2</v>
      </c>
      <c r="V789">
        <v>2.2000000000000001E-3</v>
      </c>
      <c r="W789">
        <v>9.1299999999999992E-2</v>
      </c>
      <c r="X789">
        <v>0</v>
      </c>
      <c r="Y789">
        <v>0</v>
      </c>
    </row>
    <row r="790" spans="1:25">
      <c r="A790" s="87" t="s">
        <v>856</v>
      </c>
      <c r="B790">
        <v>0</v>
      </c>
      <c r="C790">
        <v>0</v>
      </c>
      <c r="D790">
        <v>0</v>
      </c>
      <c r="E790">
        <v>0</v>
      </c>
      <c r="F790">
        <v>3.3E-3</v>
      </c>
      <c r="G790">
        <v>2.2000000000000001E-3</v>
      </c>
      <c r="H790">
        <v>2.2000000000000001E-3</v>
      </c>
      <c r="I790">
        <v>3.3E-3</v>
      </c>
      <c r="J790">
        <v>6.6000000000000003E-2</v>
      </c>
      <c r="K790">
        <v>4.4000000000000003E-3</v>
      </c>
      <c r="L790">
        <v>3.3E-3</v>
      </c>
      <c r="M790">
        <v>1.1000000000000001E-3</v>
      </c>
      <c r="N790">
        <v>7.2599999999999998E-2</v>
      </c>
      <c r="O790">
        <v>6.6E-3</v>
      </c>
      <c r="P790">
        <v>2.2000000000000001E-3</v>
      </c>
      <c r="Q790">
        <v>4.5099999999999994E-2</v>
      </c>
      <c r="R790">
        <v>4.4000000000000003E-3</v>
      </c>
      <c r="S790">
        <v>3.3E-3</v>
      </c>
      <c r="T790">
        <v>7.4800000000000005E-2</v>
      </c>
      <c r="U790">
        <v>4.4000000000000003E-3</v>
      </c>
      <c r="V790">
        <v>1.1000000000000001E-3</v>
      </c>
      <c r="W790">
        <v>9.8999999999999991E-3</v>
      </c>
      <c r="X790">
        <v>1.1000000000000001E-3</v>
      </c>
      <c r="Y790">
        <v>0</v>
      </c>
    </row>
    <row r="791" spans="1:25">
      <c r="A791" s="87" t="s">
        <v>857</v>
      </c>
      <c r="B791">
        <v>6.3799999999999996E-2</v>
      </c>
      <c r="C791">
        <v>0</v>
      </c>
      <c r="D791">
        <v>0</v>
      </c>
      <c r="E791">
        <v>0</v>
      </c>
      <c r="F791">
        <v>0</v>
      </c>
      <c r="G791">
        <v>9.9000000000000005E-2</v>
      </c>
      <c r="H791">
        <v>3.3E-3</v>
      </c>
      <c r="I791">
        <v>2.2000000000000001E-3</v>
      </c>
      <c r="J791">
        <v>4.4000000000000003E-3</v>
      </c>
      <c r="K791">
        <v>8.8000000000000005E-3</v>
      </c>
      <c r="L791">
        <v>8.8000000000000005E-3</v>
      </c>
      <c r="M791">
        <v>4.4000000000000003E-3</v>
      </c>
      <c r="N791">
        <v>3.3E-3</v>
      </c>
      <c r="O791">
        <v>3.3E-3</v>
      </c>
      <c r="P791">
        <v>3.3E-3</v>
      </c>
      <c r="Q791">
        <v>5.5000000000000005E-3</v>
      </c>
      <c r="R791">
        <v>5.5000000000000005E-3</v>
      </c>
      <c r="S791">
        <v>5.5000000000000005E-3</v>
      </c>
      <c r="T791">
        <v>7.7000000000000011E-3</v>
      </c>
      <c r="U791">
        <v>5.5000000000000005E-3</v>
      </c>
      <c r="V791">
        <v>2.2000000000000001E-3</v>
      </c>
      <c r="W791">
        <v>3.3E-3</v>
      </c>
      <c r="X791">
        <v>1.1000000000000001E-3</v>
      </c>
      <c r="Y791">
        <v>4.8399999999999999E-2</v>
      </c>
    </row>
    <row r="792" spans="1:25">
      <c r="A792" s="87" t="s">
        <v>858</v>
      </c>
      <c r="B792">
        <v>0</v>
      </c>
      <c r="C792">
        <v>0</v>
      </c>
      <c r="D792">
        <v>0</v>
      </c>
      <c r="E792">
        <v>0</v>
      </c>
      <c r="F792">
        <v>8.14E-2</v>
      </c>
      <c r="G792">
        <v>1.1000000000000001E-3</v>
      </c>
      <c r="H792">
        <v>0</v>
      </c>
      <c r="I792">
        <v>2.2000000000000001E-3</v>
      </c>
      <c r="J792">
        <v>3.3E-3</v>
      </c>
      <c r="K792">
        <v>4.4000000000000003E-3</v>
      </c>
      <c r="L792">
        <v>1.21E-2</v>
      </c>
      <c r="M792">
        <v>1.1000000000000001E-2</v>
      </c>
      <c r="N792">
        <v>1.1000000000000001E-3</v>
      </c>
      <c r="O792">
        <v>4.4000000000000003E-3</v>
      </c>
      <c r="P792">
        <v>1.5400000000000002E-2</v>
      </c>
      <c r="Q792">
        <v>1.7600000000000001E-2</v>
      </c>
      <c r="R792">
        <v>1.1000000000000001E-3</v>
      </c>
      <c r="S792">
        <v>3.3E-3</v>
      </c>
      <c r="T792">
        <v>3.3E-3</v>
      </c>
      <c r="U792">
        <v>1.1000000000000001E-3</v>
      </c>
      <c r="V792">
        <v>0</v>
      </c>
      <c r="W792">
        <v>1.1000000000000001E-3</v>
      </c>
      <c r="X792">
        <v>1.1000000000000001E-3</v>
      </c>
      <c r="Y792">
        <v>8.14E-2</v>
      </c>
    </row>
    <row r="793" spans="1:25">
      <c r="A793" s="87" t="s">
        <v>859</v>
      </c>
      <c r="B793">
        <v>1.1000000000000001E-3</v>
      </c>
      <c r="C793">
        <v>1.1000000000000001E-3</v>
      </c>
      <c r="D793">
        <v>1.1000000000000001E-3</v>
      </c>
      <c r="E793">
        <v>1.1000000000000001E-2</v>
      </c>
      <c r="F793">
        <v>0.1045</v>
      </c>
      <c r="G793">
        <v>1.1000000000000001E-3</v>
      </c>
      <c r="H793">
        <v>2.2000000000000001E-3</v>
      </c>
      <c r="I793">
        <v>6.6E-3</v>
      </c>
      <c r="J793">
        <v>8.8000000000000005E-3</v>
      </c>
      <c r="K793">
        <v>6.6E-3</v>
      </c>
      <c r="L793">
        <v>5.5000000000000005E-3</v>
      </c>
      <c r="M793">
        <v>3.3E-3</v>
      </c>
      <c r="N793">
        <v>2.2000000000000001E-3</v>
      </c>
      <c r="O793">
        <v>3.3E-3</v>
      </c>
      <c r="P793">
        <v>3.3E-3</v>
      </c>
      <c r="Q793">
        <v>2.2000000000000001E-3</v>
      </c>
      <c r="R793">
        <v>4.4000000000000003E-3</v>
      </c>
      <c r="S793">
        <v>4.4000000000000003E-3</v>
      </c>
      <c r="T793">
        <v>6.6E-3</v>
      </c>
      <c r="U793">
        <v>1.1000000000000001E-3</v>
      </c>
      <c r="V793">
        <v>2.2000000000000001E-3</v>
      </c>
      <c r="W793">
        <v>7.9199999999999993E-2</v>
      </c>
      <c r="X793">
        <v>4.07E-2</v>
      </c>
      <c r="Y793">
        <v>1.1000000000000001E-3</v>
      </c>
    </row>
    <row r="794" spans="1:25">
      <c r="A794" s="87" t="s">
        <v>860</v>
      </c>
      <c r="B794">
        <v>0</v>
      </c>
      <c r="C794">
        <v>0</v>
      </c>
      <c r="D794">
        <v>0</v>
      </c>
      <c r="E794">
        <v>2.2000000000000001E-3</v>
      </c>
      <c r="F794">
        <v>2.64E-2</v>
      </c>
      <c r="G794">
        <v>0</v>
      </c>
      <c r="H794">
        <v>1.1000000000000001E-3</v>
      </c>
      <c r="I794">
        <v>1.1000000000000001E-3</v>
      </c>
      <c r="J794">
        <v>2.2000000000000001E-3</v>
      </c>
      <c r="K794">
        <v>4.4000000000000003E-3</v>
      </c>
      <c r="L794">
        <v>3.3E-3</v>
      </c>
      <c r="M794">
        <v>3.3E-3</v>
      </c>
      <c r="N794">
        <v>2.2000000000000001E-3</v>
      </c>
      <c r="O794">
        <v>3.3E-3</v>
      </c>
      <c r="P794">
        <v>2.2000000000000001E-3</v>
      </c>
      <c r="Q794">
        <v>2.2000000000000001E-3</v>
      </c>
      <c r="R794">
        <v>2.2000000000000001E-3</v>
      </c>
      <c r="S794">
        <v>3.3E-3</v>
      </c>
      <c r="T794">
        <v>3.3E-3</v>
      </c>
      <c r="U794">
        <v>1.1000000000000001E-3</v>
      </c>
      <c r="V794">
        <v>3.3E-3</v>
      </c>
      <c r="W794">
        <v>2.9700000000000001E-2</v>
      </c>
      <c r="X794">
        <v>1.1000000000000001E-3</v>
      </c>
      <c r="Y794">
        <v>0</v>
      </c>
    </row>
    <row r="795" spans="1:25">
      <c r="A795" s="87" t="s">
        <v>861</v>
      </c>
      <c r="B795">
        <v>2.2000000000000001E-3</v>
      </c>
      <c r="C795">
        <v>1.1000000000000001E-3</v>
      </c>
      <c r="D795">
        <v>1.1000000000000001E-3</v>
      </c>
      <c r="E795">
        <v>0</v>
      </c>
      <c r="F795">
        <v>0</v>
      </c>
      <c r="G795">
        <v>0.13639999999999999</v>
      </c>
      <c r="H795">
        <v>0</v>
      </c>
      <c r="I795">
        <v>0</v>
      </c>
      <c r="J795">
        <v>0</v>
      </c>
      <c r="K795">
        <v>1.1000000000000001E-3</v>
      </c>
      <c r="L795">
        <v>8.8000000000000005E-3</v>
      </c>
      <c r="M795">
        <v>1.1000000000000001E-3</v>
      </c>
      <c r="N795">
        <v>1.1000000000000001E-3</v>
      </c>
      <c r="O795">
        <v>5.5000000000000005E-3</v>
      </c>
      <c r="P795">
        <v>5.5000000000000005E-3</v>
      </c>
      <c r="Q795">
        <v>1.1000000000000001E-2</v>
      </c>
      <c r="R795">
        <v>5.5000000000000005E-3</v>
      </c>
      <c r="S795">
        <v>1.1000000000000001E-3</v>
      </c>
      <c r="T795">
        <v>2.2000000000000001E-3</v>
      </c>
      <c r="U795">
        <v>2.2000000000000001E-3</v>
      </c>
      <c r="V795">
        <v>0</v>
      </c>
      <c r="W795">
        <v>0</v>
      </c>
      <c r="X795">
        <v>0</v>
      </c>
      <c r="Y795">
        <v>0.1694</v>
      </c>
    </row>
    <row r="796" spans="1:25">
      <c r="A796" s="87" t="s">
        <v>862</v>
      </c>
      <c r="B796">
        <v>1.1000000000000001E-3</v>
      </c>
      <c r="C796">
        <v>1.1000000000000001E-3</v>
      </c>
      <c r="D796">
        <v>1.1000000000000001E-3</v>
      </c>
      <c r="E796">
        <v>1.1000000000000001E-3</v>
      </c>
      <c r="F796">
        <v>2.86E-2</v>
      </c>
      <c r="G796">
        <v>1.1000000000000001E-3</v>
      </c>
      <c r="H796">
        <v>2.2000000000000001E-3</v>
      </c>
      <c r="I796">
        <v>5.5000000000000005E-3</v>
      </c>
      <c r="J796">
        <v>5.5000000000000005E-3</v>
      </c>
      <c r="K796">
        <v>4.4000000000000003E-3</v>
      </c>
      <c r="L796">
        <v>7.7000000000000011E-3</v>
      </c>
      <c r="M796">
        <v>3.3E-3</v>
      </c>
      <c r="N796">
        <v>2.2000000000000001E-3</v>
      </c>
      <c r="O796">
        <v>2.2000000000000001E-3</v>
      </c>
      <c r="P796">
        <v>3.3E-3</v>
      </c>
      <c r="Q796">
        <v>4.4000000000000003E-3</v>
      </c>
      <c r="R796">
        <v>4.4000000000000003E-3</v>
      </c>
      <c r="S796">
        <v>6.6E-3</v>
      </c>
      <c r="T796">
        <v>3.3E-3</v>
      </c>
      <c r="U796">
        <v>3.3E-3</v>
      </c>
      <c r="V796">
        <v>2.2000000000000001E-3</v>
      </c>
      <c r="W796">
        <v>3.1899999999999998E-2</v>
      </c>
      <c r="X796">
        <v>0.1837</v>
      </c>
      <c r="Y796">
        <v>4.6199999999999998E-2</v>
      </c>
    </row>
    <row r="797" spans="1:25">
      <c r="A797" s="87" t="s">
        <v>863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7.7000000000000011E-3</v>
      </c>
      <c r="I797">
        <v>1.1000000000000001E-3</v>
      </c>
      <c r="J797">
        <v>1.1000000000000001E-3</v>
      </c>
      <c r="K797">
        <v>1.1000000000000001E-3</v>
      </c>
      <c r="L797">
        <v>1.1000000000000001E-3</v>
      </c>
      <c r="M797">
        <v>0</v>
      </c>
      <c r="N797">
        <v>1.1000000000000001E-3</v>
      </c>
      <c r="O797">
        <v>1.1000000000000001E-3</v>
      </c>
      <c r="P797">
        <v>0</v>
      </c>
      <c r="Q797">
        <v>1.1000000000000001E-3</v>
      </c>
      <c r="R797">
        <v>1.1000000000000001E-3</v>
      </c>
      <c r="S797">
        <v>1.1000000000000001E-3</v>
      </c>
      <c r="T797">
        <v>1.1000000000000001E-3</v>
      </c>
      <c r="U797">
        <v>3.3E-3</v>
      </c>
      <c r="V797">
        <v>7.7000000000000011E-3</v>
      </c>
      <c r="W797">
        <v>1.1000000000000001E-3</v>
      </c>
      <c r="X797">
        <v>1.1000000000000001E-3</v>
      </c>
      <c r="Y797">
        <v>3.5200000000000002E-2</v>
      </c>
    </row>
    <row r="798" spans="1:25">
      <c r="A798" s="87" t="s">
        <v>864</v>
      </c>
      <c r="B798">
        <v>1.1000000000000001E-3</v>
      </c>
      <c r="C798">
        <v>2.2000000000000001E-3</v>
      </c>
      <c r="D798">
        <v>2.2000000000000001E-3</v>
      </c>
      <c r="E798">
        <v>1.1000000000000001E-3</v>
      </c>
      <c r="F798">
        <v>0.12320000000000002</v>
      </c>
      <c r="G798">
        <v>1.1000000000000001E-3</v>
      </c>
      <c r="H798">
        <v>1.1000000000000001E-3</v>
      </c>
      <c r="I798">
        <v>1.1000000000000001E-3</v>
      </c>
      <c r="J798">
        <v>2.2000000000000001E-3</v>
      </c>
      <c r="K798">
        <v>6.6E-3</v>
      </c>
      <c r="L798">
        <v>6.6E-3</v>
      </c>
      <c r="M798">
        <v>3.3E-3</v>
      </c>
      <c r="N798">
        <v>3.3E-3</v>
      </c>
      <c r="O798">
        <v>4.4000000000000003E-3</v>
      </c>
      <c r="P798">
        <v>3.3E-3</v>
      </c>
      <c r="Q798">
        <v>3.3E-3</v>
      </c>
      <c r="R798">
        <v>2.2000000000000001E-3</v>
      </c>
      <c r="S798">
        <v>3.3E-3</v>
      </c>
      <c r="T798">
        <v>2.2000000000000001E-3</v>
      </c>
      <c r="U798">
        <v>2.2000000000000001E-3</v>
      </c>
      <c r="V798">
        <v>0.14630000000000001</v>
      </c>
      <c r="W798">
        <v>2.2000000000000001E-3</v>
      </c>
      <c r="X798">
        <v>0</v>
      </c>
      <c r="Y798">
        <v>0</v>
      </c>
    </row>
    <row r="799" spans="1:25">
      <c r="A799" s="87" t="s">
        <v>865</v>
      </c>
      <c r="B799">
        <v>0</v>
      </c>
      <c r="C799">
        <v>0</v>
      </c>
      <c r="D799">
        <v>0</v>
      </c>
      <c r="E799">
        <v>4.4000000000000003E-3</v>
      </c>
      <c r="F799">
        <v>8.2500000000000004E-2</v>
      </c>
      <c r="G799">
        <v>5.8300000000000005E-2</v>
      </c>
      <c r="H799">
        <v>1.1000000000000001E-3</v>
      </c>
      <c r="I799">
        <v>1.1000000000000001E-3</v>
      </c>
      <c r="J799">
        <v>1.1000000000000001E-3</v>
      </c>
      <c r="K799">
        <v>3.3E-3</v>
      </c>
      <c r="L799">
        <v>2.2000000000000001E-3</v>
      </c>
      <c r="M799">
        <v>1.1000000000000001E-3</v>
      </c>
      <c r="N799">
        <v>1.1000000000000001E-3</v>
      </c>
      <c r="O799">
        <v>2.2000000000000001E-3</v>
      </c>
      <c r="P799">
        <v>1.1000000000000001E-3</v>
      </c>
      <c r="Q799">
        <v>0</v>
      </c>
      <c r="R799">
        <v>1.1000000000000001E-3</v>
      </c>
      <c r="S799">
        <v>3.3E-3</v>
      </c>
      <c r="T799">
        <v>2.2000000000000001E-3</v>
      </c>
      <c r="U799">
        <v>1.1000000000000001E-3</v>
      </c>
      <c r="V799">
        <v>1.21E-2</v>
      </c>
      <c r="W799">
        <v>0.14850000000000002</v>
      </c>
      <c r="X799">
        <v>0</v>
      </c>
      <c r="Y799">
        <v>0</v>
      </c>
    </row>
    <row r="800" spans="1:25">
      <c r="A800" s="87" t="s">
        <v>866</v>
      </c>
      <c r="B800">
        <v>3.85E-2</v>
      </c>
      <c r="C800">
        <v>0</v>
      </c>
      <c r="D800">
        <v>5.5000000000000005E-3</v>
      </c>
      <c r="E800">
        <v>4.6199999999999998E-2</v>
      </c>
      <c r="F800">
        <v>0</v>
      </c>
      <c r="G800">
        <v>0</v>
      </c>
      <c r="H800">
        <v>4.4000000000000003E-3</v>
      </c>
      <c r="I800">
        <v>5.5000000000000005E-3</v>
      </c>
      <c r="J800">
        <v>7.7000000000000011E-3</v>
      </c>
      <c r="K800">
        <v>5.5000000000000005E-3</v>
      </c>
      <c r="L800">
        <v>4.4000000000000003E-3</v>
      </c>
      <c r="M800">
        <v>5.5000000000000005E-3</v>
      </c>
      <c r="N800">
        <v>5.5000000000000005E-3</v>
      </c>
      <c r="O800">
        <v>3.3E-3</v>
      </c>
      <c r="P800">
        <v>4.4000000000000003E-3</v>
      </c>
      <c r="Q800">
        <v>3.3E-3</v>
      </c>
      <c r="R800">
        <v>5.5000000000000005E-3</v>
      </c>
      <c r="S800">
        <v>6.6E-3</v>
      </c>
      <c r="T800">
        <v>9.8999999999999991E-3</v>
      </c>
      <c r="U800">
        <v>7.7000000000000011E-3</v>
      </c>
      <c r="V800">
        <v>4.4000000000000003E-3</v>
      </c>
      <c r="W800">
        <v>4.4000000000000003E-3</v>
      </c>
      <c r="X800">
        <v>3.3E-3</v>
      </c>
      <c r="Y800">
        <v>4.4000000000000003E-3</v>
      </c>
    </row>
    <row r="801" spans="1:25">
      <c r="A801" s="87" t="s">
        <v>867</v>
      </c>
      <c r="B801">
        <v>0</v>
      </c>
      <c r="C801">
        <v>1.1000000000000001E-3</v>
      </c>
      <c r="D801">
        <v>1.1000000000000001E-3</v>
      </c>
      <c r="E801">
        <v>0</v>
      </c>
      <c r="F801">
        <v>0</v>
      </c>
      <c r="G801">
        <v>1.1000000000000001E-3</v>
      </c>
      <c r="H801">
        <v>2.2000000000000001E-3</v>
      </c>
      <c r="I801">
        <v>6.6E-3</v>
      </c>
      <c r="J801">
        <v>7.7000000000000011E-3</v>
      </c>
      <c r="K801">
        <v>7.7000000000000011E-3</v>
      </c>
      <c r="L801">
        <v>8.8000000000000005E-3</v>
      </c>
      <c r="M801">
        <v>5.5000000000000005E-3</v>
      </c>
      <c r="N801">
        <v>8.8000000000000005E-3</v>
      </c>
      <c r="O801">
        <v>8.8000000000000005E-3</v>
      </c>
      <c r="P801">
        <v>5.5000000000000005E-3</v>
      </c>
      <c r="Q801">
        <v>6.6E-3</v>
      </c>
      <c r="R801">
        <v>8.8000000000000005E-3</v>
      </c>
      <c r="S801">
        <v>6.6E-3</v>
      </c>
      <c r="T801">
        <v>1.1000000000000001E-2</v>
      </c>
      <c r="U801">
        <v>5.5000000000000005E-3</v>
      </c>
      <c r="V801">
        <v>3.3E-3</v>
      </c>
      <c r="W801">
        <v>2.2000000000000001E-3</v>
      </c>
      <c r="X801">
        <v>1.1000000000000001E-3</v>
      </c>
      <c r="Y801">
        <v>6.1600000000000009E-2</v>
      </c>
    </row>
    <row r="802" spans="1:25">
      <c r="A802" s="87" t="s">
        <v>868</v>
      </c>
      <c r="B802">
        <v>9.8999999999999991E-3</v>
      </c>
      <c r="C802">
        <v>0</v>
      </c>
      <c r="D802">
        <v>0</v>
      </c>
      <c r="E802">
        <v>0</v>
      </c>
      <c r="F802">
        <v>0</v>
      </c>
      <c r="G802">
        <v>7.6999999999999999E-2</v>
      </c>
      <c r="H802">
        <v>1.1000000000000001E-3</v>
      </c>
      <c r="I802">
        <v>1.1000000000000001E-3</v>
      </c>
      <c r="J802">
        <v>2.2000000000000001E-3</v>
      </c>
      <c r="K802">
        <v>1.1000000000000001E-3</v>
      </c>
      <c r="L802">
        <v>3.3E-3</v>
      </c>
      <c r="M802">
        <v>0</v>
      </c>
      <c r="N802">
        <v>1.1000000000000001E-3</v>
      </c>
      <c r="O802">
        <v>4.4000000000000003E-3</v>
      </c>
      <c r="P802">
        <v>3.3E-3</v>
      </c>
      <c r="Q802">
        <v>4.4000000000000003E-3</v>
      </c>
      <c r="R802">
        <v>1.1000000000000001E-3</v>
      </c>
      <c r="S802">
        <v>3.3E-3</v>
      </c>
      <c r="T802">
        <v>1.1000000000000001E-3</v>
      </c>
      <c r="U802">
        <v>0</v>
      </c>
      <c r="V802">
        <v>0</v>
      </c>
      <c r="W802">
        <v>0</v>
      </c>
      <c r="X802">
        <v>0</v>
      </c>
      <c r="Y802">
        <v>7.4800000000000005E-2</v>
      </c>
    </row>
    <row r="803" spans="1:25">
      <c r="A803" s="87" t="s">
        <v>869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9.4600000000000004E-2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s="87" t="s">
        <v>870</v>
      </c>
      <c r="B804">
        <v>1.1000000000000001E-3</v>
      </c>
      <c r="C804">
        <v>0</v>
      </c>
      <c r="D804">
        <v>0</v>
      </c>
      <c r="E804">
        <v>0</v>
      </c>
      <c r="F804">
        <v>0</v>
      </c>
      <c r="G804">
        <v>6.8199999999999997E-2</v>
      </c>
      <c r="H804">
        <v>0</v>
      </c>
      <c r="I804">
        <v>0</v>
      </c>
      <c r="J804">
        <v>1.1000000000000001E-3</v>
      </c>
      <c r="K804">
        <v>1.1000000000000001E-3</v>
      </c>
      <c r="L804">
        <v>1.1000000000000001E-3</v>
      </c>
      <c r="M804">
        <v>1.1000000000000001E-3</v>
      </c>
      <c r="N804">
        <v>2.2000000000000001E-3</v>
      </c>
      <c r="O804">
        <v>2.2000000000000001E-3</v>
      </c>
      <c r="P804">
        <v>1.1000000000000001E-3</v>
      </c>
      <c r="Q804">
        <v>1.1000000000000001E-3</v>
      </c>
      <c r="R804">
        <v>2.2000000000000001E-3</v>
      </c>
      <c r="S804">
        <v>1.21E-2</v>
      </c>
      <c r="T804">
        <v>6.6E-3</v>
      </c>
      <c r="U804">
        <v>0</v>
      </c>
      <c r="V804">
        <v>0</v>
      </c>
      <c r="W804">
        <v>2.2000000000000001E-3</v>
      </c>
      <c r="X804">
        <v>1.1000000000000001E-3</v>
      </c>
      <c r="Y804">
        <v>1.1000000000000001E-3</v>
      </c>
    </row>
    <row r="805" spans="1:25">
      <c r="A805" s="87" t="s">
        <v>871</v>
      </c>
      <c r="B805">
        <v>2.4199999999999999E-2</v>
      </c>
      <c r="C805">
        <v>2.64E-2</v>
      </c>
      <c r="D805">
        <v>2.64E-2</v>
      </c>
      <c r="E805">
        <v>2.4199999999999999E-2</v>
      </c>
      <c r="F805">
        <v>2.0900000000000002E-2</v>
      </c>
      <c r="G805">
        <v>0.1837</v>
      </c>
      <c r="H805">
        <v>5.3899999999999997E-2</v>
      </c>
      <c r="I805">
        <v>2.3099999999999999E-2</v>
      </c>
      <c r="J805">
        <v>2.2000000000000002E-2</v>
      </c>
      <c r="K805">
        <v>2.4199999999999999E-2</v>
      </c>
      <c r="L805">
        <v>2.86E-2</v>
      </c>
      <c r="M805">
        <v>2.9700000000000001E-2</v>
      </c>
      <c r="N805">
        <v>1.9799999999999998E-2</v>
      </c>
      <c r="O805">
        <v>1.9799999999999998E-2</v>
      </c>
      <c r="P805">
        <v>1.9799999999999998E-2</v>
      </c>
      <c r="Q805">
        <v>2.4199999999999999E-2</v>
      </c>
      <c r="R805">
        <v>2.64E-2</v>
      </c>
      <c r="S805">
        <v>2.9700000000000001E-2</v>
      </c>
      <c r="T805">
        <v>2.86E-2</v>
      </c>
      <c r="U805">
        <v>2.64E-2</v>
      </c>
      <c r="V805">
        <v>2.53E-2</v>
      </c>
      <c r="W805">
        <v>0.20130000000000001</v>
      </c>
      <c r="X805">
        <v>5.7200000000000001E-2</v>
      </c>
      <c r="Y805">
        <v>2.2000000000000002E-2</v>
      </c>
    </row>
    <row r="806" spans="1:25">
      <c r="A806" s="87" t="s">
        <v>872</v>
      </c>
      <c r="B806">
        <v>2.2000000000000001E-3</v>
      </c>
      <c r="C806">
        <v>1.1000000000000001E-3</v>
      </c>
      <c r="D806">
        <v>1.1000000000000001E-3</v>
      </c>
      <c r="E806">
        <v>0</v>
      </c>
      <c r="F806">
        <v>2.2000000000000001E-3</v>
      </c>
      <c r="G806">
        <v>0.10339999999999999</v>
      </c>
      <c r="H806">
        <v>3.3E-3</v>
      </c>
      <c r="I806">
        <v>3.3E-3</v>
      </c>
      <c r="J806">
        <v>5.5000000000000005E-3</v>
      </c>
      <c r="K806">
        <v>6.6E-3</v>
      </c>
      <c r="L806">
        <v>6.6E-3</v>
      </c>
      <c r="M806">
        <v>7.7000000000000011E-3</v>
      </c>
      <c r="N806">
        <v>9.8999999999999991E-3</v>
      </c>
      <c r="O806">
        <v>9.8999999999999991E-3</v>
      </c>
      <c r="P806">
        <v>1.7600000000000001E-2</v>
      </c>
      <c r="Q806">
        <v>2.4199999999999999E-2</v>
      </c>
      <c r="R806">
        <v>1.9799999999999998E-2</v>
      </c>
      <c r="S806">
        <v>6.6E-3</v>
      </c>
      <c r="T806">
        <v>9.8999999999999991E-3</v>
      </c>
      <c r="U806">
        <v>1.21E-2</v>
      </c>
      <c r="V806">
        <v>1.32E-2</v>
      </c>
      <c r="W806">
        <v>2.2000000000000001E-3</v>
      </c>
      <c r="X806">
        <v>2.2000000000000001E-3</v>
      </c>
      <c r="Y806">
        <v>0.1111</v>
      </c>
    </row>
    <row r="807" spans="1:25">
      <c r="A807" s="87" t="s">
        <v>873</v>
      </c>
      <c r="B807">
        <v>3.6299999999999999E-2</v>
      </c>
      <c r="C807">
        <v>0</v>
      </c>
      <c r="D807">
        <v>0</v>
      </c>
      <c r="E807">
        <v>0</v>
      </c>
      <c r="F807">
        <v>0</v>
      </c>
      <c r="G807">
        <v>4.4000000000000004E-2</v>
      </c>
      <c r="H807">
        <v>0</v>
      </c>
      <c r="I807">
        <v>2.2000000000000001E-3</v>
      </c>
      <c r="J807">
        <v>4.4000000000000003E-3</v>
      </c>
      <c r="K807">
        <v>5.5000000000000005E-3</v>
      </c>
      <c r="L807">
        <v>5.5000000000000005E-3</v>
      </c>
      <c r="M807">
        <v>5.5000000000000005E-3</v>
      </c>
      <c r="N807">
        <v>4.4000000000000003E-3</v>
      </c>
      <c r="O807">
        <v>4.4000000000000003E-3</v>
      </c>
      <c r="P807">
        <v>3.3E-3</v>
      </c>
      <c r="Q807">
        <v>1.1000000000000001E-3</v>
      </c>
      <c r="R807">
        <v>1.1000000000000001E-3</v>
      </c>
      <c r="S807">
        <v>7.7000000000000011E-3</v>
      </c>
      <c r="T807">
        <v>1.21E-2</v>
      </c>
      <c r="U807">
        <v>7.7000000000000011E-3</v>
      </c>
      <c r="V807">
        <v>2.2000000000000001E-3</v>
      </c>
      <c r="W807">
        <v>2.2000000000000001E-3</v>
      </c>
      <c r="X807">
        <v>2.2000000000000001E-3</v>
      </c>
      <c r="Y807">
        <v>1.32E-2</v>
      </c>
    </row>
    <row r="808" spans="1:25">
      <c r="A808" s="87" t="s">
        <v>874</v>
      </c>
      <c r="B808">
        <v>1.21E-2</v>
      </c>
      <c r="C808">
        <v>1.1000000000000001E-3</v>
      </c>
      <c r="D808">
        <v>1.1000000000000001E-3</v>
      </c>
      <c r="E808">
        <v>1.1000000000000001E-3</v>
      </c>
      <c r="F808">
        <v>1.1000000000000001E-3</v>
      </c>
      <c r="G808">
        <v>0.2387</v>
      </c>
      <c r="H808">
        <v>0</v>
      </c>
      <c r="I808">
        <v>4.4000000000000003E-3</v>
      </c>
      <c r="J808">
        <v>5.5000000000000005E-3</v>
      </c>
      <c r="K808">
        <v>4.4000000000000003E-3</v>
      </c>
      <c r="L808">
        <v>4.4000000000000003E-3</v>
      </c>
      <c r="M808">
        <v>4.4000000000000003E-3</v>
      </c>
      <c r="N808">
        <v>2.2000000000000001E-3</v>
      </c>
      <c r="O808">
        <v>1.8700000000000001E-2</v>
      </c>
      <c r="P808">
        <v>2.53E-2</v>
      </c>
      <c r="Q808">
        <v>2.2000000000000002E-2</v>
      </c>
      <c r="R808">
        <v>7.7000000000000011E-3</v>
      </c>
      <c r="S808">
        <v>4.4000000000000003E-3</v>
      </c>
      <c r="T808">
        <v>4.4000000000000003E-3</v>
      </c>
      <c r="U808">
        <v>4.4000000000000003E-3</v>
      </c>
      <c r="V808">
        <v>3.3E-3</v>
      </c>
      <c r="W808">
        <v>3.3E-3</v>
      </c>
      <c r="X808">
        <v>1.1000000000000001E-3</v>
      </c>
      <c r="Y808">
        <v>0.2475</v>
      </c>
    </row>
    <row r="809" spans="1:25">
      <c r="A809" s="87" t="s">
        <v>875</v>
      </c>
      <c r="B809">
        <v>1.5400000000000002E-2</v>
      </c>
      <c r="C809">
        <v>0.22769999999999999</v>
      </c>
      <c r="D809">
        <v>0</v>
      </c>
      <c r="E809">
        <v>0.1573</v>
      </c>
      <c r="F809">
        <v>5.5E-2</v>
      </c>
      <c r="G809">
        <v>1.1000000000000001E-3</v>
      </c>
      <c r="H809">
        <v>1.1000000000000001E-3</v>
      </c>
      <c r="I809">
        <v>3.3E-3</v>
      </c>
      <c r="J809">
        <v>5.5000000000000005E-3</v>
      </c>
      <c r="K809">
        <v>4.4000000000000003E-3</v>
      </c>
      <c r="L809">
        <v>2.2000000000000001E-3</v>
      </c>
      <c r="M809">
        <v>1.1000000000000001E-3</v>
      </c>
      <c r="N809">
        <v>1.1000000000000001E-3</v>
      </c>
      <c r="O809">
        <v>1.1000000000000001E-3</v>
      </c>
      <c r="P809">
        <v>0</v>
      </c>
      <c r="Q809">
        <v>1.1000000000000001E-3</v>
      </c>
      <c r="R809">
        <v>6.6E-3</v>
      </c>
      <c r="S809">
        <v>8.8000000000000005E-3</v>
      </c>
      <c r="T809">
        <v>7.7000000000000011E-3</v>
      </c>
      <c r="U809">
        <v>1.1000000000000001E-3</v>
      </c>
      <c r="V809">
        <v>0</v>
      </c>
      <c r="W809">
        <v>1.1000000000000001E-3</v>
      </c>
      <c r="X809">
        <v>1.1000000000000001E-3</v>
      </c>
      <c r="Y809">
        <v>0</v>
      </c>
    </row>
    <row r="810" spans="1:25">
      <c r="A810" s="87" t="s">
        <v>876</v>
      </c>
      <c r="B810">
        <v>0</v>
      </c>
      <c r="C810">
        <v>0</v>
      </c>
      <c r="D810">
        <v>0</v>
      </c>
      <c r="E810">
        <v>0</v>
      </c>
      <c r="F810">
        <v>7.5899999999999995E-2</v>
      </c>
      <c r="G810">
        <v>0</v>
      </c>
      <c r="H810">
        <v>0</v>
      </c>
      <c r="I810">
        <v>0</v>
      </c>
      <c r="J810">
        <v>2.2000000000000001E-3</v>
      </c>
      <c r="K810">
        <v>2.2000000000000001E-3</v>
      </c>
      <c r="L810">
        <v>1.1000000000000001E-3</v>
      </c>
      <c r="M810">
        <v>1.1000000000000001E-3</v>
      </c>
      <c r="N810">
        <v>1.1000000000000001E-3</v>
      </c>
      <c r="O810">
        <v>1.1000000000000001E-3</v>
      </c>
      <c r="P810">
        <v>1.1000000000000001E-3</v>
      </c>
      <c r="Q810">
        <v>0</v>
      </c>
      <c r="R810">
        <v>1.1000000000000001E-3</v>
      </c>
      <c r="S810">
        <v>3.3E-3</v>
      </c>
      <c r="T810">
        <v>2.2000000000000001E-3</v>
      </c>
      <c r="U810">
        <v>2.2000000000000001E-3</v>
      </c>
      <c r="V810">
        <v>1.1000000000000001E-3</v>
      </c>
      <c r="W810">
        <v>4.7300000000000002E-2</v>
      </c>
      <c r="X810">
        <v>3.0800000000000004E-2</v>
      </c>
      <c r="Y810">
        <v>0</v>
      </c>
    </row>
    <row r="811" spans="1:25">
      <c r="A811" s="87" t="s">
        <v>877</v>
      </c>
      <c r="B811">
        <v>6.0500000000000005E-2</v>
      </c>
      <c r="C811">
        <v>0</v>
      </c>
      <c r="D811">
        <v>0</v>
      </c>
      <c r="E811">
        <v>0</v>
      </c>
      <c r="F811">
        <v>3.3E-3</v>
      </c>
      <c r="G811">
        <v>5.3899999999999997E-2</v>
      </c>
      <c r="H811">
        <v>1.1000000000000001E-3</v>
      </c>
      <c r="I811">
        <v>2.2000000000000001E-3</v>
      </c>
      <c r="J811">
        <v>2.2000000000000001E-3</v>
      </c>
      <c r="K811">
        <v>4.4000000000000003E-3</v>
      </c>
      <c r="L811">
        <v>3.3E-3</v>
      </c>
      <c r="M811">
        <v>2.2000000000000001E-3</v>
      </c>
      <c r="N811">
        <v>2.2000000000000001E-3</v>
      </c>
      <c r="O811">
        <v>3.3E-3</v>
      </c>
      <c r="P811">
        <v>7.7000000000000011E-3</v>
      </c>
      <c r="Q811">
        <v>4.4000000000000003E-3</v>
      </c>
      <c r="R811">
        <v>4.4000000000000003E-3</v>
      </c>
      <c r="S811">
        <v>3.3E-3</v>
      </c>
      <c r="T811">
        <v>3.3E-3</v>
      </c>
      <c r="U811">
        <v>5.5000000000000005E-3</v>
      </c>
      <c r="V811">
        <v>1.1000000000000001E-3</v>
      </c>
      <c r="W811">
        <v>2.2000000000000001E-3</v>
      </c>
      <c r="X811">
        <v>1.1000000000000001E-3</v>
      </c>
      <c r="Y811">
        <v>4.4000000000000003E-3</v>
      </c>
    </row>
    <row r="812" spans="1:25">
      <c r="A812" s="87" t="s">
        <v>878</v>
      </c>
      <c r="B812">
        <v>0</v>
      </c>
      <c r="C812">
        <v>0</v>
      </c>
      <c r="D812">
        <v>0</v>
      </c>
      <c r="E812">
        <v>0</v>
      </c>
      <c r="F812">
        <v>0.1089</v>
      </c>
      <c r="G812">
        <v>6.8199999999999997E-2</v>
      </c>
      <c r="H812">
        <v>3.3E-3</v>
      </c>
      <c r="I812">
        <v>2.2000000000000001E-3</v>
      </c>
      <c r="J812">
        <v>2.2000000000000001E-3</v>
      </c>
      <c r="K812">
        <v>1.1000000000000001E-2</v>
      </c>
      <c r="L812">
        <v>1.1000000000000001E-3</v>
      </c>
      <c r="M812">
        <v>1.1000000000000001E-3</v>
      </c>
      <c r="N812">
        <v>1.1000000000000001E-3</v>
      </c>
      <c r="O812">
        <v>1.1000000000000001E-3</v>
      </c>
      <c r="P812">
        <v>0</v>
      </c>
      <c r="Q812">
        <v>0</v>
      </c>
      <c r="R812">
        <v>6.6E-3</v>
      </c>
      <c r="S812">
        <v>2.2000000000000001E-3</v>
      </c>
      <c r="T812">
        <v>2.2000000000000001E-3</v>
      </c>
      <c r="U812">
        <v>1.1000000000000001E-3</v>
      </c>
      <c r="V812">
        <v>0</v>
      </c>
      <c r="W812">
        <v>0.10010000000000001</v>
      </c>
      <c r="X812">
        <v>3.0800000000000004E-2</v>
      </c>
      <c r="Y812">
        <v>1.1000000000000001E-3</v>
      </c>
    </row>
    <row r="813" spans="1:25">
      <c r="A813" s="87" t="s">
        <v>879</v>
      </c>
      <c r="B813">
        <v>0</v>
      </c>
      <c r="C813">
        <v>1.1000000000000001E-3</v>
      </c>
      <c r="D813">
        <v>0</v>
      </c>
      <c r="E813">
        <v>1.1000000000000001E-3</v>
      </c>
      <c r="F813">
        <v>0.1012</v>
      </c>
      <c r="G813">
        <v>1.21E-2</v>
      </c>
      <c r="H813">
        <v>1.1000000000000001E-3</v>
      </c>
      <c r="I813">
        <v>0</v>
      </c>
      <c r="J813">
        <v>2.2000000000000001E-3</v>
      </c>
      <c r="K813">
        <v>3.3E-3</v>
      </c>
      <c r="L813">
        <v>3.3E-3</v>
      </c>
      <c r="M813">
        <v>5.5000000000000005E-3</v>
      </c>
      <c r="N813">
        <v>2.2000000000000001E-3</v>
      </c>
      <c r="O813">
        <v>1.1000000000000001E-2</v>
      </c>
      <c r="P813">
        <v>8.8000000000000005E-3</v>
      </c>
      <c r="Q813">
        <v>2.2000000000000001E-3</v>
      </c>
      <c r="R813">
        <v>9.8999999999999991E-3</v>
      </c>
      <c r="S813">
        <v>6.6E-3</v>
      </c>
      <c r="T813">
        <v>3.3E-3</v>
      </c>
      <c r="U813">
        <v>1.1000000000000001E-3</v>
      </c>
      <c r="V813">
        <v>1.1000000000000001E-3</v>
      </c>
      <c r="W813">
        <v>1.1000000000000001E-3</v>
      </c>
      <c r="X813">
        <v>6.3799999999999996E-2</v>
      </c>
      <c r="Y813">
        <v>5.28E-2</v>
      </c>
    </row>
    <row r="814" spans="1:25">
      <c r="A814" s="87" t="s">
        <v>880</v>
      </c>
      <c r="B814">
        <v>1.1000000000000001E-2</v>
      </c>
      <c r="C814">
        <v>1.1000000000000001E-2</v>
      </c>
      <c r="D814">
        <v>1.21E-2</v>
      </c>
      <c r="E814">
        <v>1.1000000000000001E-2</v>
      </c>
      <c r="F814">
        <v>1.8700000000000001E-2</v>
      </c>
      <c r="G814">
        <v>6.0500000000000005E-2</v>
      </c>
      <c r="H814">
        <v>8.8000000000000005E-3</v>
      </c>
      <c r="I814">
        <v>9.8999999999999991E-3</v>
      </c>
      <c r="J814">
        <v>1.21E-2</v>
      </c>
      <c r="K814">
        <v>1.43E-2</v>
      </c>
      <c r="L814">
        <v>1.1000000000000001E-2</v>
      </c>
      <c r="M814">
        <v>1.32E-2</v>
      </c>
      <c r="N814">
        <v>8.8000000000000005E-3</v>
      </c>
      <c r="O814">
        <v>9.8999999999999991E-3</v>
      </c>
      <c r="P814">
        <v>9.8999999999999991E-3</v>
      </c>
      <c r="Q814">
        <v>1.1000000000000001E-2</v>
      </c>
      <c r="R814">
        <v>1.32E-2</v>
      </c>
      <c r="S814">
        <v>1.8700000000000001E-2</v>
      </c>
      <c r="T814">
        <v>1.43E-2</v>
      </c>
      <c r="U814">
        <v>9.8999999999999991E-3</v>
      </c>
      <c r="V814">
        <v>8.8000000000000005E-3</v>
      </c>
      <c r="W814">
        <v>9.8999999999999991E-3</v>
      </c>
      <c r="X814">
        <v>1.9799999999999998E-2</v>
      </c>
      <c r="Y814">
        <v>6.3799999999999996E-2</v>
      </c>
    </row>
    <row r="815" spans="1:25">
      <c r="A815" s="87" t="s">
        <v>881</v>
      </c>
      <c r="B815">
        <v>8.6900000000000005E-2</v>
      </c>
      <c r="C815">
        <v>7.8100000000000003E-2</v>
      </c>
      <c r="D815">
        <v>3.3E-3</v>
      </c>
      <c r="E815">
        <v>3.3E-3</v>
      </c>
      <c r="F815">
        <v>2.2000000000000001E-3</v>
      </c>
      <c r="G815">
        <v>2.2000000000000001E-3</v>
      </c>
      <c r="H815">
        <v>2.2000000000000001E-3</v>
      </c>
      <c r="I815">
        <v>4.4000000000000003E-3</v>
      </c>
      <c r="J815">
        <v>5.5000000000000005E-3</v>
      </c>
      <c r="K815">
        <v>5.5000000000000005E-3</v>
      </c>
      <c r="L815">
        <v>9.8999999999999991E-3</v>
      </c>
      <c r="M815">
        <v>2.75E-2</v>
      </c>
      <c r="N815">
        <v>6.93E-2</v>
      </c>
      <c r="O815">
        <v>1.43E-2</v>
      </c>
      <c r="P815">
        <v>3.3E-3</v>
      </c>
      <c r="Q815">
        <v>3.3E-3</v>
      </c>
      <c r="R815">
        <v>3.3E-3</v>
      </c>
      <c r="S815">
        <v>6.6E-3</v>
      </c>
      <c r="T815">
        <v>4.4000000000000003E-3</v>
      </c>
      <c r="U815">
        <v>3.3E-3</v>
      </c>
      <c r="V815">
        <v>3.3E-3</v>
      </c>
      <c r="W815">
        <v>3.3E-3</v>
      </c>
      <c r="X815">
        <v>2.2000000000000001E-3</v>
      </c>
      <c r="Y815">
        <v>2.2000000000000001E-3</v>
      </c>
    </row>
    <row r="816" spans="1:25">
      <c r="A816" s="87" t="s">
        <v>882</v>
      </c>
      <c r="B816">
        <v>2.2000000000000001E-3</v>
      </c>
      <c r="C816">
        <v>2.2000000000000001E-3</v>
      </c>
      <c r="D816">
        <v>2.2000000000000001E-3</v>
      </c>
      <c r="E816">
        <v>2.2000000000000001E-3</v>
      </c>
      <c r="F816">
        <v>1.1000000000000001E-3</v>
      </c>
      <c r="G816">
        <v>1.1000000000000001E-3</v>
      </c>
      <c r="H816">
        <v>1.1000000000000001E-3</v>
      </c>
      <c r="I816">
        <v>1.1000000000000001E-3</v>
      </c>
      <c r="J816">
        <v>3.3E-3</v>
      </c>
      <c r="K816">
        <v>6.6E-3</v>
      </c>
      <c r="L816">
        <v>6.6E-3</v>
      </c>
      <c r="M816">
        <v>1.1000000000000001E-3</v>
      </c>
      <c r="N816">
        <v>0.20020000000000002</v>
      </c>
      <c r="O816">
        <v>1.1000000000000001E-3</v>
      </c>
      <c r="P816">
        <v>1.1000000000000001E-3</v>
      </c>
      <c r="Q816">
        <v>7.7000000000000011E-3</v>
      </c>
      <c r="R816">
        <v>7.7000000000000011E-3</v>
      </c>
      <c r="S816">
        <v>0.21340000000000001</v>
      </c>
      <c r="T816">
        <v>2.2000000000000001E-3</v>
      </c>
      <c r="U816">
        <v>2.2000000000000001E-3</v>
      </c>
      <c r="V816">
        <v>2.2000000000000001E-3</v>
      </c>
      <c r="W816">
        <v>2.2000000000000001E-3</v>
      </c>
      <c r="X816">
        <v>1.1000000000000001E-3</v>
      </c>
      <c r="Y816">
        <v>1.1000000000000001E-3</v>
      </c>
    </row>
    <row r="817" spans="1:25">
      <c r="A817" s="87" t="s">
        <v>1103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 s="87" t="s">
        <v>1104</v>
      </c>
      <c r="B818">
        <v>1.43E-2</v>
      </c>
      <c r="C818">
        <v>1.43E-2</v>
      </c>
      <c r="D818">
        <v>1.43E-2</v>
      </c>
      <c r="E818">
        <v>1.32E-2</v>
      </c>
      <c r="F818">
        <v>1.32E-2</v>
      </c>
      <c r="G818">
        <v>0.16170000000000001</v>
      </c>
      <c r="H818">
        <v>0.20570000000000002</v>
      </c>
      <c r="I818">
        <v>5.5E-2</v>
      </c>
      <c r="J818">
        <v>1.8700000000000001E-2</v>
      </c>
      <c r="K818">
        <v>1.6500000000000001E-2</v>
      </c>
      <c r="L818">
        <v>1.5400000000000002E-2</v>
      </c>
      <c r="M818">
        <v>1.9799999999999998E-2</v>
      </c>
      <c r="N818">
        <v>2.3099999999999999E-2</v>
      </c>
      <c r="O818">
        <v>0.13419999999999999</v>
      </c>
      <c r="P818">
        <v>0.15179999999999999</v>
      </c>
      <c r="Q818">
        <v>4.07E-2</v>
      </c>
      <c r="R818">
        <v>2.2000000000000002E-2</v>
      </c>
      <c r="S818">
        <v>1.7600000000000001E-2</v>
      </c>
      <c r="T818">
        <v>1.7600000000000001E-2</v>
      </c>
      <c r="U818">
        <v>0.17270000000000002</v>
      </c>
      <c r="V818">
        <v>0.2024</v>
      </c>
      <c r="W818">
        <v>5.1699999999999996E-2</v>
      </c>
      <c r="X818">
        <v>1.9799999999999998E-2</v>
      </c>
      <c r="Y818">
        <v>1.6500000000000001E-2</v>
      </c>
    </row>
    <row r="819" spans="1:25">
      <c r="A819" s="87" t="s">
        <v>1105</v>
      </c>
      <c r="B819">
        <v>0</v>
      </c>
      <c r="C819">
        <v>0</v>
      </c>
      <c r="D819">
        <v>0</v>
      </c>
      <c r="E819">
        <v>0</v>
      </c>
      <c r="F819">
        <v>6.2699999999999992E-2</v>
      </c>
      <c r="G819">
        <v>0.13200000000000001</v>
      </c>
      <c r="H819">
        <v>0</v>
      </c>
      <c r="I819">
        <v>0</v>
      </c>
      <c r="J819">
        <v>0</v>
      </c>
      <c r="K819">
        <v>9.8999999999999991E-3</v>
      </c>
      <c r="L819">
        <v>1.1000000000000001E-3</v>
      </c>
      <c r="M819">
        <v>8.8000000000000005E-3</v>
      </c>
      <c r="N819">
        <v>4.4000000000000003E-3</v>
      </c>
      <c r="O819">
        <v>1.9799999999999998E-2</v>
      </c>
      <c r="P819">
        <v>1.1000000000000001E-2</v>
      </c>
      <c r="Q819">
        <v>1.1000000000000001E-2</v>
      </c>
      <c r="R819">
        <v>1.43E-2</v>
      </c>
      <c r="S819">
        <v>3.3E-3</v>
      </c>
      <c r="T819">
        <v>0</v>
      </c>
      <c r="U819">
        <v>3.7400000000000003E-2</v>
      </c>
      <c r="V819">
        <v>6.6E-3</v>
      </c>
      <c r="W819">
        <v>7.8100000000000003E-2</v>
      </c>
      <c r="X819">
        <v>1.43E-2</v>
      </c>
      <c r="Y819">
        <v>0</v>
      </c>
    </row>
    <row r="820" spans="1:25">
      <c r="A820" s="87" t="s">
        <v>1106</v>
      </c>
      <c r="B820">
        <v>6.6E-3</v>
      </c>
      <c r="C820">
        <v>6.6E-3</v>
      </c>
      <c r="D820">
        <v>6.6E-3</v>
      </c>
      <c r="E820">
        <v>6.6E-3</v>
      </c>
      <c r="F820">
        <v>0.2717</v>
      </c>
      <c r="G820">
        <v>0.1716</v>
      </c>
      <c r="H820">
        <v>3.1899999999999998E-2</v>
      </c>
      <c r="I820">
        <v>1.7600000000000001E-2</v>
      </c>
      <c r="J820">
        <v>6.6E-3</v>
      </c>
      <c r="K820">
        <v>6.6E-3</v>
      </c>
      <c r="L820">
        <v>6.6E-3</v>
      </c>
      <c r="M820">
        <v>6.6E-3</v>
      </c>
      <c r="N820">
        <v>6.6E-3</v>
      </c>
      <c r="O820">
        <v>8.8000000000000005E-3</v>
      </c>
      <c r="P820">
        <v>1.32E-2</v>
      </c>
      <c r="Q820">
        <v>2.64E-2</v>
      </c>
      <c r="R820">
        <v>1.6500000000000001E-2</v>
      </c>
      <c r="S820">
        <v>1.32E-2</v>
      </c>
      <c r="T820">
        <v>1.21E-2</v>
      </c>
      <c r="U820">
        <v>6.6E-3</v>
      </c>
      <c r="V820">
        <v>6.6E-3</v>
      </c>
      <c r="W820">
        <v>6.6E-3</v>
      </c>
      <c r="X820">
        <v>6.6E-3</v>
      </c>
      <c r="Y820">
        <v>6.6E-3</v>
      </c>
    </row>
    <row r="821" spans="1:25">
      <c r="A821" s="87" t="s">
        <v>1107</v>
      </c>
      <c r="B821">
        <v>2.2000000000000001E-3</v>
      </c>
      <c r="C821">
        <v>1.1000000000000001E-3</v>
      </c>
      <c r="D821">
        <v>2.2000000000000001E-3</v>
      </c>
      <c r="E821">
        <v>2.2000000000000001E-3</v>
      </c>
      <c r="F821">
        <v>1.1000000000000001E-3</v>
      </c>
      <c r="G821">
        <v>0</v>
      </c>
      <c r="H821">
        <v>1.1000000000000001E-3</v>
      </c>
      <c r="I821">
        <v>0.24970000000000001</v>
      </c>
      <c r="J821">
        <v>4.6199999999999998E-2</v>
      </c>
      <c r="K821">
        <v>8.8000000000000005E-3</v>
      </c>
      <c r="L821">
        <v>6.6E-3</v>
      </c>
      <c r="M821">
        <v>8.8000000000000005E-3</v>
      </c>
      <c r="N821">
        <v>2.2000000000000001E-3</v>
      </c>
      <c r="O821">
        <v>7.7000000000000011E-3</v>
      </c>
      <c r="P821">
        <v>2.2000000000000001E-3</v>
      </c>
      <c r="Q821">
        <v>2.2000000000000001E-3</v>
      </c>
      <c r="R821">
        <v>6.6E-3</v>
      </c>
      <c r="S821">
        <v>6.6E-3</v>
      </c>
      <c r="T821">
        <v>2.2000000000000001E-3</v>
      </c>
      <c r="U821">
        <v>1.1000000000000001E-3</v>
      </c>
      <c r="V821">
        <v>1.1000000000000001E-3</v>
      </c>
      <c r="W821">
        <v>0</v>
      </c>
      <c r="X821">
        <v>0.23649999999999999</v>
      </c>
      <c r="Y821">
        <v>4.5099999999999994E-2</v>
      </c>
    </row>
    <row r="822" spans="1:25">
      <c r="A822" s="87" t="s">
        <v>1108</v>
      </c>
      <c r="B822">
        <v>0</v>
      </c>
      <c r="C822">
        <v>0.1661</v>
      </c>
      <c r="D822">
        <v>0.28820000000000001</v>
      </c>
      <c r="E822">
        <v>0.3322</v>
      </c>
      <c r="F822">
        <v>0</v>
      </c>
      <c r="G822">
        <v>0</v>
      </c>
      <c r="H822">
        <v>0</v>
      </c>
      <c r="I822">
        <v>5.9400000000000001E-2</v>
      </c>
      <c r="J822">
        <v>0.1056</v>
      </c>
      <c r="K822">
        <v>1.43E-2</v>
      </c>
      <c r="L822">
        <v>4.1800000000000004E-2</v>
      </c>
      <c r="M822">
        <v>0.56540000000000001</v>
      </c>
      <c r="N822">
        <v>3.5200000000000002E-2</v>
      </c>
      <c r="O822">
        <v>4.5099999999999994E-2</v>
      </c>
      <c r="P822">
        <v>3.1899999999999998E-2</v>
      </c>
      <c r="Q822">
        <v>3.9599999999999996E-2</v>
      </c>
      <c r="R822">
        <v>1.1000000000000001E-2</v>
      </c>
      <c r="S822">
        <v>1.21E-2</v>
      </c>
      <c r="T822">
        <v>2.3099999999999999E-2</v>
      </c>
      <c r="U822">
        <v>6.6E-3</v>
      </c>
      <c r="V822">
        <v>1.1000000000000001E-3</v>
      </c>
      <c r="W822">
        <v>1.1000000000000001E-3</v>
      </c>
      <c r="X822">
        <v>1.1000000000000001E-3</v>
      </c>
      <c r="Y822">
        <v>0</v>
      </c>
    </row>
    <row r="823" spans="1:25">
      <c r="A823" s="87" t="s">
        <v>1109</v>
      </c>
      <c r="B823">
        <v>0</v>
      </c>
      <c r="C823">
        <v>0</v>
      </c>
      <c r="D823">
        <v>0</v>
      </c>
      <c r="E823">
        <v>0.2893</v>
      </c>
      <c r="F823">
        <v>7.8100000000000003E-2</v>
      </c>
      <c r="G823">
        <v>1.1000000000000001E-3</v>
      </c>
      <c r="H823">
        <v>3.3E-3</v>
      </c>
      <c r="I823">
        <v>4.4000000000000003E-3</v>
      </c>
      <c r="J823">
        <v>8.8000000000000005E-3</v>
      </c>
      <c r="K823">
        <v>5.5000000000000005E-3</v>
      </c>
      <c r="L823">
        <v>1.21E-2</v>
      </c>
      <c r="M823">
        <v>1.43E-2</v>
      </c>
      <c r="N823">
        <v>7.7000000000000011E-3</v>
      </c>
      <c r="O823">
        <v>8.8000000000000005E-3</v>
      </c>
      <c r="P823">
        <v>5.5000000000000005E-3</v>
      </c>
      <c r="Q823">
        <v>2.2000000000000001E-3</v>
      </c>
      <c r="R823">
        <v>7.7000000000000011E-3</v>
      </c>
      <c r="S823">
        <v>6.6E-3</v>
      </c>
      <c r="T823">
        <v>3.3E-3</v>
      </c>
      <c r="U823">
        <v>1.1000000000000001E-3</v>
      </c>
      <c r="V823">
        <v>0.16830000000000001</v>
      </c>
      <c r="W823">
        <v>0.13969999999999999</v>
      </c>
      <c r="X823">
        <v>0.11</v>
      </c>
      <c r="Y823">
        <v>8.8000000000000009E-2</v>
      </c>
    </row>
    <row r="824" spans="1:25">
      <c r="A824" s="87" t="s">
        <v>1110</v>
      </c>
      <c r="B824">
        <v>0.26400000000000001</v>
      </c>
      <c r="C824">
        <v>1.5400000000000002E-2</v>
      </c>
      <c r="D824">
        <v>1.5400000000000002E-2</v>
      </c>
      <c r="E824">
        <v>1.43E-2</v>
      </c>
      <c r="F824">
        <v>1.43E-2</v>
      </c>
      <c r="G824">
        <v>1.5400000000000002E-2</v>
      </c>
      <c r="H824">
        <v>1.43E-2</v>
      </c>
      <c r="I824">
        <v>2.4199999999999999E-2</v>
      </c>
      <c r="J824">
        <v>1.7600000000000001E-2</v>
      </c>
      <c r="K824">
        <v>1.5400000000000002E-2</v>
      </c>
      <c r="L824">
        <v>1.9799999999999998E-2</v>
      </c>
      <c r="M824">
        <v>1.7600000000000001E-2</v>
      </c>
      <c r="N824">
        <v>1.9799999999999998E-2</v>
      </c>
      <c r="O824">
        <v>1.5400000000000002E-2</v>
      </c>
      <c r="P824">
        <v>1.9799999999999998E-2</v>
      </c>
      <c r="Q824">
        <v>2.64E-2</v>
      </c>
      <c r="R824">
        <v>1.5400000000000002E-2</v>
      </c>
      <c r="S824">
        <v>1.32E-2</v>
      </c>
      <c r="T824">
        <v>1.32E-2</v>
      </c>
      <c r="U824">
        <v>1.32E-2</v>
      </c>
      <c r="V824">
        <v>1.32E-2</v>
      </c>
      <c r="W824">
        <v>1.43E-2</v>
      </c>
      <c r="X824">
        <v>1.5400000000000002E-2</v>
      </c>
      <c r="Y824">
        <v>1.43E-2</v>
      </c>
    </row>
    <row r="825" spans="1:25">
      <c r="A825" s="87" t="s">
        <v>1111</v>
      </c>
      <c r="B825">
        <v>1.1000000000000001E-3</v>
      </c>
      <c r="C825">
        <v>0</v>
      </c>
      <c r="D825">
        <v>0.35970000000000002</v>
      </c>
      <c r="E825">
        <v>0.43559999999999999</v>
      </c>
      <c r="F825">
        <v>7.0400000000000004E-2</v>
      </c>
      <c r="G825">
        <v>0.32230000000000003</v>
      </c>
      <c r="H825">
        <v>0.15839999999999999</v>
      </c>
      <c r="I825">
        <v>2.2000000000000001E-3</v>
      </c>
      <c r="J825">
        <v>3.3E-3</v>
      </c>
      <c r="K825">
        <v>2.2000000000000001E-3</v>
      </c>
      <c r="L825">
        <v>4.4000000000000003E-3</v>
      </c>
      <c r="M825">
        <v>4.4000000000000003E-3</v>
      </c>
      <c r="N825">
        <v>0.26950000000000002</v>
      </c>
      <c r="O825">
        <v>4.4000000000000003E-3</v>
      </c>
      <c r="P825">
        <v>4.4000000000000003E-3</v>
      </c>
      <c r="Q825">
        <v>3.3E-3</v>
      </c>
      <c r="R825">
        <v>2.2000000000000001E-3</v>
      </c>
      <c r="S825">
        <v>1.1000000000000001E-3</v>
      </c>
      <c r="T825">
        <v>1.1000000000000001E-3</v>
      </c>
      <c r="U825">
        <v>0</v>
      </c>
      <c r="V825">
        <v>0</v>
      </c>
      <c r="W825">
        <v>0</v>
      </c>
      <c r="X825">
        <v>0.33549999999999996</v>
      </c>
      <c r="Y825">
        <v>0.15839999999999999</v>
      </c>
    </row>
    <row r="826" spans="1:25">
      <c r="A826" s="87" t="s">
        <v>1112</v>
      </c>
      <c r="B826">
        <v>2.64E-2</v>
      </c>
      <c r="C826">
        <v>1.1000000000000001E-2</v>
      </c>
      <c r="D826">
        <v>0.374</v>
      </c>
      <c r="E826">
        <v>0</v>
      </c>
      <c r="F826">
        <v>0</v>
      </c>
      <c r="G826">
        <v>7.7000000000000011E-3</v>
      </c>
      <c r="H826">
        <v>2.2000000000000001E-3</v>
      </c>
      <c r="I826">
        <v>1.1000000000000001E-2</v>
      </c>
      <c r="J826">
        <v>1.43E-2</v>
      </c>
      <c r="K826">
        <v>2.86E-2</v>
      </c>
      <c r="L826">
        <v>4.9500000000000002E-2</v>
      </c>
      <c r="M826">
        <v>7.7000000000000011E-3</v>
      </c>
      <c r="N826">
        <v>3.5200000000000002E-2</v>
      </c>
      <c r="O826">
        <v>1.32E-2</v>
      </c>
      <c r="P826">
        <v>1.1000000000000001E-2</v>
      </c>
      <c r="Q826">
        <v>2.2000000000000002E-2</v>
      </c>
      <c r="R826">
        <v>0</v>
      </c>
      <c r="S826">
        <v>0</v>
      </c>
      <c r="T826">
        <v>9.8999999999999991E-3</v>
      </c>
      <c r="U826">
        <v>4.4000000000000003E-3</v>
      </c>
      <c r="V826">
        <v>1.1000000000000001E-3</v>
      </c>
      <c r="W826">
        <v>1.6500000000000001E-2</v>
      </c>
      <c r="X826">
        <v>0.1595</v>
      </c>
      <c r="Y826">
        <v>6.6E-3</v>
      </c>
    </row>
    <row r="827" spans="1:25">
      <c r="A827" s="87" t="s">
        <v>1113</v>
      </c>
      <c r="B827">
        <v>1.1000000000000001E-3</v>
      </c>
      <c r="C827">
        <v>1.1000000000000001E-3</v>
      </c>
      <c r="D827">
        <v>0</v>
      </c>
      <c r="E827">
        <v>1.1000000000000001E-3</v>
      </c>
      <c r="F827">
        <v>1.1000000000000001E-3</v>
      </c>
      <c r="G827">
        <v>2.2000000000000001E-3</v>
      </c>
      <c r="H827">
        <v>5.5000000000000005E-3</v>
      </c>
      <c r="I827">
        <v>9.8999999999999991E-3</v>
      </c>
      <c r="J827">
        <v>8.8000000000000005E-3</v>
      </c>
      <c r="K827">
        <v>8.8000000000000005E-3</v>
      </c>
      <c r="L827">
        <v>7.7000000000000011E-3</v>
      </c>
      <c r="M827">
        <v>4.4000000000000003E-3</v>
      </c>
      <c r="N827">
        <v>2.2000000000000001E-3</v>
      </c>
      <c r="O827">
        <v>1.1000000000000001E-3</v>
      </c>
      <c r="P827">
        <v>4.4000000000000003E-3</v>
      </c>
      <c r="Q827">
        <v>6.6E-3</v>
      </c>
      <c r="R827">
        <v>8.8000000000000005E-3</v>
      </c>
      <c r="S827">
        <v>9.8999999999999991E-3</v>
      </c>
      <c r="T827">
        <v>3.3E-3</v>
      </c>
      <c r="U827">
        <v>2.2000000000000001E-3</v>
      </c>
      <c r="V827">
        <v>0.4345</v>
      </c>
      <c r="W827">
        <v>0.2387</v>
      </c>
      <c r="X827">
        <v>3.3E-3</v>
      </c>
      <c r="Y827">
        <v>2.2000000000000001E-3</v>
      </c>
    </row>
    <row r="828" spans="1:25">
      <c r="A828" s="87" t="s">
        <v>1114</v>
      </c>
      <c r="B828">
        <v>6.6E-3</v>
      </c>
      <c r="C828">
        <v>7.7000000000000011E-3</v>
      </c>
      <c r="D828">
        <v>2.64E-2</v>
      </c>
      <c r="E828">
        <v>1.1000000000000001E-2</v>
      </c>
      <c r="F828">
        <v>6.6E-3</v>
      </c>
      <c r="G828">
        <v>2.2000000000000002E-2</v>
      </c>
      <c r="H828">
        <v>1.43E-2</v>
      </c>
      <c r="I828">
        <v>1.6500000000000001E-2</v>
      </c>
      <c r="J828">
        <v>1.6500000000000001E-2</v>
      </c>
      <c r="K828">
        <v>1.8700000000000001E-2</v>
      </c>
      <c r="L828">
        <v>0.2112</v>
      </c>
      <c r="M828">
        <v>0.16720000000000002</v>
      </c>
      <c r="N828">
        <v>1.21E-2</v>
      </c>
      <c r="O828">
        <v>2.64E-2</v>
      </c>
      <c r="P828">
        <v>1.5400000000000002E-2</v>
      </c>
      <c r="Q828">
        <v>1.43E-2</v>
      </c>
      <c r="R828">
        <v>7.4800000000000005E-2</v>
      </c>
      <c r="S828">
        <v>0.29370000000000002</v>
      </c>
      <c r="T828">
        <v>2.4199999999999999E-2</v>
      </c>
      <c r="U828">
        <v>9.8999999999999991E-3</v>
      </c>
      <c r="V828">
        <v>8.8000000000000005E-3</v>
      </c>
      <c r="W828">
        <v>1.32E-2</v>
      </c>
      <c r="X828">
        <v>1.5400000000000002E-2</v>
      </c>
      <c r="Y828">
        <v>6.6E-3</v>
      </c>
    </row>
    <row r="829" spans="1:25">
      <c r="A829" s="87" t="s">
        <v>1115</v>
      </c>
      <c r="B829">
        <v>0.3674</v>
      </c>
      <c r="C829">
        <v>0.14960000000000001</v>
      </c>
      <c r="D829">
        <v>1.1000000000000001E-2</v>
      </c>
      <c r="E829">
        <v>3.3E-3</v>
      </c>
      <c r="F829">
        <v>1.1000000000000001E-3</v>
      </c>
      <c r="G829">
        <v>0</v>
      </c>
      <c r="H829">
        <v>3.3E-3</v>
      </c>
      <c r="I829">
        <v>1.21E-2</v>
      </c>
      <c r="J829">
        <v>8.8000000000000005E-3</v>
      </c>
      <c r="K829">
        <v>3.3E-3</v>
      </c>
      <c r="L829">
        <v>2.2000000000000001E-3</v>
      </c>
      <c r="M829">
        <v>2.2000000000000001E-3</v>
      </c>
      <c r="N829">
        <v>1.21E-2</v>
      </c>
      <c r="O829">
        <v>2.2000000000000001E-3</v>
      </c>
      <c r="P829">
        <v>5.5000000000000005E-3</v>
      </c>
      <c r="Q829">
        <v>1.1000000000000001E-3</v>
      </c>
      <c r="R829">
        <v>1.1000000000000001E-3</v>
      </c>
      <c r="S829">
        <v>5.5000000000000005E-3</v>
      </c>
      <c r="T829">
        <v>5.5000000000000005E-3</v>
      </c>
      <c r="U829">
        <v>2.2000000000000001E-3</v>
      </c>
      <c r="V829">
        <v>1.1000000000000001E-3</v>
      </c>
      <c r="W829">
        <v>1.1000000000000001E-3</v>
      </c>
      <c r="X829">
        <v>1.1000000000000001E-3</v>
      </c>
      <c r="Y829">
        <v>5.28E-2</v>
      </c>
    </row>
    <row r="830" spans="1:25">
      <c r="A830" s="87" t="s">
        <v>1116</v>
      </c>
      <c r="B830">
        <v>8.8000000000000005E-3</v>
      </c>
      <c r="C830">
        <v>8.8000000000000005E-3</v>
      </c>
      <c r="D830">
        <v>8.8000000000000005E-3</v>
      </c>
      <c r="E830">
        <v>0.33879999999999999</v>
      </c>
      <c r="F830">
        <v>0.2475</v>
      </c>
      <c r="G830">
        <v>7.7000000000000011E-3</v>
      </c>
      <c r="H830">
        <v>0.34870000000000001</v>
      </c>
      <c r="I830">
        <v>0.23980000000000001</v>
      </c>
      <c r="J830">
        <v>1.9799999999999998E-2</v>
      </c>
      <c r="K830">
        <v>2.53E-2</v>
      </c>
      <c r="L830">
        <v>1.9799999999999998E-2</v>
      </c>
      <c r="M830">
        <v>1.5400000000000002E-2</v>
      </c>
      <c r="N830">
        <v>2.0900000000000002E-2</v>
      </c>
      <c r="O830">
        <v>2.0900000000000002E-2</v>
      </c>
      <c r="P830">
        <v>1.9799999999999998E-2</v>
      </c>
      <c r="Q830">
        <v>1.9799999999999998E-2</v>
      </c>
      <c r="R830">
        <v>1.7600000000000001E-2</v>
      </c>
      <c r="S830">
        <v>1.8700000000000001E-2</v>
      </c>
      <c r="T830">
        <v>1.8700000000000001E-2</v>
      </c>
      <c r="U830">
        <v>1.6500000000000001E-2</v>
      </c>
      <c r="V830">
        <v>1.21E-2</v>
      </c>
      <c r="W830">
        <v>1.21E-2</v>
      </c>
      <c r="X830">
        <v>9.8999999999999991E-3</v>
      </c>
      <c r="Y830">
        <v>9.8999999999999991E-3</v>
      </c>
    </row>
    <row r="831" spans="1:25">
      <c r="A831" s="87" t="s">
        <v>1117</v>
      </c>
      <c r="B831">
        <v>1.1000000000000001E-3</v>
      </c>
      <c r="C831">
        <v>1.1000000000000001E-3</v>
      </c>
      <c r="D831">
        <v>2.2000000000000001E-3</v>
      </c>
      <c r="E831">
        <v>2.2000000000000001E-3</v>
      </c>
      <c r="F831">
        <v>0.26950000000000002</v>
      </c>
      <c r="G831">
        <v>5.9400000000000001E-2</v>
      </c>
      <c r="H831">
        <v>4.4000000000000003E-3</v>
      </c>
      <c r="I831">
        <v>5.5000000000000005E-3</v>
      </c>
      <c r="J831">
        <v>1.6500000000000001E-2</v>
      </c>
      <c r="K831">
        <v>2.86E-2</v>
      </c>
      <c r="L831">
        <v>1.6500000000000001E-2</v>
      </c>
      <c r="M831">
        <v>7.7000000000000011E-3</v>
      </c>
      <c r="N831">
        <v>1.8700000000000001E-2</v>
      </c>
      <c r="O831">
        <v>2.3099999999999999E-2</v>
      </c>
      <c r="P831">
        <v>7.7000000000000011E-3</v>
      </c>
      <c r="Q831">
        <v>4.4000000000000003E-3</v>
      </c>
      <c r="R831">
        <v>4.4000000000000003E-3</v>
      </c>
      <c r="S831">
        <v>5.5000000000000005E-3</v>
      </c>
      <c r="T831">
        <v>2.2000000000000001E-3</v>
      </c>
      <c r="U831">
        <v>2.2000000000000001E-3</v>
      </c>
      <c r="V831">
        <v>2.2000000000000001E-3</v>
      </c>
      <c r="W831">
        <v>2.2000000000000001E-3</v>
      </c>
      <c r="X831">
        <v>1.1000000000000001E-3</v>
      </c>
      <c r="Y831">
        <v>1.1000000000000001E-3</v>
      </c>
    </row>
    <row r="832" spans="1:25">
      <c r="A832" s="87" t="s">
        <v>1118</v>
      </c>
      <c r="B832">
        <v>7.7000000000000011E-3</v>
      </c>
      <c r="C832">
        <v>4.4000000000000003E-3</v>
      </c>
      <c r="D832">
        <v>4.4000000000000003E-3</v>
      </c>
      <c r="E832">
        <v>3.3E-3</v>
      </c>
      <c r="F832">
        <v>3.3E-3</v>
      </c>
      <c r="G832">
        <v>3.3E-3</v>
      </c>
      <c r="H832">
        <v>8.8000000000000005E-3</v>
      </c>
      <c r="I832">
        <v>9.8999999999999991E-3</v>
      </c>
      <c r="J832">
        <v>6.6E-3</v>
      </c>
      <c r="K832">
        <v>1.6500000000000001E-2</v>
      </c>
      <c r="L832">
        <v>1.8700000000000001E-2</v>
      </c>
      <c r="M832">
        <v>1.7600000000000001E-2</v>
      </c>
      <c r="N832">
        <v>1.7600000000000001E-2</v>
      </c>
      <c r="O832">
        <v>8.8000000000000005E-3</v>
      </c>
      <c r="P832">
        <v>1.21E-2</v>
      </c>
      <c r="Q832">
        <v>6.6E-3</v>
      </c>
      <c r="R832">
        <v>4.4000000000000003E-3</v>
      </c>
      <c r="S832">
        <v>6.6E-3</v>
      </c>
      <c r="T832">
        <v>0.22</v>
      </c>
      <c r="U832">
        <v>6.8199999999999997E-2</v>
      </c>
      <c r="V832">
        <v>1.8700000000000001E-2</v>
      </c>
      <c r="W832">
        <v>1.8700000000000001E-2</v>
      </c>
      <c r="X832">
        <v>1.32E-2</v>
      </c>
      <c r="Y832">
        <v>4.5099999999999994E-2</v>
      </c>
    </row>
    <row r="833" spans="1:25">
      <c r="A833" s="87" t="s">
        <v>1119</v>
      </c>
      <c r="B833">
        <v>2.2000000000000001E-3</v>
      </c>
      <c r="C833">
        <v>0.3135</v>
      </c>
      <c r="D833">
        <v>0.37290000000000001</v>
      </c>
      <c r="E833">
        <v>7.8100000000000003E-2</v>
      </c>
      <c r="F833">
        <v>4.4000000000000003E-3</v>
      </c>
      <c r="G833">
        <v>3.3E-3</v>
      </c>
      <c r="H833">
        <v>7.7000000000000011E-3</v>
      </c>
      <c r="I833">
        <v>8.8000000000000005E-3</v>
      </c>
      <c r="J833">
        <v>7.7000000000000011E-3</v>
      </c>
      <c r="K833">
        <v>8.8000000000000005E-3</v>
      </c>
      <c r="L833">
        <v>7.7000000000000011E-3</v>
      </c>
      <c r="M833">
        <v>3.3E-3</v>
      </c>
      <c r="N833">
        <v>4.4000000000000003E-3</v>
      </c>
      <c r="O833">
        <v>2.2000000000000001E-3</v>
      </c>
      <c r="P833">
        <v>4.4000000000000003E-3</v>
      </c>
      <c r="Q833">
        <v>7.7000000000000011E-3</v>
      </c>
      <c r="R833">
        <v>6.6E-3</v>
      </c>
      <c r="S833">
        <v>5.5000000000000005E-3</v>
      </c>
      <c r="T833">
        <v>9.8999999999999991E-3</v>
      </c>
      <c r="U833">
        <v>2.2000000000000001E-3</v>
      </c>
      <c r="V833">
        <v>6.6E-3</v>
      </c>
      <c r="W833">
        <v>5.5000000000000005E-3</v>
      </c>
      <c r="X833">
        <v>3.3E-3</v>
      </c>
      <c r="Y833">
        <v>3.3E-3</v>
      </c>
    </row>
    <row r="834" spans="1:25">
      <c r="A834" s="87" t="s">
        <v>1120</v>
      </c>
      <c r="B834">
        <v>7.7000000000000011E-3</v>
      </c>
      <c r="C834">
        <v>7.7000000000000011E-3</v>
      </c>
      <c r="D834">
        <v>7.7000000000000011E-3</v>
      </c>
      <c r="E834">
        <v>7.7000000000000011E-3</v>
      </c>
      <c r="F834">
        <v>8.8000000000000005E-3</v>
      </c>
      <c r="G834">
        <v>0.3201</v>
      </c>
      <c r="H834">
        <v>3.0800000000000004E-2</v>
      </c>
      <c r="I834">
        <v>1.1000000000000001E-2</v>
      </c>
      <c r="J834">
        <v>1.43E-2</v>
      </c>
      <c r="K834">
        <v>1.1000000000000001E-2</v>
      </c>
      <c r="L834">
        <v>9.8999999999999991E-3</v>
      </c>
      <c r="M834">
        <v>9.8999999999999991E-3</v>
      </c>
      <c r="N834">
        <v>9.8999999999999991E-3</v>
      </c>
      <c r="O834">
        <v>9.8999999999999991E-3</v>
      </c>
      <c r="P834">
        <v>8.8000000000000005E-3</v>
      </c>
      <c r="Q834">
        <v>8.8000000000000005E-3</v>
      </c>
      <c r="R834">
        <v>1.21E-2</v>
      </c>
      <c r="S834">
        <v>1.21E-2</v>
      </c>
      <c r="T834">
        <v>8.8000000000000005E-3</v>
      </c>
      <c r="U834">
        <v>9.8999999999999991E-3</v>
      </c>
      <c r="V834">
        <v>1.1000000000000001E-2</v>
      </c>
      <c r="W834">
        <v>0.3256</v>
      </c>
      <c r="X834">
        <v>2.2000000000000002E-2</v>
      </c>
      <c r="Y834">
        <v>9.8999999999999991E-3</v>
      </c>
    </row>
    <row r="835" spans="1:25">
      <c r="A835" s="87" t="s">
        <v>1121</v>
      </c>
      <c r="B835">
        <v>2.2000000000000001E-3</v>
      </c>
      <c r="C835">
        <v>1.8700000000000001E-2</v>
      </c>
      <c r="D835">
        <v>1.7600000000000001E-2</v>
      </c>
      <c r="E835">
        <v>2.2000000000000001E-3</v>
      </c>
      <c r="F835">
        <v>2.2000000000000001E-3</v>
      </c>
      <c r="G835">
        <v>3.3E-3</v>
      </c>
      <c r="H835">
        <v>3.85E-2</v>
      </c>
      <c r="I835">
        <v>8.8000000000000005E-3</v>
      </c>
      <c r="J835">
        <v>5.5000000000000005E-3</v>
      </c>
      <c r="K835">
        <v>1.43E-2</v>
      </c>
      <c r="L835">
        <v>2.3099999999999999E-2</v>
      </c>
      <c r="M835">
        <v>2.4199999999999999E-2</v>
      </c>
      <c r="N835">
        <v>2.53E-2</v>
      </c>
      <c r="O835">
        <v>2.3099999999999999E-2</v>
      </c>
      <c r="P835">
        <v>1.5400000000000002E-2</v>
      </c>
      <c r="Q835">
        <v>1.21E-2</v>
      </c>
      <c r="R835">
        <v>5.5000000000000005E-3</v>
      </c>
      <c r="S835">
        <v>5.5000000000000005E-3</v>
      </c>
      <c r="T835">
        <v>4.4000000000000003E-3</v>
      </c>
      <c r="U835">
        <v>4.4000000000000003E-3</v>
      </c>
      <c r="V835">
        <v>3.3E-3</v>
      </c>
      <c r="W835">
        <v>4.4000000000000003E-3</v>
      </c>
      <c r="X835">
        <v>0.31900000000000001</v>
      </c>
      <c r="Y835">
        <v>1.1000000000000001E-2</v>
      </c>
    </row>
    <row r="836" spans="1:25">
      <c r="A836" s="87" t="s">
        <v>1122</v>
      </c>
      <c r="B836">
        <v>2.2000000000000001E-3</v>
      </c>
      <c r="C836">
        <v>1.1000000000000001E-3</v>
      </c>
      <c r="D836">
        <v>1.1000000000000001E-3</v>
      </c>
      <c r="E836">
        <v>1.1000000000000001E-3</v>
      </c>
      <c r="F836">
        <v>1.1000000000000001E-3</v>
      </c>
      <c r="G836">
        <v>1.1000000000000001E-3</v>
      </c>
      <c r="H836">
        <v>3.3E-3</v>
      </c>
      <c r="I836">
        <v>7.7000000000000011E-3</v>
      </c>
      <c r="J836">
        <v>1.32E-2</v>
      </c>
      <c r="K836">
        <v>8.8000000000000005E-3</v>
      </c>
      <c r="L836">
        <v>7.7000000000000011E-3</v>
      </c>
      <c r="M836">
        <v>6.6E-3</v>
      </c>
      <c r="N836">
        <v>5.5000000000000005E-3</v>
      </c>
      <c r="O836">
        <v>3.3E-3</v>
      </c>
      <c r="P836">
        <v>3.3E-3</v>
      </c>
      <c r="Q836">
        <v>3.3E-3</v>
      </c>
      <c r="R836">
        <v>5.5000000000000005E-3</v>
      </c>
      <c r="S836">
        <v>9.8999999999999991E-3</v>
      </c>
      <c r="T836">
        <v>5.5000000000000005E-3</v>
      </c>
      <c r="U836">
        <v>0.20570000000000002</v>
      </c>
      <c r="V836">
        <v>4.4000000000000003E-3</v>
      </c>
      <c r="W836">
        <v>3.3E-3</v>
      </c>
      <c r="X836">
        <v>4.4000000000000003E-3</v>
      </c>
      <c r="Y836">
        <v>2.2000000000000001E-3</v>
      </c>
    </row>
    <row r="837" spans="1:25">
      <c r="A837" s="87" t="s">
        <v>1123</v>
      </c>
      <c r="B837">
        <v>0.37179999999999996</v>
      </c>
      <c r="C837">
        <v>0.1661</v>
      </c>
      <c r="D837">
        <v>6.6E-3</v>
      </c>
      <c r="E837">
        <v>3.3E-3</v>
      </c>
      <c r="F837">
        <v>2.2000000000000001E-3</v>
      </c>
      <c r="G837">
        <v>2.2000000000000001E-3</v>
      </c>
      <c r="H837">
        <v>3.3E-3</v>
      </c>
      <c r="I837">
        <v>3.3E-3</v>
      </c>
      <c r="J837">
        <v>5.5000000000000005E-3</v>
      </c>
      <c r="K837">
        <v>1.6500000000000001E-2</v>
      </c>
      <c r="L837">
        <v>4.4000000000000003E-3</v>
      </c>
      <c r="M837">
        <v>2.64E-2</v>
      </c>
      <c r="N837">
        <v>4.4000000000000003E-3</v>
      </c>
      <c r="O837">
        <v>9.8999999999999991E-3</v>
      </c>
      <c r="P837">
        <v>5.5000000000000005E-3</v>
      </c>
      <c r="Q837">
        <v>3.3E-3</v>
      </c>
      <c r="R837">
        <v>2.2000000000000001E-3</v>
      </c>
      <c r="S837">
        <v>3.3E-3</v>
      </c>
      <c r="T837">
        <v>3.3E-3</v>
      </c>
      <c r="U837">
        <v>3.3E-3</v>
      </c>
      <c r="V837">
        <v>3.3E-3</v>
      </c>
      <c r="W837">
        <v>2.2000000000000001E-3</v>
      </c>
      <c r="X837">
        <v>2.2000000000000001E-3</v>
      </c>
      <c r="Y837">
        <v>2.2000000000000001E-3</v>
      </c>
    </row>
    <row r="838" spans="1:25">
      <c r="A838" s="87" t="s">
        <v>1124</v>
      </c>
      <c r="B838">
        <v>0</v>
      </c>
      <c r="C838">
        <v>0</v>
      </c>
      <c r="D838">
        <v>6.2699999999999992E-2</v>
      </c>
      <c r="E838">
        <v>7.7000000000000011E-3</v>
      </c>
      <c r="F838">
        <v>0</v>
      </c>
      <c r="G838">
        <v>0.2079</v>
      </c>
      <c r="H838">
        <v>2.2000000000000001E-3</v>
      </c>
      <c r="I838">
        <v>5.5000000000000005E-3</v>
      </c>
      <c r="J838">
        <v>7.7000000000000011E-3</v>
      </c>
      <c r="K838">
        <v>6.6E-3</v>
      </c>
      <c r="L838">
        <v>5.5000000000000005E-3</v>
      </c>
      <c r="M838">
        <v>2.3099999999999999E-2</v>
      </c>
      <c r="N838">
        <v>1.1000000000000001E-2</v>
      </c>
      <c r="O838">
        <v>5.5000000000000005E-3</v>
      </c>
      <c r="P838">
        <v>1.32E-2</v>
      </c>
      <c r="Q838">
        <v>7.7000000000000011E-3</v>
      </c>
      <c r="R838">
        <v>5.5000000000000005E-3</v>
      </c>
      <c r="S838">
        <v>1.32E-2</v>
      </c>
      <c r="T838">
        <v>8.8000000000000005E-3</v>
      </c>
      <c r="U838">
        <v>1.1000000000000001E-3</v>
      </c>
      <c r="V838">
        <v>2.2000000000000001E-3</v>
      </c>
      <c r="W838">
        <v>3.3E-3</v>
      </c>
      <c r="X838">
        <v>0.22</v>
      </c>
      <c r="Y838">
        <v>1.1000000000000001E-3</v>
      </c>
    </row>
    <row r="839" spans="1:25">
      <c r="A839" s="87" t="s">
        <v>1125</v>
      </c>
      <c r="B839">
        <v>1.32E-2</v>
      </c>
      <c r="C839">
        <v>1.1000000000000001E-2</v>
      </c>
      <c r="D839">
        <v>9.8999999999999991E-3</v>
      </c>
      <c r="E839">
        <v>8.8000000000000005E-3</v>
      </c>
      <c r="F839">
        <v>7.7000000000000011E-3</v>
      </c>
      <c r="G839">
        <v>7.8100000000000003E-2</v>
      </c>
      <c r="H839">
        <v>7.0400000000000004E-2</v>
      </c>
      <c r="I839">
        <v>3.9599999999999996E-2</v>
      </c>
      <c r="J839">
        <v>2.75E-2</v>
      </c>
      <c r="K839">
        <v>2.3099999999999999E-2</v>
      </c>
      <c r="L839">
        <v>1.9799999999999998E-2</v>
      </c>
      <c r="M839">
        <v>1.5400000000000002E-2</v>
      </c>
      <c r="N839">
        <v>1.32E-2</v>
      </c>
      <c r="O839">
        <v>1.21E-2</v>
      </c>
      <c r="P839">
        <v>1.6500000000000001E-2</v>
      </c>
      <c r="Q839">
        <v>2.0900000000000002E-2</v>
      </c>
      <c r="R839">
        <v>2.3099999999999999E-2</v>
      </c>
      <c r="S839">
        <v>1.5400000000000002E-2</v>
      </c>
      <c r="T839">
        <v>1.1000000000000001E-2</v>
      </c>
      <c r="U839">
        <v>0.1144</v>
      </c>
      <c r="V839">
        <v>5.6100000000000004E-2</v>
      </c>
      <c r="W839">
        <v>2.9700000000000001E-2</v>
      </c>
      <c r="X839">
        <v>1.8700000000000001E-2</v>
      </c>
      <c r="Y839">
        <v>1.6500000000000001E-2</v>
      </c>
    </row>
    <row r="840" spans="1:25">
      <c r="A840" s="87" t="s">
        <v>1126</v>
      </c>
      <c r="B840">
        <v>4.2900000000000001E-2</v>
      </c>
      <c r="C840">
        <v>3.9599999999999996E-2</v>
      </c>
      <c r="D840">
        <v>2.9700000000000001E-2</v>
      </c>
      <c r="E840">
        <v>2.9700000000000001E-2</v>
      </c>
      <c r="F840">
        <v>6.7099999999999993E-2</v>
      </c>
      <c r="G840">
        <v>0.27609999999999996</v>
      </c>
      <c r="H840">
        <v>0.12100000000000001</v>
      </c>
      <c r="I840">
        <v>3.0800000000000004E-2</v>
      </c>
      <c r="J840">
        <v>3.3000000000000002E-2</v>
      </c>
      <c r="K840">
        <v>3.3000000000000002E-2</v>
      </c>
      <c r="L840">
        <v>1.43E-2</v>
      </c>
      <c r="M840">
        <v>9.8999999999999991E-3</v>
      </c>
      <c r="N840">
        <v>4.4000000000000003E-3</v>
      </c>
      <c r="O840">
        <v>7.7000000000000011E-3</v>
      </c>
      <c r="P840">
        <v>9.8999999999999991E-3</v>
      </c>
      <c r="Q840">
        <v>1.1000000000000001E-2</v>
      </c>
      <c r="R840">
        <v>6.6E-3</v>
      </c>
      <c r="S840">
        <v>4.4000000000000003E-3</v>
      </c>
      <c r="T840">
        <v>1.21E-2</v>
      </c>
      <c r="U840">
        <v>3.1899999999999998E-2</v>
      </c>
      <c r="V840">
        <v>2.9700000000000001E-2</v>
      </c>
      <c r="W840">
        <v>2.9700000000000001E-2</v>
      </c>
      <c r="X840">
        <v>8.3600000000000008E-2</v>
      </c>
      <c r="Y840">
        <v>0.32119999999999999</v>
      </c>
    </row>
    <row r="841" spans="1:25">
      <c r="A841" s="87" t="s">
        <v>1127</v>
      </c>
      <c r="B841">
        <v>8.8000000000000005E-3</v>
      </c>
      <c r="C841">
        <v>6.6E-3</v>
      </c>
      <c r="D841">
        <v>7.9199999999999993E-2</v>
      </c>
      <c r="E841">
        <v>9.6799999999999997E-2</v>
      </c>
      <c r="F841">
        <v>1.5400000000000002E-2</v>
      </c>
      <c r="G841">
        <v>6.6000000000000003E-2</v>
      </c>
      <c r="H841">
        <v>2.3099999999999999E-2</v>
      </c>
      <c r="I841">
        <v>2.4199999999999999E-2</v>
      </c>
      <c r="J841">
        <v>3.6299999999999999E-2</v>
      </c>
      <c r="K841">
        <v>3.85E-2</v>
      </c>
      <c r="L841">
        <v>3.7400000000000003E-2</v>
      </c>
      <c r="M841">
        <v>2.64E-2</v>
      </c>
      <c r="N841">
        <v>2.64E-2</v>
      </c>
      <c r="O841">
        <v>2.0900000000000002E-2</v>
      </c>
      <c r="P841">
        <v>1.1000000000000001E-2</v>
      </c>
      <c r="Q841">
        <v>1.21E-2</v>
      </c>
      <c r="R841">
        <v>5.5000000000000005E-3</v>
      </c>
      <c r="S841">
        <v>1.1000000000000001E-2</v>
      </c>
      <c r="T841">
        <v>1.6500000000000001E-2</v>
      </c>
      <c r="U841">
        <v>5.9400000000000001E-2</v>
      </c>
      <c r="V841">
        <v>1.43E-2</v>
      </c>
      <c r="W841">
        <v>8.6900000000000005E-2</v>
      </c>
      <c r="X841">
        <v>0.14960000000000001</v>
      </c>
      <c r="Y841">
        <v>3.5200000000000002E-2</v>
      </c>
    </row>
    <row r="842" spans="1:25">
      <c r="A842" s="87" t="s">
        <v>1128</v>
      </c>
      <c r="B842">
        <v>0.2079</v>
      </c>
      <c r="C842">
        <v>9.8999999999999991E-3</v>
      </c>
      <c r="D842">
        <v>1.1000000000000001E-3</v>
      </c>
      <c r="E842">
        <v>0</v>
      </c>
      <c r="F842">
        <v>0.32450000000000001</v>
      </c>
      <c r="G842">
        <v>0.14410000000000001</v>
      </c>
      <c r="H842">
        <v>4.4000000000000003E-3</v>
      </c>
      <c r="I842">
        <v>1.6500000000000001E-2</v>
      </c>
      <c r="J842">
        <v>2.2000000000000001E-3</v>
      </c>
      <c r="K842">
        <v>7.7000000000000011E-3</v>
      </c>
      <c r="L842">
        <v>3.3E-3</v>
      </c>
      <c r="M842">
        <v>1.5400000000000002E-2</v>
      </c>
      <c r="N842">
        <v>8.8000000000000005E-3</v>
      </c>
      <c r="O842">
        <v>3.3E-3</v>
      </c>
      <c r="P842">
        <v>3.3E-3</v>
      </c>
      <c r="Q842">
        <v>3.3E-3</v>
      </c>
      <c r="R842">
        <v>2.2000000000000001E-3</v>
      </c>
      <c r="S842">
        <v>5.5000000000000005E-3</v>
      </c>
      <c r="T842">
        <v>1.1000000000000001E-3</v>
      </c>
      <c r="U842">
        <v>1.1000000000000001E-3</v>
      </c>
      <c r="V842">
        <v>1.1000000000000001E-3</v>
      </c>
      <c r="W842">
        <v>1.1000000000000001E-3</v>
      </c>
      <c r="X842">
        <v>0.32119999999999999</v>
      </c>
      <c r="Y842">
        <v>0.2145</v>
      </c>
    </row>
    <row r="843" spans="1:25">
      <c r="A843" s="87" t="s">
        <v>1129</v>
      </c>
      <c r="B843">
        <v>0</v>
      </c>
      <c r="C843">
        <v>0</v>
      </c>
      <c r="D843">
        <v>0</v>
      </c>
      <c r="E843">
        <v>0</v>
      </c>
      <c r="F843">
        <v>0.15839999999999999</v>
      </c>
      <c r="G843">
        <v>0.23649999999999999</v>
      </c>
      <c r="H843">
        <v>4.4000000000000004E-2</v>
      </c>
      <c r="I843">
        <v>9.8999999999999991E-3</v>
      </c>
      <c r="J843">
        <v>7.7000000000000011E-3</v>
      </c>
      <c r="K843">
        <v>5.5000000000000005E-3</v>
      </c>
      <c r="L843">
        <v>2.2000000000000002E-2</v>
      </c>
      <c r="M843">
        <v>1.8700000000000001E-2</v>
      </c>
      <c r="N843">
        <v>4.4000000000000003E-3</v>
      </c>
      <c r="O843">
        <v>9.8999999999999991E-3</v>
      </c>
      <c r="P843">
        <v>1.1000000000000001E-2</v>
      </c>
      <c r="Q843">
        <v>1.1000000000000001E-3</v>
      </c>
      <c r="R843">
        <v>0.18920000000000001</v>
      </c>
      <c r="S843">
        <v>8.8000000000000005E-3</v>
      </c>
      <c r="T843">
        <v>1.32E-2</v>
      </c>
      <c r="U843">
        <v>0.16500000000000001</v>
      </c>
      <c r="V843">
        <v>9.4600000000000004E-2</v>
      </c>
      <c r="W843">
        <v>6.6E-3</v>
      </c>
      <c r="X843">
        <v>7.7000000000000011E-3</v>
      </c>
      <c r="Y843">
        <v>1.1000000000000001E-3</v>
      </c>
    </row>
    <row r="844" spans="1:25">
      <c r="A844" s="87" t="s">
        <v>1130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1.43E-2</v>
      </c>
      <c r="L844">
        <v>2.0900000000000002E-2</v>
      </c>
      <c r="M844">
        <v>6.6E-3</v>
      </c>
      <c r="N844">
        <v>0</v>
      </c>
      <c r="O844">
        <v>7.7000000000000011E-3</v>
      </c>
      <c r="P844">
        <v>0</v>
      </c>
      <c r="Q844">
        <v>1.1000000000000001E-3</v>
      </c>
      <c r="R844">
        <v>6.6E-3</v>
      </c>
      <c r="S844">
        <v>2.3099999999999999E-2</v>
      </c>
      <c r="T844">
        <v>1.1000000000000001E-2</v>
      </c>
      <c r="U844">
        <v>0</v>
      </c>
      <c r="V844">
        <v>0</v>
      </c>
      <c r="W844">
        <v>0.18589999999999998</v>
      </c>
      <c r="X844">
        <v>0.2145</v>
      </c>
      <c r="Y844">
        <v>0</v>
      </c>
    </row>
    <row r="845" spans="1:25">
      <c r="A845" s="87" t="s">
        <v>1131</v>
      </c>
      <c r="B845">
        <v>0</v>
      </c>
      <c r="C845">
        <v>0</v>
      </c>
      <c r="D845">
        <v>1.1000000000000001E-3</v>
      </c>
      <c r="E845">
        <v>5.0599999999999999E-2</v>
      </c>
      <c r="F845">
        <v>0.2387</v>
      </c>
      <c r="G845">
        <v>0</v>
      </c>
      <c r="H845">
        <v>3.3E-3</v>
      </c>
      <c r="I845">
        <v>5.5000000000000005E-3</v>
      </c>
      <c r="J845">
        <v>5.5000000000000005E-3</v>
      </c>
      <c r="K845">
        <v>6.6E-3</v>
      </c>
      <c r="L845">
        <v>3.3E-3</v>
      </c>
      <c r="M845">
        <v>4.4000000000000003E-3</v>
      </c>
      <c r="N845">
        <v>2.2000000000000001E-3</v>
      </c>
      <c r="O845">
        <v>1.1000000000000001E-3</v>
      </c>
      <c r="P845">
        <v>1.6500000000000001E-2</v>
      </c>
      <c r="Q845">
        <v>4.4000000000000003E-3</v>
      </c>
      <c r="R845">
        <v>2.2000000000000001E-3</v>
      </c>
      <c r="S845">
        <v>2.2000000000000001E-3</v>
      </c>
      <c r="T845">
        <v>1.1000000000000001E-3</v>
      </c>
      <c r="U845">
        <v>1.1000000000000001E-3</v>
      </c>
      <c r="V845">
        <v>1.1000000000000001E-3</v>
      </c>
      <c r="W845">
        <v>5.28E-2</v>
      </c>
      <c r="X845">
        <v>0.24200000000000002</v>
      </c>
      <c r="Y845">
        <v>0</v>
      </c>
    </row>
    <row r="846" spans="1:25">
      <c r="A846" s="87" t="s">
        <v>1132</v>
      </c>
      <c r="B846">
        <v>0</v>
      </c>
      <c r="C846">
        <v>0</v>
      </c>
      <c r="D846">
        <v>1.1000000000000001E-3</v>
      </c>
      <c r="E846">
        <v>0</v>
      </c>
      <c r="F846">
        <v>0</v>
      </c>
      <c r="G846">
        <v>0</v>
      </c>
      <c r="H846">
        <v>0.2893</v>
      </c>
      <c r="I846">
        <v>3.6299999999999999E-2</v>
      </c>
      <c r="J846">
        <v>7.7000000000000011E-3</v>
      </c>
      <c r="K846">
        <v>3.3E-3</v>
      </c>
      <c r="L846">
        <v>3.3E-3</v>
      </c>
      <c r="M846">
        <v>6.6E-3</v>
      </c>
      <c r="N846">
        <v>1.1000000000000001E-3</v>
      </c>
      <c r="O846">
        <v>1.1000000000000001E-2</v>
      </c>
      <c r="P846">
        <v>1.43E-2</v>
      </c>
      <c r="Q846">
        <v>7.7000000000000011E-3</v>
      </c>
      <c r="R846">
        <v>6.6E-3</v>
      </c>
      <c r="S846">
        <v>0.29700000000000004</v>
      </c>
      <c r="T846">
        <v>2.75E-2</v>
      </c>
      <c r="U846">
        <v>3.3E-3</v>
      </c>
      <c r="V846">
        <v>1.1000000000000001E-3</v>
      </c>
      <c r="W846">
        <v>1.1000000000000001E-3</v>
      </c>
      <c r="X846">
        <v>0</v>
      </c>
      <c r="Y846">
        <v>0</v>
      </c>
    </row>
    <row r="847" spans="1:25">
      <c r="A847" s="87" t="s">
        <v>1133</v>
      </c>
      <c r="B847">
        <v>1.1000000000000001E-3</v>
      </c>
      <c r="C847">
        <v>0.40700000000000003</v>
      </c>
      <c r="D847">
        <v>8.14E-2</v>
      </c>
      <c r="E847">
        <v>1.1000000000000001E-3</v>
      </c>
      <c r="F847">
        <v>1.1000000000000001E-3</v>
      </c>
      <c r="G847">
        <v>2.2000000000000001E-3</v>
      </c>
      <c r="H847">
        <v>4.4000000000000003E-3</v>
      </c>
      <c r="I847">
        <v>1.9799999999999998E-2</v>
      </c>
      <c r="J847">
        <v>1.9799999999999998E-2</v>
      </c>
      <c r="K847">
        <v>7.7000000000000011E-3</v>
      </c>
      <c r="L847">
        <v>8.8000000000000005E-3</v>
      </c>
      <c r="M847">
        <v>7.7000000000000011E-3</v>
      </c>
      <c r="N847">
        <v>5.5000000000000005E-3</v>
      </c>
      <c r="O847">
        <v>3.3E-3</v>
      </c>
      <c r="P847">
        <v>3.3E-3</v>
      </c>
      <c r="Q847">
        <v>2.2000000000000001E-3</v>
      </c>
      <c r="R847">
        <v>5.5000000000000005E-3</v>
      </c>
      <c r="S847">
        <v>3.3E-3</v>
      </c>
      <c r="T847">
        <v>1.1000000000000001E-3</v>
      </c>
      <c r="U847">
        <v>1.1000000000000001E-3</v>
      </c>
      <c r="V847">
        <v>3.3E-3</v>
      </c>
      <c r="W847">
        <v>4.4000000000000003E-3</v>
      </c>
      <c r="X847">
        <v>2.2000000000000001E-3</v>
      </c>
      <c r="Y847">
        <v>1.1000000000000001E-3</v>
      </c>
    </row>
    <row r="848" spans="1:25">
      <c r="A848" s="87" t="s">
        <v>1134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5.5000000000000005E-3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1.1000000000000001E-3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5.5000000000000005E-3</v>
      </c>
    </row>
    <row r="849" spans="1:25">
      <c r="A849" s="87" t="s">
        <v>1135</v>
      </c>
      <c r="B849">
        <v>0</v>
      </c>
      <c r="C849">
        <v>0.1628</v>
      </c>
      <c r="D849">
        <v>2.2000000000000001E-3</v>
      </c>
      <c r="E849">
        <v>0.1628</v>
      </c>
      <c r="F849">
        <v>1.1000000000000001E-3</v>
      </c>
      <c r="G849">
        <v>0.1067</v>
      </c>
      <c r="H849">
        <v>5.9400000000000001E-2</v>
      </c>
      <c r="I849">
        <v>1.1000000000000001E-3</v>
      </c>
      <c r="J849">
        <v>1.1000000000000001E-3</v>
      </c>
      <c r="K849">
        <v>0</v>
      </c>
      <c r="L849">
        <v>1.1000000000000001E-3</v>
      </c>
      <c r="M849">
        <v>2.2000000000000001E-3</v>
      </c>
      <c r="N849">
        <v>4.4000000000000003E-3</v>
      </c>
      <c r="O849">
        <v>6.6E-3</v>
      </c>
      <c r="P849">
        <v>2.2000000000000001E-3</v>
      </c>
      <c r="Q849">
        <v>2.2000000000000001E-3</v>
      </c>
      <c r="R849">
        <v>2.2000000000000001E-3</v>
      </c>
      <c r="S849">
        <v>2.2000000000000001E-3</v>
      </c>
      <c r="T849">
        <v>1.1000000000000001E-3</v>
      </c>
      <c r="U849">
        <v>1.1000000000000001E-3</v>
      </c>
      <c r="V849">
        <v>1.1000000000000001E-3</v>
      </c>
      <c r="W849">
        <v>1.1000000000000001E-3</v>
      </c>
      <c r="X849">
        <v>1.1000000000000001E-3</v>
      </c>
      <c r="Y849">
        <v>0</v>
      </c>
    </row>
    <row r="850" spans="1:25">
      <c r="A850" s="87" t="s">
        <v>1136</v>
      </c>
      <c r="B850">
        <v>1.1000000000000001E-3</v>
      </c>
      <c r="C850">
        <v>0</v>
      </c>
      <c r="D850">
        <v>0.19359999999999999</v>
      </c>
      <c r="E850">
        <v>0.20679999999999998</v>
      </c>
      <c r="F850">
        <v>8.8000000000000005E-3</v>
      </c>
      <c r="G850">
        <v>3.3E-3</v>
      </c>
      <c r="H850">
        <v>5.5000000000000005E-3</v>
      </c>
      <c r="I850">
        <v>5.5000000000000005E-3</v>
      </c>
      <c r="J850">
        <v>5.5000000000000005E-3</v>
      </c>
      <c r="K850">
        <v>1.1000000000000001E-2</v>
      </c>
      <c r="L850">
        <v>4.4000000000000003E-3</v>
      </c>
      <c r="M850">
        <v>1.1000000000000001E-3</v>
      </c>
      <c r="N850">
        <v>2.2000000000000001E-3</v>
      </c>
      <c r="O850">
        <v>2.2000000000000001E-3</v>
      </c>
      <c r="P850">
        <v>2.2000000000000001E-3</v>
      </c>
      <c r="Q850">
        <v>2.2000000000000001E-3</v>
      </c>
      <c r="R850">
        <v>3.3E-3</v>
      </c>
      <c r="S850">
        <v>5.5000000000000005E-3</v>
      </c>
      <c r="T850">
        <v>2.2000000000000001E-3</v>
      </c>
      <c r="U850">
        <v>6.6E-3</v>
      </c>
      <c r="V850">
        <v>9.8999999999999991E-3</v>
      </c>
      <c r="W850">
        <v>4.4000000000000003E-3</v>
      </c>
      <c r="X850">
        <v>2.2000000000000001E-3</v>
      </c>
      <c r="Y850">
        <v>1.1000000000000001E-3</v>
      </c>
    </row>
    <row r="851" spans="1:25">
      <c r="A851" s="87" t="s">
        <v>1137</v>
      </c>
      <c r="B851">
        <v>9.8999999999999991E-3</v>
      </c>
      <c r="C851">
        <v>1.7600000000000001E-2</v>
      </c>
      <c r="D851">
        <v>1.5400000000000002E-2</v>
      </c>
      <c r="E851">
        <v>6.6E-3</v>
      </c>
      <c r="F851">
        <v>3.3E-3</v>
      </c>
      <c r="G851">
        <v>2.2000000000000001E-3</v>
      </c>
      <c r="H851">
        <v>5.5000000000000005E-3</v>
      </c>
      <c r="I851">
        <v>2.0900000000000002E-2</v>
      </c>
      <c r="J851">
        <v>1.6500000000000001E-2</v>
      </c>
      <c r="K851">
        <v>9.8999999999999991E-3</v>
      </c>
      <c r="L851">
        <v>9.8999999999999991E-3</v>
      </c>
      <c r="M851">
        <v>9.8999999999999991E-3</v>
      </c>
      <c r="N851">
        <v>1.1000000000000001E-2</v>
      </c>
      <c r="O851">
        <v>1.5400000000000002E-2</v>
      </c>
      <c r="P851">
        <v>1.43E-2</v>
      </c>
      <c r="Q851">
        <v>7.7000000000000011E-3</v>
      </c>
      <c r="R851">
        <v>1.1000000000000001E-2</v>
      </c>
      <c r="S851">
        <v>1.21E-2</v>
      </c>
      <c r="T851">
        <v>4.4000000000000003E-3</v>
      </c>
      <c r="U851">
        <v>0.13089999999999999</v>
      </c>
      <c r="V851">
        <v>9.4600000000000004E-2</v>
      </c>
      <c r="W851">
        <v>3.9599999999999996E-2</v>
      </c>
      <c r="X851">
        <v>1.5400000000000002E-2</v>
      </c>
      <c r="Y851">
        <v>1.5400000000000002E-2</v>
      </c>
    </row>
    <row r="852" spans="1:25">
      <c r="A852" s="87" t="s">
        <v>1138</v>
      </c>
      <c r="B852">
        <v>4.6199999999999998E-2</v>
      </c>
      <c r="C852">
        <v>4.7300000000000002E-2</v>
      </c>
      <c r="D852">
        <v>4.8399999999999999E-2</v>
      </c>
      <c r="E852">
        <v>4.6199999999999998E-2</v>
      </c>
      <c r="F852">
        <v>4.5099999999999994E-2</v>
      </c>
      <c r="G852">
        <v>4.2900000000000001E-2</v>
      </c>
      <c r="H852">
        <v>4.8399999999999999E-2</v>
      </c>
      <c r="I852">
        <v>7.0400000000000004E-2</v>
      </c>
      <c r="J852">
        <v>3.4099999999999998E-2</v>
      </c>
      <c r="K852">
        <v>3.3000000000000002E-2</v>
      </c>
      <c r="L852">
        <v>3.3000000000000002E-2</v>
      </c>
      <c r="M852">
        <v>2.64E-2</v>
      </c>
      <c r="N852">
        <v>2.53E-2</v>
      </c>
      <c r="O852">
        <v>2.75E-2</v>
      </c>
      <c r="P852">
        <v>2.9700000000000001E-2</v>
      </c>
      <c r="Q852">
        <v>2.75E-2</v>
      </c>
      <c r="R852">
        <v>2.64E-2</v>
      </c>
      <c r="S852">
        <v>2.9700000000000001E-2</v>
      </c>
      <c r="T852">
        <v>2.86E-2</v>
      </c>
      <c r="U852">
        <v>7.4800000000000005E-2</v>
      </c>
      <c r="V852">
        <v>3.85E-2</v>
      </c>
      <c r="W852">
        <v>4.5099999999999994E-2</v>
      </c>
      <c r="X852">
        <v>5.5E-2</v>
      </c>
      <c r="Y852">
        <v>5.28E-2</v>
      </c>
    </row>
    <row r="853" spans="1:25">
      <c r="A853" s="87" t="s">
        <v>1139</v>
      </c>
      <c r="B853">
        <v>1.1000000000000001E-3</v>
      </c>
      <c r="C853">
        <v>1.1000000000000001E-3</v>
      </c>
      <c r="D853">
        <v>1.1000000000000001E-3</v>
      </c>
      <c r="E853">
        <v>1.1000000000000001E-3</v>
      </c>
      <c r="F853">
        <v>0</v>
      </c>
      <c r="G853">
        <v>1.1000000000000001E-3</v>
      </c>
      <c r="H853">
        <v>1.1000000000000001E-3</v>
      </c>
      <c r="I853">
        <v>2.2000000000000001E-3</v>
      </c>
      <c r="J853">
        <v>3.3E-3</v>
      </c>
      <c r="K853">
        <v>6.6E-3</v>
      </c>
      <c r="L853">
        <v>3.3E-3</v>
      </c>
      <c r="M853">
        <v>2.2000000000000001E-3</v>
      </c>
      <c r="N853">
        <v>2.2000000000000001E-3</v>
      </c>
      <c r="O853">
        <v>9.8999999999999991E-3</v>
      </c>
      <c r="P853">
        <v>2.3099999999999999E-2</v>
      </c>
      <c r="Q853">
        <v>9.8999999999999991E-3</v>
      </c>
      <c r="R853">
        <v>5.5000000000000005E-3</v>
      </c>
      <c r="S853">
        <v>6.6E-3</v>
      </c>
      <c r="T853">
        <v>3.3E-3</v>
      </c>
      <c r="U853">
        <v>1.1000000000000001E-3</v>
      </c>
      <c r="V853">
        <v>2.2000000000000001E-3</v>
      </c>
      <c r="W853">
        <v>9.7900000000000001E-2</v>
      </c>
      <c r="X853">
        <v>0.1925</v>
      </c>
      <c r="Y853">
        <v>1.5400000000000002E-2</v>
      </c>
    </row>
    <row r="854" spans="1:25">
      <c r="A854" s="87" t="s">
        <v>1140</v>
      </c>
      <c r="B854">
        <v>0</v>
      </c>
      <c r="C854">
        <v>0</v>
      </c>
      <c r="D854">
        <v>0</v>
      </c>
      <c r="E854">
        <v>0</v>
      </c>
      <c r="F854">
        <v>0.16059999999999999</v>
      </c>
      <c r="G854">
        <v>0.42459999999999998</v>
      </c>
      <c r="H854">
        <v>5.1699999999999996E-2</v>
      </c>
      <c r="I854">
        <v>4.4000000000000003E-3</v>
      </c>
      <c r="J854">
        <v>4.4000000000000003E-3</v>
      </c>
      <c r="K854">
        <v>4.4000000000000003E-3</v>
      </c>
      <c r="L854">
        <v>8.8000000000000005E-3</v>
      </c>
      <c r="M854">
        <v>8.8000000000000005E-3</v>
      </c>
      <c r="N854">
        <v>4.4000000000000003E-3</v>
      </c>
      <c r="O854">
        <v>5.5000000000000005E-3</v>
      </c>
      <c r="P854">
        <v>3.3E-3</v>
      </c>
      <c r="Q854">
        <v>2.2000000000000001E-3</v>
      </c>
      <c r="R854">
        <v>3.3E-3</v>
      </c>
      <c r="S854">
        <v>5.5000000000000005E-3</v>
      </c>
      <c r="T854">
        <v>3.3E-3</v>
      </c>
      <c r="U854">
        <v>4.4000000000000003E-3</v>
      </c>
      <c r="V854">
        <v>2.2000000000000001E-3</v>
      </c>
      <c r="W854">
        <v>2.2000000000000001E-3</v>
      </c>
      <c r="X854">
        <v>1.1000000000000001E-3</v>
      </c>
      <c r="Y854">
        <v>1.1000000000000001E-3</v>
      </c>
    </row>
    <row r="855" spans="1:25">
      <c r="A855" s="87" t="s">
        <v>1141</v>
      </c>
      <c r="B855">
        <v>0</v>
      </c>
      <c r="C855">
        <v>0</v>
      </c>
      <c r="D855">
        <v>0</v>
      </c>
      <c r="E855">
        <v>0.33660000000000001</v>
      </c>
      <c r="F855">
        <v>0.23320000000000002</v>
      </c>
      <c r="G855">
        <v>1.1000000000000001E-2</v>
      </c>
      <c r="H855">
        <v>6.6E-3</v>
      </c>
      <c r="I855">
        <v>4.4000000000000003E-3</v>
      </c>
      <c r="J855">
        <v>4.4000000000000003E-3</v>
      </c>
      <c r="K855">
        <v>2.2000000000000001E-3</v>
      </c>
      <c r="L855">
        <v>2.2000000000000001E-3</v>
      </c>
      <c r="M855">
        <v>1.1000000000000001E-3</v>
      </c>
      <c r="N855">
        <v>1.1000000000000001E-3</v>
      </c>
      <c r="O855">
        <v>7.7000000000000011E-3</v>
      </c>
      <c r="P855">
        <v>7.7000000000000011E-3</v>
      </c>
      <c r="Q855">
        <v>4.4000000000000003E-3</v>
      </c>
      <c r="R855">
        <v>7.7000000000000011E-3</v>
      </c>
      <c r="S855">
        <v>2.2000000000000001E-3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 s="87" t="s">
        <v>1142</v>
      </c>
      <c r="B856">
        <v>0.22220000000000001</v>
      </c>
      <c r="C856">
        <v>0.35310000000000002</v>
      </c>
      <c r="D856">
        <v>5.5000000000000005E-3</v>
      </c>
      <c r="E856">
        <v>2.2000000000000001E-3</v>
      </c>
      <c r="F856">
        <v>2.2000000000000001E-3</v>
      </c>
      <c r="G856">
        <v>2.2000000000000001E-3</v>
      </c>
      <c r="H856">
        <v>2.2000000000000001E-3</v>
      </c>
      <c r="I856">
        <v>2.2000000000000001E-3</v>
      </c>
      <c r="J856">
        <v>1.43E-2</v>
      </c>
      <c r="K856">
        <v>9.8999999999999991E-3</v>
      </c>
      <c r="L856">
        <v>5.5000000000000005E-3</v>
      </c>
      <c r="M856">
        <v>4.4000000000000003E-3</v>
      </c>
      <c r="N856">
        <v>1.43E-2</v>
      </c>
      <c r="O856">
        <v>2.4199999999999999E-2</v>
      </c>
      <c r="P856">
        <v>1.1000000000000001E-2</v>
      </c>
      <c r="Q856">
        <v>1.21E-2</v>
      </c>
      <c r="R856">
        <v>1.5400000000000002E-2</v>
      </c>
      <c r="S856">
        <v>4.4000000000000003E-3</v>
      </c>
      <c r="T856">
        <v>7.7000000000000011E-3</v>
      </c>
      <c r="U856">
        <v>3.3E-3</v>
      </c>
      <c r="V856">
        <v>4.4000000000000003E-3</v>
      </c>
      <c r="W856">
        <v>3.3E-3</v>
      </c>
      <c r="X856">
        <v>3.3E-3</v>
      </c>
      <c r="Y856">
        <v>3.3E-3</v>
      </c>
    </row>
    <row r="857" spans="1:25">
      <c r="A857" s="87" t="s">
        <v>1143</v>
      </c>
      <c r="B857">
        <v>0</v>
      </c>
      <c r="C857">
        <v>0</v>
      </c>
      <c r="D857">
        <v>0</v>
      </c>
      <c r="E857">
        <v>2.2000000000000002E-2</v>
      </c>
      <c r="F857">
        <v>0</v>
      </c>
      <c r="G857">
        <v>0</v>
      </c>
      <c r="H857">
        <v>0</v>
      </c>
      <c r="I857">
        <v>3.3E-3</v>
      </c>
      <c r="J857">
        <v>4.4000000000000003E-3</v>
      </c>
      <c r="K857">
        <v>5.5000000000000005E-3</v>
      </c>
      <c r="L857">
        <v>2.2000000000000001E-3</v>
      </c>
      <c r="M857">
        <v>1.1000000000000001E-3</v>
      </c>
      <c r="N857">
        <v>1.1000000000000001E-3</v>
      </c>
      <c r="O857">
        <v>1.1000000000000001E-3</v>
      </c>
      <c r="P857">
        <v>5.5000000000000005E-3</v>
      </c>
      <c r="Q857">
        <v>5.5000000000000005E-3</v>
      </c>
      <c r="R857">
        <v>3.3E-3</v>
      </c>
      <c r="S857">
        <v>1.32E-2</v>
      </c>
      <c r="T857">
        <v>1.1000000000000001E-3</v>
      </c>
      <c r="U857">
        <v>3.3E-3</v>
      </c>
      <c r="V857">
        <v>1.1000000000000001E-3</v>
      </c>
      <c r="W857">
        <v>1.1000000000000001E-3</v>
      </c>
      <c r="X857">
        <v>0.14960000000000001</v>
      </c>
      <c r="Y857">
        <v>0.15179999999999999</v>
      </c>
    </row>
    <row r="858" spans="1:25">
      <c r="A858" s="87" t="s">
        <v>1144</v>
      </c>
      <c r="B858">
        <v>1.1000000000000001E-2</v>
      </c>
      <c r="C858">
        <v>1.1000000000000001E-2</v>
      </c>
      <c r="D858">
        <v>1.1000000000000001E-2</v>
      </c>
      <c r="E858">
        <v>1.1000000000000001E-2</v>
      </c>
      <c r="F858">
        <v>1.1000000000000001E-2</v>
      </c>
      <c r="G858">
        <v>1.21E-2</v>
      </c>
      <c r="H858">
        <v>1.9799999999999998E-2</v>
      </c>
      <c r="I858">
        <v>2.53E-2</v>
      </c>
      <c r="J858">
        <v>3.4099999999999998E-2</v>
      </c>
      <c r="K858">
        <v>2.2000000000000002E-2</v>
      </c>
      <c r="L858">
        <v>2.0900000000000002E-2</v>
      </c>
      <c r="M858">
        <v>1.6500000000000001E-2</v>
      </c>
      <c r="N858">
        <v>1.43E-2</v>
      </c>
      <c r="O858">
        <v>2.0900000000000002E-2</v>
      </c>
      <c r="P858">
        <v>2.9700000000000001E-2</v>
      </c>
      <c r="Q858">
        <v>1.7600000000000001E-2</v>
      </c>
      <c r="R858">
        <v>3.0800000000000004E-2</v>
      </c>
      <c r="S858">
        <v>2.3099999999999999E-2</v>
      </c>
      <c r="T858">
        <v>1.7600000000000001E-2</v>
      </c>
      <c r="U858">
        <v>1.43E-2</v>
      </c>
      <c r="V858">
        <v>1.43E-2</v>
      </c>
      <c r="W858">
        <v>1.43E-2</v>
      </c>
      <c r="X858">
        <v>1.32E-2</v>
      </c>
      <c r="Y858">
        <v>1.32E-2</v>
      </c>
    </row>
    <row r="859" spans="1:25">
      <c r="A859" s="87" t="s">
        <v>1145</v>
      </c>
      <c r="B859">
        <v>0.3256</v>
      </c>
      <c r="C859">
        <v>1.1000000000000001E-3</v>
      </c>
      <c r="D859">
        <v>1.1000000000000001E-3</v>
      </c>
      <c r="E859">
        <v>1.1000000000000001E-3</v>
      </c>
      <c r="F859">
        <v>1.1000000000000001E-3</v>
      </c>
      <c r="G859">
        <v>1.1000000000000001E-3</v>
      </c>
      <c r="H859">
        <v>2.2000000000000001E-3</v>
      </c>
      <c r="I859">
        <v>2.2000000000000001E-3</v>
      </c>
      <c r="J859">
        <v>1.9799999999999998E-2</v>
      </c>
      <c r="K859">
        <v>2.0900000000000002E-2</v>
      </c>
      <c r="L859">
        <v>2.86E-2</v>
      </c>
      <c r="M859">
        <v>5.5000000000000005E-3</v>
      </c>
      <c r="N859">
        <v>4.4000000000000003E-3</v>
      </c>
      <c r="O859">
        <v>1.21E-2</v>
      </c>
      <c r="P859">
        <v>1.8700000000000001E-2</v>
      </c>
      <c r="Q859">
        <v>1.21E-2</v>
      </c>
      <c r="R859">
        <v>5.5000000000000005E-3</v>
      </c>
      <c r="S859">
        <v>4.4000000000000003E-3</v>
      </c>
      <c r="T859">
        <v>3.3E-3</v>
      </c>
      <c r="U859">
        <v>4.4000000000000003E-3</v>
      </c>
      <c r="V859">
        <v>3.3E-3</v>
      </c>
      <c r="W859">
        <v>4.4000000000000003E-3</v>
      </c>
      <c r="X859">
        <v>3.3E-3</v>
      </c>
      <c r="Y859">
        <v>7.7000000000000011E-3</v>
      </c>
    </row>
    <row r="860" spans="1:25">
      <c r="A860" s="87" t="s">
        <v>1146</v>
      </c>
      <c r="B860">
        <v>0.33440000000000003</v>
      </c>
      <c r="C860">
        <v>1.9799999999999998E-2</v>
      </c>
      <c r="D860">
        <v>2.2000000000000001E-3</v>
      </c>
      <c r="E860">
        <v>2.2000000000000001E-3</v>
      </c>
      <c r="F860">
        <v>0.1386</v>
      </c>
      <c r="G860">
        <v>0.2079</v>
      </c>
      <c r="H860">
        <v>3.3E-3</v>
      </c>
      <c r="I860">
        <v>5.5000000000000005E-3</v>
      </c>
      <c r="J860">
        <v>3.3E-3</v>
      </c>
      <c r="K860">
        <v>3.3E-3</v>
      </c>
      <c r="L860">
        <v>9.8999999999999991E-3</v>
      </c>
      <c r="M860">
        <v>3.3E-3</v>
      </c>
      <c r="N860">
        <v>2.2000000000000001E-3</v>
      </c>
      <c r="O860">
        <v>3.3E-3</v>
      </c>
      <c r="P860">
        <v>3.3E-3</v>
      </c>
      <c r="Q860">
        <v>5.5000000000000005E-3</v>
      </c>
      <c r="R860">
        <v>3.3E-3</v>
      </c>
      <c r="S860">
        <v>4.4000000000000003E-3</v>
      </c>
      <c r="T860">
        <v>3.3E-3</v>
      </c>
      <c r="U860">
        <v>2.2000000000000001E-3</v>
      </c>
      <c r="V860">
        <v>3.3E-3</v>
      </c>
      <c r="W860">
        <v>2.2000000000000001E-3</v>
      </c>
      <c r="X860">
        <v>2.2000000000000001E-3</v>
      </c>
      <c r="Y860">
        <v>2.2000000000000001E-3</v>
      </c>
    </row>
    <row r="861" spans="1:25">
      <c r="A861" s="87" t="s">
        <v>1147</v>
      </c>
      <c r="B861">
        <v>5.5000000000000005E-3</v>
      </c>
      <c r="C861">
        <v>3.3E-3</v>
      </c>
      <c r="D861">
        <v>0.25190000000000001</v>
      </c>
      <c r="E861">
        <v>3.9599999999999996E-2</v>
      </c>
      <c r="F861">
        <v>2.2000000000000001E-3</v>
      </c>
      <c r="G861">
        <v>7.9199999999999993E-2</v>
      </c>
      <c r="H861">
        <v>0</v>
      </c>
      <c r="I861">
        <v>1.1000000000000001E-3</v>
      </c>
      <c r="J861">
        <v>1.1000000000000001E-3</v>
      </c>
      <c r="K861">
        <v>1.1000000000000001E-3</v>
      </c>
      <c r="L861">
        <v>4.4000000000000003E-3</v>
      </c>
      <c r="M861">
        <v>1.1000000000000001E-3</v>
      </c>
      <c r="N861">
        <v>1.1000000000000001E-3</v>
      </c>
      <c r="O861">
        <v>1.43E-2</v>
      </c>
      <c r="P861">
        <v>1.5400000000000002E-2</v>
      </c>
      <c r="Q861">
        <v>3.3E-3</v>
      </c>
      <c r="R861">
        <v>1.1000000000000001E-3</v>
      </c>
      <c r="S861">
        <v>0</v>
      </c>
      <c r="T861">
        <v>0</v>
      </c>
      <c r="U861">
        <v>0</v>
      </c>
      <c r="V861">
        <v>0</v>
      </c>
      <c r="W861">
        <v>2.2000000000000001E-3</v>
      </c>
      <c r="X861">
        <v>8.14E-2</v>
      </c>
      <c r="Y861">
        <v>0</v>
      </c>
    </row>
    <row r="862" spans="1:25">
      <c r="A862" s="87" t="s">
        <v>1148</v>
      </c>
      <c r="B862">
        <v>9.5699999999999993E-2</v>
      </c>
      <c r="C862">
        <v>0.22769999999999999</v>
      </c>
      <c r="D862">
        <v>1.21E-2</v>
      </c>
      <c r="E862">
        <v>2.2000000000000001E-3</v>
      </c>
      <c r="F862">
        <v>1.1000000000000001E-3</v>
      </c>
      <c r="G862">
        <v>0</v>
      </c>
      <c r="H862">
        <v>0</v>
      </c>
      <c r="I862">
        <v>0</v>
      </c>
      <c r="J862">
        <v>1.1000000000000001E-3</v>
      </c>
      <c r="K862">
        <v>1.1000000000000001E-3</v>
      </c>
      <c r="L862">
        <v>1.1000000000000001E-3</v>
      </c>
      <c r="M862">
        <v>0</v>
      </c>
      <c r="N862">
        <v>0</v>
      </c>
      <c r="O862">
        <v>0</v>
      </c>
      <c r="P862">
        <v>0</v>
      </c>
      <c r="Q862">
        <v>1.1000000000000001E-3</v>
      </c>
      <c r="R862">
        <v>1.8700000000000001E-2</v>
      </c>
      <c r="S862">
        <v>2.2000000000000001E-3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s="87" t="s">
        <v>1149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s="87" t="s">
        <v>1150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s="87" t="s">
        <v>1151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s="87" t="s">
        <v>1152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8.8000000000000005E-3</v>
      </c>
      <c r="J866">
        <v>6.6E-3</v>
      </c>
      <c r="K866">
        <v>1.1000000000000001E-3</v>
      </c>
      <c r="L866">
        <v>1.1000000000000001E-3</v>
      </c>
      <c r="M866">
        <v>1.1000000000000001E-3</v>
      </c>
      <c r="N866">
        <v>9.8999999999999991E-3</v>
      </c>
      <c r="O866">
        <v>8.8000000000000005E-3</v>
      </c>
      <c r="P866">
        <v>0</v>
      </c>
      <c r="Q866">
        <v>0</v>
      </c>
      <c r="R866">
        <v>4.4000000000000003E-3</v>
      </c>
      <c r="S866">
        <v>6.6E-3</v>
      </c>
      <c r="T866">
        <v>1.1000000000000001E-3</v>
      </c>
      <c r="U866">
        <v>1.1000000000000001E-3</v>
      </c>
      <c r="V866">
        <v>1.1000000000000001E-3</v>
      </c>
      <c r="W866">
        <v>0</v>
      </c>
      <c r="X866">
        <v>0</v>
      </c>
      <c r="Y866">
        <v>0</v>
      </c>
    </row>
    <row r="867" spans="1:25">
      <c r="A867" s="87" t="s">
        <v>1153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s="87" t="s">
        <v>1154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s="87" t="s">
        <v>1155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s="87" t="s">
        <v>1156</v>
      </c>
      <c r="B870">
        <v>9.8999999999999991E-3</v>
      </c>
      <c r="C870">
        <v>4.4000000000000003E-3</v>
      </c>
      <c r="D870">
        <v>4.4000000000000003E-3</v>
      </c>
      <c r="E870">
        <v>4.4000000000000003E-3</v>
      </c>
      <c r="F870">
        <v>4.4000000000000003E-3</v>
      </c>
      <c r="G870">
        <v>0.1837</v>
      </c>
      <c r="H870">
        <v>7.7000000000000011E-3</v>
      </c>
      <c r="I870">
        <v>9.8999999999999991E-3</v>
      </c>
      <c r="J870">
        <v>9.8999999999999991E-3</v>
      </c>
      <c r="K870">
        <v>3.6299999999999999E-2</v>
      </c>
      <c r="L870">
        <v>1.8700000000000001E-2</v>
      </c>
      <c r="M870">
        <v>1.32E-2</v>
      </c>
      <c r="N870">
        <v>1.32E-2</v>
      </c>
      <c r="O870">
        <v>2.0900000000000002E-2</v>
      </c>
      <c r="P870">
        <v>2.2000000000000002E-2</v>
      </c>
      <c r="Q870">
        <v>1.1000000000000001E-2</v>
      </c>
      <c r="R870">
        <v>1.1000000000000001E-2</v>
      </c>
      <c r="S870">
        <v>1.1000000000000001E-2</v>
      </c>
      <c r="T870">
        <v>1.43E-2</v>
      </c>
      <c r="U870">
        <v>1.32E-2</v>
      </c>
      <c r="V870">
        <v>1.32E-2</v>
      </c>
      <c r="W870">
        <v>1.21E-2</v>
      </c>
      <c r="X870">
        <v>8.8000000000000009E-2</v>
      </c>
      <c r="Y870">
        <v>0.1133</v>
      </c>
    </row>
    <row r="871" spans="1:25">
      <c r="A871" s="87" t="s">
        <v>1157</v>
      </c>
      <c r="B871">
        <v>1.1000000000000001E-3</v>
      </c>
      <c r="C871">
        <v>3.4099999999999998E-2</v>
      </c>
      <c r="D871">
        <v>0.20020000000000002</v>
      </c>
      <c r="E871">
        <v>5.5E-2</v>
      </c>
      <c r="F871">
        <v>2.9700000000000001E-2</v>
      </c>
      <c r="G871">
        <v>4.8399999999999999E-2</v>
      </c>
      <c r="H871">
        <v>2.2000000000000001E-3</v>
      </c>
      <c r="I871">
        <v>3.3E-3</v>
      </c>
      <c r="J871">
        <v>6.6E-3</v>
      </c>
      <c r="K871">
        <v>5.5000000000000005E-3</v>
      </c>
      <c r="L871">
        <v>4.4000000000000003E-3</v>
      </c>
      <c r="M871">
        <v>2.2000000000000001E-3</v>
      </c>
      <c r="N871">
        <v>7.7000000000000011E-3</v>
      </c>
      <c r="O871">
        <v>7.7000000000000011E-3</v>
      </c>
      <c r="P871">
        <v>4.4000000000000003E-3</v>
      </c>
      <c r="Q871">
        <v>8.8000000000000005E-3</v>
      </c>
      <c r="R871">
        <v>2.2000000000000001E-3</v>
      </c>
      <c r="S871">
        <v>4.4000000000000003E-3</v>
      </c>
      <c r="T871">
        <v>7.7000000000000011E-3</v>
      </c>
      <c r="U871">
        <v>5.5000000000000005E-3</v>
      </c>
      <c r="V871">
        <v>2.2000000000000001E-3</v>
      </c>
      <c r="W871">
        <v>3.3000000000000002E-2</v>
      </c>
      <c r="X871">
        <v>5.0599999999999999E-2</v>
      </c>
      <c r="Y871">
        <v>2.2000000000000001E-3</v>
      </c>
    </row>
    <row r="872" spans="1:25">
      <c r="A872" s="87" t="s">
        <v>1158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s="87" t="s">
        <v>1159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s="87" t="s">
        <v>883</v>
      </c>
      <c r="B874">
        <v>0</v>
      </c>
      <c r="C874">
        <v>2.2000000000000001E-3</v>
      </c>
      <c r="D874">
        <v>0</v>
      </c>
      <c r="E874">
        <v>0</v>
      </c>
      <c r="F874">
        <v>1.43E-2</v>
      </c>
      <c r="G874">
        <v>0</v>
      </c>
      <c r="H874">
        <v>0</v>
      </c>
      <c r="I874">
        <v>1.1000000000000001E-3</v>
      </c>
      <c r="J874">
        <v>0</v>
      </c>
      <c r="K874">
        <v>2.2000000000000001E-3</v>
      </c>
      <c r="L874">
        <v>0</v>
      </c>
      <c r="M874">
        <v>2.2000000000000001E-3</v>
      </c>
      <c r="N874">
        <v>6.6E-3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3.3E-3</v>
      </c>
      <c r="U874">
        <v>0</v>
      </c>
      <c r="V874">
        <v>3.3E-3</v>
      </c>
      <c r="W874">
        <v>2.2000000000000001E-3</v>
      </c>
      <c r="X874">
        <v>1.5400000000000002E-2</v>
      </c>
      <c r="Y874">
        <v>0</v>
      </c>
    </row>
    <row r="875" spans="1:25">
      <c r="A875" s="87" t="s">
        <v>884</v>
      </c>
      <c r="B875">
        <v>5.5000000000000005E-3</v>
      </c>
      <c r="C875">
        <v>2.2000000000000001E-3</v>
      </c>
      <c r="D875">
        <v>1.1000000000000001E-3</v>
      </c>
      <c r="E875">
        <v>5.5000000000000005E-3</v>
      </c>
      <c r="F875">
        <v>4.4000000000000003E-3</v>
      </c>
      <c r="G875">
        <v>0.32779999999999998</v>
      </c>
      <c r="H875">
        <v>7.7000000000000011E-3</v>
      </c>
      <c r="I875">
        <v>9.8999999999999991E-3</v>
      </c>
      <c r="J875">
        <v>4.4000000000000003E-3</v>
      </c>
      <c r="K875">
        <v>9.8999999999999991E-3</v>
      </c>
      <c r="L875">
        <v>1.5400000000000002E-2</v>
      </c>
      <c r="M875">
        <v>5.5000000000000005E-3</v>
      </c>
      <c r="N875">
        <v>8.8000000000000005E-3</v>
      </c>
      <c r="O875">
        <v>3.3E-3</v>
      </c>
      <c r="P875">
        <v>9.8999999999999991E-3</v>
      </c>
      <c r="Q875">
        <v>1.1000000000000001E-2</v>
      </c>
      <c r="R875">
        <v>1.21E-2</v>
      </c>
      <c r="S875">
        <v>4.4000000000000003E-3</v>
      </c>
      <c r="T875">
        <v>7.7000000000000011E-3</v>
      </c>
      <c r="U875">
        <v>3.3E-3</v>
      </c>
      <c r="V875">
        <v>3.3E-3</v>
      </c>
      <c r="W875">
        <v>2.2000000000000001E-3</v>
      </c>
      <c r="X875">
        <v>1.1000000000000001E-3</v>
      </c>
      <c r="Y875">
        <v>6.6E-3</v>
      </c>
    </row>
    <row r="876" spans="1:25">
      <c r="A876" s="87" t="s">
        <v>885</v>
      </c>
      <c r="B876">
        <v>0</v>
      </c>
      <c r="C876">
        <v>0</v>
      </c>
      <c r="D876">
        <v>0</v>
      </c>
      <c r="E876">
        <v>0</v>
      </c>
      <c r="F876">
        <v>4.2900000000000001E-2</v>
      </c>
      <c r="G876">
        <v>1.1000000000000001E-3</v>
      </c>
      <c r="H876">
        <v>1.1000000000000001E-3</v>
      </c>
      <c r="I876">
        <v>1.1000000000000001E-3</v>
      </c>
      <c r="J876">
        <v>1.1000000000000001E-3</v>
      </c>
      <c r="K876">
        <v>0</v>
      </c>
      <c r="L876">
        <v>0</v>
      </c>
      <c r="M876">
        <v>1.1000000000000001E-3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1.1000000000000001E-3</v>
      </c>
      <c r="T876">
        <v>0</v>
      </c>
      <c r="U876">
        <v>4.4000000000000004E-2</v>
      </c>
      <c r="V876">
        <v>0</v>
      </c>
      <c r="W876">
        <v>1.1000000000000001E-3</v>
      </c>
      <c r="X876">
        <v>1.1000000000000001E-3</v>
      </c>
      <c r="Y876">
        <v>0</v>
      </c>
    </row>
    <row r="877" spans="1:25">
      <c r="A877" s="87" t="s">
        <v>886</v>
      </c>
      <c r="B877">
        <v>0</v>
      </c>
      <c r="C877">
        <v>0</v>
      </c>
      <c r="D877">
        <v>0</v>
      </c>
      <c r="E877">
        <v>0</v>
      </c>
      <c r="F877">
        <v>4.4000000000000003E-3</v>
      </c>
      <c r="G877">
        <v>2.2000000000000001E-3</v>
      </c>
      <c r="H877">
        <v>1.1000000000000001E-3</v>
      </c>
      <c r="I877">
        <v>2.2000000000000001E-3</v>
      </c>
      <c r="J877">
        <v>4.4000000000000003E-3</v>
      </c>
      <c r="K877">
        <v>5.5000000000000005E-3</v>
      </c>
      <c r="L877">
        <v>5.5000000000000005E-3</v>
      </c>
      <c r="M877">
        <v>4.4000000000000003E-3</v>
      </c>
      <c r="N877">
        <v>4.4000000000000003E-3</v>
      </c>
      <c r="O877">
        <v>6.6E-3</v>
      </c>
      <c r="P877">
        <v>2.2000000000000001E-3</v>
      </c>
      <c r="Q877">
        <v>2.2000000000000001E-3</v>
      </c>
      <c r="R877">
        <v>4.4000000000000003E-3</v>
      </c>
      <c r="S877">
        <v>2.2000000000000001E-3</v>
      </c>
      <c r="T877">
        <v>2.2000000000000001E-3</v>
      </c>
      <c r="U877">
        <v>2.2000000000000001E-3</v>
      </c>
      <c r="V877">
        <v>1.1000000000000001E-3</v>
      </c>
      <c r="W877">
        <v>1.1000000000000001E-3</v>
      </c>
      <c r="X877">
        <v>1.1000000000000001E-3</v>
      </c>
      <c r="Y877">
        <v>1.1000000000000001E-3</v>
      </c>
    </row>
    <row r="878" spans="1:25">
      <c r="A878" s="87" t="s">
        <v>887</v>
      </c>
      <c r="B878">
        <v>0</v>
      </c>
      <c r="C878">
        <v>0</v>
      </c>
      <c r="D878">
        <v>1.21E-2</v>
      </c>
      <c r="E878">
        <v>7.6999999999999999E-2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1.1000000000000001E-3</v>
      </c>
      <c r="O878">
        <v>1.1000000000000001E-3</v>
      </c>
      <c r="P878">
        <v>1.1000000000000001E-3</v>
      </c>
      <c r="Q878">
        <v>0</v>
      </c>
      <c r="R878">
        <v>0</v>
      </c>
      <c r="S878">
        <v>0</v>
      </c>
      <c r="T878">
        <v>1.1000000000000001E-3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s="87" t="s">
        <v>888</v>
      </c>
      <c r="B879">
        <v>1.1000000000000001E-3</v>
      </c>
      <c r="C879">
        <v>2.2000000000000001E-3</v>
      </c>
      <c r="D879">
        <v>2.2000000000000001E-3</v>
      </c>
      <c r="E879">
        <v>3.0800000000000004E-2</v>
      </c>
      <c r="F879">
        <v>1.1000000000000001E-3</v>
      </c>
      <c r="G879">
        <v>2.2000000000000001E-3</v>
      </c>
      <c r="H879">
        <v>4.4000000000000003E-3</v>
      </c>
      <c r="I879">
        <v>5.5000000000000005E-3</v>
      </c>
      <c r="J879">
        <v>8.8000000000000005E-3</v>
      </c>
      <c r="K879">
        <v>6.6E-3</v>
      </c>
      <c r="L879">
        <v>5.5000000000000005E-3</v>
      </c>
      <c r="M879">
        <v>4.4000000000000003E-3</v>
      </c>
      <c r="N879">
        <v>3.3E-3</v>
      </c>
      <c r="O879">
        <v>4.4000000000000003E-3</v>
      </c>
      <c r="P879">
        <v>3.3E-3</v>
      </c>
      <c r="Q879">
        <v>1.1000000000000001E-3</v>
      </c>
      <c r="R879">
        <v>2.2000000000000001E-3</v>
      </c>
      <c r="S879">
        <v>2.2000000000000001E-3</v>
      </c>
      <c r="T879">
        <v>3.3E-3</v>
      </c>
      <c r="U879">
        <v>3.3E-3</v>
      </c>
      <c r="V879">
        <v>2.2000000000000001E-3</v>
      </c>
      <c r="W879">
        <v>2.2000000000000001E-3</v>
      </c>
      <c r="X879">
        <v>3.3E-3</v>
      </c>
      <c r="Y879">
        <v>2.2000000000000001E-3</v>
      </c>
    </row>
    <row r="880" spans="1:25">
      <c r="A880" s="87" t="s">
        <v>889</v>
      </c>
      <c r="B880">
        <v>0</v>
      </c>
      <c r="C880">
        <v>0</v>
      </c>
      <c r="D880">
        <v>2.4199999999999999E-2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s="87" t="s">
        <v>890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s="87" t="s">
        <v>891</v>
      </c>
      <c r="B882">
        <v>1.1000000000000001E-3</v>
      </c>
      <c r="C882">
        <v>1.1000000000000001E-3</v>
      </c>
      <c r="D882">
        <v>1.1000000000000001E-3</v>
      </c>
      <c r="E882">
        <v>0</v>
      </c>
      <c r="F882">
        <v>0</v>
      </c>
      <c r="G882">
        <v>0</v>
      </c>
      <c r="H882">
        <v>0</v>
      </c>
      <c r="I882">
        <v>1.1000000000000001E-3</v>
      </c>
      <c r="J882">
        <v>3.3E-3</v>
      </c>
      <c r="K882">
        <v>2.2000000000000001E-3</v>
      </c>
      <c r="L882">
        <v>2.2000000000000001E-3</v>
      </c>
      <c r="M882">
        <v>2.2000000000000001E-3</v>
      </c>
      <c r="N882">
        <v>2.2000000000000001E-3</v>
      </c>
      <c r="O882">
        <v>1.1000000000000001E-3</v>
      </c>
      <c r="P882">
        <v>1.1000000000000001E-3</v>
      </c>
      <c r="Q882">
        <v>1.1000000000000001E-3</v>
      </c>
      <c r="R882">
        <v>1.1000000000000001E-3</v>
      </c>
      <c r="S882">
        <v>0</v>
      </c>
      <c r="T882">
        <v>1.1000000000000001E-3</v>
      </c>
      <c r="U882">
        <v>1.1000000000000001E-3</v>
      </c>
      <c r="V882">
        <v>1.1000000000000001E-3</v>
      </c>
      <c r="W882">
        <v>0</v>
      </c>
      <c r="X882">
        <v>0</v>
      </c>
      <c r="Y882">
        <v>1.1000000000000001E-3</v>
      </c>
    </row>
    <row r="883" spans="1:25">
      <c r="A883" s="87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1.1000000000000001E-3</v>
      </c>
      <c r="K883">
        <v>1.1000000000000001E-3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s="87" t="s">
        <v>893</v>
      </c>
      <c r="B884">
        <v>0</v>
      </c>
      <c r="C884">
        <v>0</v>
      </c>
      <c r="D884">
        <v>1.1000000000000001E-3</v>
      </c>
      <c r="E884">
        <v>0</v>
      </c>
      <c r="F884">
        <v>0</v>
      </c>
      <c r="G884">
        <v>0</v>
      </c>
      <c r="H884">
        <v>2.2000000000000001E-3</v>
      </c>
      <c r="I884">
        <v>2.2000000000000001E-3</v>
      </c>
      <c r="J884">
        <v>1.1000000000000001E-3</v>
      </c>
      <c r="K884">
        <v>2.2000000000000001E-3</v>
      </c>
      <c r="L884">
        <v>1.1000000000000001E-3</v>
      </c>
      <c r="M884">
        <v>1.1000000000000001E-3</v>
      </c>
      <c r="N884">
        <v>1.1000000000000001E-3</v>
      </c>
      <c r="O884">
        <v>1.1000000000000001E-3</v>
      </c>
      <c r="P884">
        <v>1.1000000000000001E-3</v>
      </c>
      <c r="Q884">
        <v>1.1000000000000001E-3</v>
      </c>
      <c r="R884">
        <v>1.1000000000000001E-3</v>
      </c>
      <c r="S884">
        <v>1.1000000000000001E-3</v>
      </c>
      <c r="T884">
        <v>2.2000000000000001E-3</v>
      </c>
      <c r="U884">
        <v>1.1000000000000001E-3</v>
      </c>
      <c r="V884">
        <v>1.1000000000000001E-3</v>
      </c>
      <c r="W884">
        <v>1.1000000000000001E-3</v>
      </c>
      <c r="X884">
        <v>1.1000000000000001E-3</v>
      </c>
      <c r="Y884">
        <v>0</v>
      </c>
    </row>
    <row r="885" spans="1:25">
      <c r="A885" s="87" t="s">
        <v>894</v>
      </c>
      <c r="B885">
        <v>1.1000000000000001E-3</v>
      </c>
      <c r="C885">
        <v>1.1000000000000001E-3</v>
      </c>
      <c r="D885">
        <v>0</v>
      </c>
      <c r="E885">
        <v>0</v>
      </c>
      <c r="F885">
        <v>0</v>
      </c>
      <c r="G885">
        <v>1.1000000000000001E-3</v>
      </c>
      <c r="H885">
        <v>1.1000000000000001E-3</v>
      </c>
      <c r="I885">
        <v>2.2000000000000001E-3</v>
      </c>
      <c r="J885">
        <v>4.4000000000000003E-3</v>
      </c>
      <c r="K885">
        <v>7.7000000000000011E-3</v>
      </c>
      <c r="L885">
        <v>6.6E-3</v>
      </c>
      <c r="M885">
        <v>7.7000000000000011E-3</v>
      </c>
      <c r="N885">
        <v>4.4000000000000003E-3</v>
      </c>
      <c r="O885">
        <v>6.6E-3</v>
      </c>
      <c r="P885">
        <v>4.4000000000000003E-3</v>
      </c>
      <c r="Q885">
        <v>3.3E-3</v>
      </c>
      <c r="R885">
        <v>2.2000000000000001E-3</v>
      </c>
      <c r="S885">
        <v>3.3E-3</v>
      </c>
      <c r="T885">
        <v>9.8999999999999991E-3</v>
      </c>
      <c r="U885">
        <v>6.6E-3</v>
      </c>
      <c r="V885">
        <v>7.7000000000000011E-3</v>
      </c>
      <c r="W885">
        <v>8.8000000000000005E-3</v>
      </c>
      <c r="X885">
        <v>5.5000000000000005E-3</v>
      </c>
      <c r="Y885">
        <v>2.2000000000000001E-3</v>
      </c>
    </row>
    <row r="886" spans="1:25">
      <c r="A886" s="87" t="s">
        <v>895</v>
      </c>
      <c r="B886">
        <v>0</v>
      </c>
      <c r="C886">
        <v>0</v>
      </c>
      <c r="D886">
        <v>0</v>
      </c>
      <c r="E886">
        <v>0</v>
      </c>
      <c r="F886">
        <v>7.1500000000000008E-2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1.1000000000000001E-3</v>
      </c>
      <c r="M886">
        <v>3.3E-3</v>
      </c>
      <c r="N886">
        <v>2.2000000000000001E-3</v>
      </c>
      <c r="O886">
        <v>1.1000000000000001E-3</v>
      </c>
      <c r="P886">
        <v>3.3E-3</v>
      </c>
      <c r="Q886">
        <v>4.4000000000000003E-3</v>
      </c>
      <c r="R886">
        <v>1.1000000000000001E-3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s="87" t="s">
        <v>896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s="87" t="s">
        <v>897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6.2699999999999992E-2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5.3899999999999997E-2</v>
      </c>
      <c r="X888">
        <v>1.32E-2</v>
      </c>
      <c r="Y888">
        <v>0</v>
      </c>
    </row>
    <row r="889" spans="1:25">
      <c r="A889" s="87" t="s">
        <v>898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2.2000000000000001E-3</v>
      </c>
      <c r="H889">
        <v>5.6100000000000004E-2</v>
      </c>
      <c r="I889">
        <v>4.4000000000000003E-3</v>
      </c>
      <c r="J889">
        <v>1.1000000000000001E-3</v>
      </c>
      <c r="K889">
        <v>0</v>
      </c>
      <c r="L889">
        <v>0</v>
      </c>
      <c r="M889">
        <v>1.1000000000000001E-3</v>
      </c>
      <c r="N889">
        <v>1.1000000000000001E-3</v>
      </c>
      <c r="O889">
        <v>0</v>
      </c>
      <c r="P889">
        <v>0</v>
      </c>
      <c r="Q889">
        <v>1.1000000000000001E-3</v>
      </c>
      <c r="R889">
        <v>1.1000000000000001E-3</v>
      </c>
      <c r="S889">
        <v>1.1000000000000001E-3</v>
      </c>
      <c r="T889">
        <v>1.1000000000000001E-3</v>
      </c>
      <c r="U889">
        <v>2.2000000000000001E-3</v>
      </c>
      <c r="V889">
        <v>2.2000000000000001E-3</v>
      </c>
      <c r="W889">
        <v>1.1000000000000001E-3</v>
      </c>
      <c r="X889">
        <v>5.3899999999999997E-2</v>
      </c>
      <c r="Y889">
        <v>0</v>
      </c>
    </row>
    <row r="890" spans="1:25">
      <c r="A890" s="87" t="s">
        <v>899</v>
      </c>
      <c r="B890">
        <v>4.9500000000000002E-2</v>
      </c>
      <c r="C890">
        <v>1.1000000000000001E-3</v>
      </c>
      <c r="D890">
        <v>0</v>
      </c>
      <c r="E890">
        <v>8.0299999999999996E-2</v>
      </c>
      <c r="F890">
        <v>0</v>
      </c>
      <c r="G890">
        <v>0</v>
      </c>
      <c r="H890">
        <v>0</v>
      </c>
      <c r="I890">
        <v>0</v>
      </c>
      <c r="J890">
        <v>2.2000000000000001E-3</v>
      </c>
      <c r="K890">
        <v>3.3E-3</v>
      </c>
      <c r="L890">
        <v>3.3E-3</v>
      </c>
      <c r="M890">
        <v>7.7000000000000011E-3</v>
      </c>
      <c r="N890">
        <v>6.6E-3</v>
      </c>
      <c r="O890">
        <v>1.1000000000000001E-3</v>
      </c>
      <c r="P890">
        <v>5.5000000000000005E-3</v>
      </c>
      <c r="Q890">
        <v>1.1000000000000001E-3</v>
      </c>
      <c r="R890">
        <v>3.3E-3</v>
      </c>
      <c r="S890">
        <v>4.4000000000000003E-3</v>
      </c>
      <c r="T890">
        <v>9.8999999999999991E-3</v>
      </c>
      <c r="U890">
        <v>1.1000000000000001E-2</v>
      </c>
      <c r="V890">
        <v>5.5000000000000005E-3</v>
      </c>
      <c r="W890">
        <v>4.4000000000000003E-3</v>
      </c>
      <c r="X890">
        <v>1.1000000000000001E-3</v>
      </c>
      <c r="Y890">
        <v>1.1000000000000001E-3</v>
      </c>
    </row>
    <row r="891" spans="1:25">
      <c r="A891" s="87" t="s">
        <v>900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2.2000000000000001E-3</v>
      </c>
      <c r="J891">
        <v>2.2000000000000001E-3</v>
      </c>
      <c r="K891">
        <v>1.1000000000000001E-3</v>
      </c>
      <c r="L891">
        <v>2.2000000000000001E-3</v>
      </c>
      <c r="M891">
        <v>2.2000000000000001E-3</v>
      </c>
      <c r="N891">
        <v>1.1000000000000001E-3</v>
      </c>
      <c r="O891">
        <v>1.1000000000000001E-3</v>
      </c>
      <c r="P891">
        <v>0</v>
      </c>
      <c r="Q891">
        <v>2.2000000000000001E-3</v>
      </c>
      <c r="R891">
        <v>3.3E-3</v>
      </c>
      <c r="S891">
        <v>1.1000000000000001E-3</v>
      </c>
      <c r="T891">
        <v>2.2000000000000001E-3</v>
      </c>
      <c r="U891">
        <v>2.2000000000000001E-3</v>
      </c>
      <c r="V891">
        <v>6.6E-3</v>
      </c>
      <c r="W891">
        <v>5.5000000000000005E-3</v>
      </c>
      <c r="X891">
        <v>1.1000000000000001E-3</v>
      </c>
      <c r="Y891">
        <v>0</v>
      </c>
    </row>
    <row r="892" spans="1:25">
      <c r="A892" s="87" t="s">
        <v>901</v>
      </c>
      <c r="B892">
        <v>0</v>
      </c>
      <c r="C892">
        <v>0</v>
      </c>
      <c r="D892">
        <v>0</v>
      </c>
      <c r="E892">
        <v>7.6999999999999999E-2</v>
      </c>
      <c r="F892">
        <v>0</v>
      </c>
      <c r="G892">
        <v>0</v>
      </c>
      <c r="H892">
        <v>0</v>
      </c>
      <c r="I892">
        <v>0</v>
      </c>
      <c r="J892">
        <v>1.1000000000000001E-3</v>
      </c>
      <c r="K892">
        <v>0</v>
      </c>
      <c r="L892">
        <v>0</v>
      </c>
      <c r="M892">
        <v>0</v>
      </c>
      <c r="N892">
        <v>0</v>
      </c>
      <c r="O892">
        <v>1.1000000000000001E-3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s="87" t="s">
        <v>902</v>
      </c>
      <c r="B893">
        <v>0</v>
      </c>
      <c r="C893">
        <v>0</v>
      </c>
      <c r="D893">
        <v>0</v>
      </c>
      <c r="E893">
        <v>0</v>
      </c>
      <c r="F893">
        <v>5.1699999999999996E-2</v>
      </c>
      <c r="G893">
        <v>0</v>
      </c>
      <c r="H893">
        <v>1.1000000000000001E-3</v>
      </c>
      <c r="I893">
        <v>1.1000000000000001E-3</v>
      </c>
      <c r="J893">
        <v>1.1000000000000001E-3</v>
      </c>
      <c r="K893">
        <v>1.1000000000000001E-3</v>
      </c>
      <c r="L893">
        <v>0</v>
      </c>
      <c r="M893">
        <v>1.1000000000000001E-3</v>
      </c>
      <c r="N893">
        <v>0</v>
      </c>
      <c r="O893">
        <v>0</v>
      </c>
      <c r="P893">
        <v>0</v>
      </c>
      <c r="Q893">
        <v>1.1000000000000001E-3</v>
      </c>
      <c r="R893">
        <v>1.1000000000000001E-3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s="87" t="s">
        <v>903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1.6500000000000001E-2</v>
      </c>
      <c r="H894">
        <v>0</v>
      </c>
      <c r="I894">
        <v>0</v>
      </c>
      <c r="J894">
        <v>0</v>
      </c>
      <c r="K894">
        <v>0</v>
      </c>
      <c r="L894">
        <v>3.3E-3</v>
      </c>
      <c r="M894">
        <v>3.3E-3</v>
      </c>
      <c r="N894">
        <v>0</v>
      </c>
      <c r="O894">
        <v>0</v>
      </c>
      <c r="P894">
        <v>0</v>
      </c>
      <c r="Q894">
        <v>1.1000000000000001E-3</v>
      </c>
      <c r="R894">
        <v>2.2000000000000001E-3</v>
      </c>
      <c r="S894">
        <v>0</v>
      </c>
      <c r="T894">
        <v>0</v>
      </c>
      <c r="U894">
        <v>2.2000000000000002E-2</v>
      </c>
      <c r="V894">
        <v>3.3E-3</v>
      </c>
      <c r="W894">
        <v>0</v>
      </c>
      <c r="X894">
        <v>0</v>
      </c>
      <c r="Y894">
        <v>0</v>
      </c>
    </row>
    <row r="895" spans="1:25">
      <c r="A895" s="87" t="s">
        <v>904</v>
      </c>
      <c r="B895">
        <v>0</v>
      </c>
      <c r="C895">
        <v>1.1000000000000001E-3</v>
      </c>
      <c r="D895">
        <v>0</v>
      </c>
      <c r="E895">
        <v>0</v>
      </c>
      <c r="F895">
        <v>0</v>
      </c>
      <c r="G895">
        <v>1.1000000000000001E-3</v>
      </c>
      <c r="H895">
        <v>0</v>
      </c>
      <c r="I895">
        <v>1.1000000000000001E-3</v>
      </c>
      <c r="J895">
        <v>1.1000000000000001E-3</v>
      </c>
      <c r="K895">
        <v>2.2000000000000001E-3</v>
      </c>
      <c r="L895">
        <v>1.1000000000000001E-3</v>
      </c>
      <c r="M895">
        <v>2.2000000000000001E-3</v>
      </c>
      <c r="N895">
        <v>2.2000000000000001E-3</v>
      </c>
      <c r="O895">
        <v>3.3E-3</v>
      </c>
      <c r="P895">
        <v>3.3E-3</v>
      </c>
      <c r="Q895">
        <v>1.1000000000000001E-3</v>
      </c>
      <c r="R895">
        <v>1.1000000000000001E-3</v>
      </c>
      <c r="S895">
        <v>4.4000000000000003E-3</v>
      </c>
      <c r="T895">
        <v>3.3E-3</v>
      </c>
      <c r="U895">
        <v>1.1000000000000001E-3</v>
      </c>
      <c r="V895">
        <v>1.1000000000000001E-3</v>
      </c>
      <c r="W895">
        <v>1.1000000000000001E-3</v>
      </c>
      <c r="X895">
        <v>1.1000000000000001E-3</v>
      </c>
      <c r="Y895">
        <v>1.1000000000000001E-3</v>
      </c>
    </row>
    <row r="896" spans="1:25">
      <c r="A896" s="87" t="s">
        <v>905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2.2000000000000001E-3</v>
      </c>
      <c r="I896">
        <v>6.2699999999999992E-2</v>
      </c>
      <c r="J896">
        <v>7.0400000000000004E-2</v>
      </c>
      <c r="K896">
        <v>9.8999999999999991E-3</v>
      </c>
      <c r="L896">
        <v>2.2000000000000001E-3</v>
      </c>
      <c r="M896">
        <v>4.4000000000000003E-3</v>
      </c>
      <c r="N896">
        <v>6.6E-3</v>
      </c>
      <c r="O896">
        <v>7.7000000000000011E-3</v>
      </c>
      <c r="P896">
        <v>3.3E-3</v>
      </c>
      <c r="Q896">
        <v>2.2000000000000001E-3</v>
      </c>
      <c r="R896">
        <v>2.2000000000000001E-3</v>
      </c>
      <c r="S896">
        <v>3.3E-3</v>
      </c>
      <c r="T896">
        <v>1.1000000000000001E-3</v>
      </c>
      <c r="U896">
        <v>0.11220000000000001</v>
      </c>
      <c r="V896">
        <v>1.32E-2</v>
      </c>
      <c r="W896">
        <v>2.2000000000000001E-3</v>
      </c>
      <c r="X896">
        <v>0</v>
      </c>
      <c r="Y896">
        <v>0</v>
      </c>
    </row>
    <row r="897" spans="1:25">
      <c r="A897" s="87" t="s">
        <v>906</v>
      </c>
      <c r="B897">
        <v>0</v>
      </c>
      <c r="C897">
        <v>0</v>
      </c>
      <c r="D897">
        <v>6.7099999999999993E-2</v>
      </c>
      <c r="E897">
        <v>0.17929999999999999</v>
      </c>
      <c r="F897">
        <v>0</v>
      </c>
      <c r="G897">
        <v>1.9799999999999998E-2</v>
      </c>
      <c r="H897">
        <v>0</v>
      </c>
      <c r="I897">
        <v>0</v>
      </c>
      <c r="J897">
        <v>0</v>
      </c>
      <c r="K897">
        <v>0</v>
      </c>
      <c r="L897">
        <v>1.1000000000000001E-3</v>
      </c>
      <c r="M897">
        <v>4.4000000000000003E-3</v>
      </c>
      <c r="N897">
        <v>5.5000000000000005E-3</v>
      </c>
      <c r="O897">
        <v>3.3E-3</v>
      </c>
      <c r="P897">
        <v>2.2000000000000001E-3</v>
      </c>
      <c r="Q897">
        <v>3.3E-3</v>
      </c>
      <c r="R897">
        <v>6.7099999999999993E-2</v>
      </c>
      <c r="S897">
        <v>0.21779999999999999</v>
      </c>
      <c r="T897">
        <v>0.1133</v>
      </c>
      <c r="U897">
        <v>5.5000000000000005E-3</v>
      </c>
      <c r="V897">
        <v>0</v>
      </c>
      <c r="W897">
        <v>0</v>
      </c>
      <c r="X897">
        <v>0</v>
      </c>
      <c r="Y897">
        <v>0</v>
      </c>
    </row>
    <row r="898" spans="1:25">
      <c r="A898" s="87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0.14630000000000001</v>
      </c>
      <c r="H898">
        <v>0.16170000000000001</v>
      </c>
      <c r="I898">
        <v>0.17270000000000002</v>
      </c>
      <c r="J898">
        <v>4.07E-2</v>
      </c>
      <c r="K898">
        <v>2.2000000000000001E-3</v>
      </c>
      <c r="L898">
        <v>7.7000000000000011E-3</v>
      </c>
      <c r="M898">
        <v>1.1000000000000001E-2</v>
      </c>
      <c r="N898">
        <v>0.12429999999999999</v>
      </c>
      <c r="O898">
        <v>5.3899999999999997E-2</v>
      </c>
      <c r="P898">
        <v>3.85E-2</v>
      </c>
      <c r="Q898">
        <v>3.0800000000000004E-2</v>
      </c>
      <c r="R898">
        <v>2.2000000000000001E-3</v>
      </c>
      <c r="S898">
        <v>1.1000000000000001E-3</v>
      </c>
      <c r="T898">
        <v>1.1000000000000001E-3</v>
      </c>
      <c r="U898">
        <v>8.4699999999999998E-2</v>
      </c>
      <c r="V898">
        <v>0.1628</v>
      </c>
      <c r="W898">
        <v>0.16389999999999999</v>
      </c>
      <c r="X898">
        <v>0.11770000000000001</v>
      </c>
      <c r="Y898">
        <v>0</v>
      </c>
    </row>
    <row r="899" spans="1:25">
      <c r="A899" s="87" t="s">
        <v>908</v>
      </c>
      <c r="B899">
        <v>1.1000000000000001E-3</v>
      </c>
      <c r="C899">
        <v>1.1000000000000001E-3</v>
      </c>
      <c r="D899">
        <v>1.1000000000000001E-3</v>
      </c>
      <c r="E899">
        <v>1.1000000000000001E-3</v>
      </c>
      <c r="F899">
        <v>0</v>
      </c>
      <c r="G899">
        <v>1.1000000000000001E-3</v>
      </c>
      <c r="H899">
        <v>2.2000000000000001E-3</v>
      </c>
      <c r="I899">
        <v>4.4000000000000003E-3</v>
      </c>
      <c r="J899">
        <v>5.5000000000000005E-3</v>
      </c>
      <c r="K899">
        <v>7.7000000000000011E-3</v>
      </c>
      <c r="L899">
        <v>9.8999999999999991E-3</v>
      </c>
      <c r="M899">
        <v>3.3E-3</v>
      </c>
      <c r="N899">
        <v>3.3E-3</v>
      </c>
      <c r="O899">
        <v>5.5000000000000005E-3</v>
      </c>
      <c r="P899">
        <v>3.3E-3</v>
      </c>
      <c r="Q899">
        <v>4.1800000000000004E-2</v>
      </c>
      <c r="R899">
        <v>4.7300000000000002E-2</v>
      </c>
      <c r="S899">
        <v>5.5000000000000005E-3</v>
      </c>
      <c r="T899">
        <v>5.5000000000000005E-3</v>
      </c>
      <c r="U899">
        <v>2.2000000000000001E-3</v>
      </c>
      <c r="V899">
        <v>2.2000000000000001E-3</v>
      </c>
      <c r="W899">
        <v>2.2000000000000001E-3</v>
      </c>
      <c r="X899">
        <v>6.6E-3</v>
      </c>
      <c r="Y899">
        <v>0</v>
      </c>
    </row>
    <row r="900" spans="1:25">
      <c r="A900" s="87" t="s">
        <v>909</v>
      </c>
      <c r="B900">
        <v>0</v>
      </c>
      <c r="C900">
        <v>0</v>
      </c>
      <c r="D900">
        <v>0</v>
      </c>
      <c r="E900">
        <v>0</v>
      </c>
      <c r="F900">
        <v>2.53E-2</v>
      </c>
      <c r="G900">
        <v>0.20130000000000001</v>
      </c>
      <c r="H900">
        <v>5.7200000000000001E-2</v>
      </c>
      <c r="I900">
        <v>0.21559999999999999</v>
      </c>
      <c r="J900">
        <v>2.0900000000000002E-2</v>
      </c>
      <c r="K900">
        <v>4.4000000000000003E-3</v>
      </c>
      <c r="L900">
        <v>8.8000000000000005E-3</v>
      </c>
      <c r="M900">
        <v>8.8000000000000005E-3</v>
      </c>
      <c r="N900">
        <v>1.43E-2</v>
      </c>
      <c r="O900">
        <v>4.4000000000000003E-3</v>
      </c>
      <c r="P900">
        <v>1.1000000000000001E-2</v>
      </c>
      <c r="Q900">
        <v>4.4000000000000003E-3</v>
      </c>
      <c r="R900">
        <v>3.3E-3</v>
      </c>
      <c r="S900">
        <v>3.3E-3</v>
      </c>
      <c r="T900">
        <v>3.3E-3</v>
      </c>
      <c r="U900">
        <v>3.0800000000000004E-2</v>
      </c>
      <c r="V900">
        <v>0.22989999999999999</v>
      </c>
      <c r="W900">
        <v>2.4199999999999999E-2</v>
      </c>
      <c r="X900">
        <v>0.2024</v>
      </c>
      <c r="Y900">
        <v>1.6500000000000001E-2</v>
      </c>
    </row>
    <row r="901" spans="1:25">
      <c r="A901" s="87" t="s">
        <v>910</v>
      </c>
      <c r="B901">
        <v>2.75E-2</v>
      </c>
      <c r="C901">
        <v>0.17050000000000001</v>
      </c>
      <c r="D901">
        <v>3.3E-3</v>
      </c>
      <c r="E901">
        <v>0.16500000000000001</v>
      </c>
      <c r="F901">
        <v>5.5000000000000005E-3</v>
      </c>
      <c r="G901">
        <v>0.14630000000000001</v>
      </c>
      <c r="H901">
        <v>3.0800000000000004E-2</v>
      </c>
      <c r="I901">
        <v>2.2000000000000001E-3</v>
      </c>
      <c r="J901">
        <v>1.1000000000000001E-3</v>
      </c>
      <c r="K901">
        <v>2.2000000000000001E-3</v>
      </c>
      <c r="L901">
        <v>2.2000000000000001E-3</v>
      </c>
      <c r="M901">
        <v>3.3E-3</v>
      </c>
      <c r="N901">
        <v>0.1661</v>
      </c>
      <c r="O901">
        <v>6.6E-3</v>
      </c>
      <c r="P901">
        <v>0.16830000000000001</v>
      </c>
      <c r="Q901">
        <v>3.3E-3</v>
      </c>
      <c r="R901">
        <v>0.17600000000000002</v>
      </c>
      <c r="S901">
        <v>4.4000000000000003E-3</v>
      </c>
      <c r="T901">
        <v>2.2000000000000001E-3</v>
      </c>
      <c r="U901">
        <v>0.17050000000000001</v>
      </c>
      <c r="V901">
        <v>2.2000000000000001E-3</v>
      </c>
      <c r="W901">
        <v>0.15509999999999999</v>
      </c>
      <c r="X901">
        <v>1.6500000000000001E-2</v>
      </c>
      <c r="Y901">
        <v>0.1507</v>
      </c>
    </row>
    <row r="902" spans="1:25">
      <c r="A902" s="87" t="s">
        <v>911</v>
      </c>
      <c r="B902">
        <v>5.5000000000000005E-3</v>
      </c>
      <c r="C902">
        <v>5.5000000000000005E-3</v>
      </c>
      <c r="D902">
        <v>5.5000000000000005E-3</v>
      </c>
      <c r="E902">
        <v>4.4000000000000003E-3</v>
      </c>
      <c r="F902">
        <v>0.1265</v>
      </c>
      <c r="G902">
        <v>4.4000000000000003E-3</v>
      </c>
      <c r="H902">
        <v>5.5000000000000005E-3</v>
      </c>
      <c r="I902">
        <v>0.1331</v>
      </c>
      <c r="J902">
        <v>3.0800000000000004E-2</v>
      </c>
      <c r="K902">
        <v>4.8399999999999999E-2</v>
      </c>
      <c r="L902">
        <v>4.9500000000000002E-2</v>
      </c>
      <c r="M902">
        <v>4.8399999999999999E-2</v>
      </c>
      <c r="N902">
        <v>2.53E-2</v>
      </c>
      <c r="O902">
        <v>1.9799999999999998E-2</v>
      </c>
      <c r="P902">
        <v>3.0800000000000004E-2</v>
      </c>
      <c r="Q902">
        <v>2.75E-2</v>
      </c>
      <c r="R902">
        <v>1.43E-2</v>
      </c>
      <c r="S902">
        <v>1.1000000000000001E-2</v>
      </c>
      <c r="T902">
        <v>9.8999999999999991E-3</v>
      </c>
      <c r="U902">
        <v>8.8000000000000005E-3</v>
      </c>
      <c r="V902">
        <v>0.15179999999999999</v>
      </c>
      <c r="W902">
        <v>5.5000000000000005E-3</v>
      </c>
      <c r="X902">
        <v>0.1419</v>
      </c>
      <c r="Y902">
        <v>0.10010000000000001</v>
      </c>
    </row>
    <row r="903" spans="1:25">
      <c r="A903" s="87" t="s">
        <v>912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1.1000000000000001E-3</v>
      </c>
      <c r="L903">
        <v>2.2000000000000001E-3</v>
      </c>
      <c r="M903">
        <v>2.2000000000000001E-3</v>
      </c>
      <c r="N903">
        <v>2.2000000000000001E-3</v>
      </c>
      <c r="O903">
        <v>3.3E-3</v>
      </c>
      <c r="P903">
        <v>1.1000000000000001E-3</v>
      </c>
      <c r="Q903">
        <v>1.1000000000000001E-3</v>
      </c>
      <c r="R903">
        <v>1.1000000000000001E-3</v>
      </c>
      <c r="S903">
        <v>1.1000000000000001E-3</v>
      </c>
      <c r="T903">
        <v>2.2000000000000001E-3</v>
      </c>
      <c r="U903">
        <v>1.1000000000000001E-3</v>
      </c>
      <c r="V903">
        <v>0</v>
      </c>
      <c r="W903">
        <v>0</v>
      </c>
      <c r="X903">
        <v>1.1000000000000001E-3</v>
      </c>
      <c r="Y903">
        <v>1.1000000000000001E-3</v>
      </c>
    </row>
    <row r="904" spans="1:25">
      <c r="A904" s="87" t="s">
        <v>913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1.1000000000000001E-3</v>
      </c>
      <c r="I904">
        <v>0</v>
      </c>
      <c r="J904">
        <v>0</v>
      </c>
      <c r="K904">
        <v>1.1000000000000001E-3</v>
      </c>
      <c r="L904">
        <v>1.1000000000000001E-3</v>
      </c>
      <c r="M904">
        <v>1.1000000000000001E-3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1.1000000000000001E-3</v>
      </c>
      <c r="T904">
        <v>1.1000000000000001E-3</v>
      </c>
      <c r="U904">
        <v>1.1000000000000001E-3</v>
      </c>
      <c r="V904">
        <v>1.1000000000000001E-3</v>
      </c>
      <c r="W904">
        <v>1.1000000000000001E-3</v>
      </c>
      <c r="X904">
        <v>0</v>
      </c>
      <c r="Y904">
        <v>0</v>
      </c>
    </row>
    <row r="905" spans="1:25">
      <c r="A905" s="87" t="s">
        <v>914</v>
      </c>
      <c r="B905">
        <v>0.21559999999999999</v>
      </c>
      <c r="C905">
        <v>0.1265</v>
      </c>
      <c r="D905">
        <v>2.2000000000000001E-3</v>
      </c>
      <c r="E905">
        <v>3.3E-3</v>
      </c>
      <c r="F905">
        <v>3.85E-2</v>
      </c>
      <c r="G905">
        <v>7.7000000000000011E-3</v>
      </c>
      <c r="H905">
        <v>2.64E-2</v>
      </c>
      <c r="I905">
        <v>0.1012</v>
      </c>
      <c r="J905">
        <v>0.1056</v>
      </c>
      <c r="K905">
        <v>7.8100000000000003E-2</v>
      </c>
      <c r="L905">
        <v>5.6100000000000004E-2</v>
      </c>
      <c r="M905">
        <v>4.4000000000000004E-2</v>
      </c>
      <c r="N905">
        <v>2.0900000000000002E-2</v>
      </c>
      <c r="O905">
        <v>1.1000000000000001E-2</v>
      </c>
      <c r="P905">
        <v>4.4000000000000003E-3</v>
      </c>
      <c r="Q905">
        <v>5.5000000000000005E-3</v>
      </c>
      <c r="R905">
        <v>1.6500000000000001E-2</v>
      </c>
      <c r="S905">
        <v>2.4199999999999999E-2</v>
      </c>
      <c r="T905">
        <v>1.6500000000000001E-2</v>
      </c>
      <c r="U905">
        <v>6.6E-3</v>
      </c>
      <c r="V905">
        <v>4.4000000000000003E-3</v>
      </c>
      <c r="W905">
        <v>1.1000000000000001E-3</v>
      </c>
      <c r="X905">
        <v>1.1000000000000001E-3</v>
      </c>
      <c r="Y905">
        <v>3.5200000000000002E-2</v>
      </c>
    </row>
    <row r="906" spans="1:25">
      <c r="A906" s="87" t="s">
        <v>915</v>
      </c>
      <c r="B906">
        <v>1.1000000000000001E-3</v>
      </c>
      <c r="C906">
        <v>1.1000000000000001E-3</v>
      </c>
      <c r="D906">
        <v>5.5000000000000005E-3</v>
      </c>
      <c r="E906">
        <v>1.1000000000000001E-3</v>
      </c>
      <c r="F906">
        <v>1.1000000000000001E-3</v>
      </c>
      <c r="G906">
        <v>2.3099999999999999E-2</v>
      </c>
      <c r="H906">
        <v>3.7400000000000003E-2</v>
      </c>
      <c r="I906">
        <v>7.7000000000000011E-3</v>
      </c>
      <c r="J906">
        <v>8.8000000000000005E-3</v>
      </c>
      <c r="K906">
        <v>6.6E-3</v>
      </c>
      <c r="L906">
        <v>3.3E-3</v>
      </c>
      <c r="M906">
        <v>3.3E-3</v>
      </c>
      <c r="N906">
        <v>7.7000000000000011E-3</v>
      </c>
      <c r="O906">
        <v>1.32E-2</v>
      </c>
      <c r="P906">
        <v>1.7600000000000001E-2</v>
      </c>
      <c r="Q906">
        <v>1.43E-2</v>
      </c>
      <c r="R906">
        <v>1.1000000000000001E-2</v>
      </c>
      <c r="S906">
        <v>1.32E-2</v>
      </c>
      <c r="T906">
        <v>4.4000000000000003E-3</v>
      </c>
      <c r="U906">
        <v>7.7000000000000011E-3</v>
      </c>
      <c r="V906">
        <v>4.4000000000000003E-3</v>
      </c>
      <c r="W906">
        <v>5.5000000000000005E-3</v>
      </c>
      <c r="X906">
        <v>2.2000000000000001E-3</v>
      </c>
      <c r="Y906">
        <v>4.4000000000000003E-3</v>
      </c>
    </row>
    <row r="907" spans="1:25">
      <c r="A907" s="87" t="s">
        <v>916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2.2000000000000001E-3</v>
      </c>
      <c r="H907">
        <v>0</v>
      </c>
      <c r="I907">
        <v>2.2000000000000001E-3</v>
      </c>
      <c r="J907">
        <v>4.4000000000000003E-3</v>
      </c>
      <c r="K907">
        <v>3.3E-3</v>
      </c>
      <c r="L907">
        <v>0</v>
      </c>
      <c r="M907">
        <v>0</v>
      </c>
      <c r="N907">
        <v>0</v>
      </c>
      <c r="O907">
        <v>6.6E-3</v>
      </c>
      <c r="P907">
        <v>5.5000000000000005E-3</v>
      </c>
      <c r="Q907">
        <v>8.8000000000000005E-3</v>
      </c>
      <c r="R907">
        <v>5.5000000000000005E-3</v>
      </c>
      <c r="S907">
        <v>0</v>
      </c>
      <c r="T907">
        <v>0</v>
      </c>
      <c r="U907">
        <v>0</v>
      </c>
      <c r="V907">
        <v>0</v>
      </c>
      <c r="W907">
        <v>1.1000000000000001E-3</v>
      </c>
      <c r="X907">
        <v>2.2000000000000001E-3</v>
      </c>
      <c r="Y907">
        <v>0</v>
      </c>
    </row>
    <row r="908" spans="1:25">
      <c r="A908" s="87" t="s">
        <v>917</v>
      </c>
      <c r="B908">
        <v>1.1000000000000001E-3</v>
      </c>
      <c r="C908">
        <v>2.2000000000000001E-3</v>
      </c>
      <c r="D908">
        <v>2.2000000000000001E-3</v>
      </c>
      <c r="E908">
        <v>1.1000000000000001E-3</v>
      </c>
      <c r="F908">
        <v>0</v>
      </c>
      <c r="G908">
        <v>0.43119999999999997</v>
      </c>
      <c r="H908">
        <v>0.57200000000000006</v>
      </c>
      <c r="I908">
        <v>0.15289999999999998</v>
      </c>
      <c r="J908">
        <v>1.1000000000000001E-3</v>
      </c>
      <c r="K908">
        <v>2.2000000000000001E-3</v>
      </c>
      <c r="L908">
        <v>3.3E-3</v>
      </c>
      <c r="M908">
        <v>6.6E-3</v>
      </c>
      <c r="N908">
        <v>2.2000000000000001E-3</v>
      </c>
      <c r="O908">
        <v>3.3E-3</v>
      </c>
      <c r="P908">
        <v>2.2000000000000001E-3</v>
      </c>
      <c r="Q908">
        <v>2.2000000000000001E-3</v>
      </c>
      <c r="R908">
        <v>2.2000000000000001E-3</v>
      </c>
      <c r="S908">
        <v>2.2000000000000001E-3</v>
      </c>
      <c r="T908">
        <v>2.2000000000000001E-3</v>
      </c>
      <c r="U908">
        <v>2.2000000000000001E-3</v>
      </c>
      <c r="V908">
        <v>1.1000000000000001E-3</v>
      </c>
      <c r="W908">
        <v>0</v>
      </c>
      <c r="X908">
        <v>0</v>
      </c>
      <c r="Y908">
        <v>0</v>
      </c>
    </row>
    <row r="909" spans="1:25">
      <c r="A909" s="87" t="s">
        <v>918</v>
      </c>
      <c r="B909">
        <v>3.3E-3</v>
      </c>
      <c r="C909">
        <v>8.8000000000000005E-3</v>
      </c>
      <c r="D909">
        <v>0</v>
      </c>
      <c r="E909">
        <v>0</v>
      </c>
      <c r="F909">
        <v>0</v>
      </c>
      <c r="G909">
        <v>0</v>
      </c>
      <c r="H909">
        <v>2.2000000000000001E-3</v>
      </c>
      <c r="I909">
        <v>9.8999999999999991E-3</v>
      </c>
      <c r="J909">
        <v>1.43E-2</v>
      </c>
      <c r="K909">
        <v>6.6E-3</v>
      </c>
      <c r="L909">
        <v>6.6E-3</v>
      </c>
      <c r="M909">
        <v>4.4000000000000003E-3</v>
      </c>
      <c r="N909">
        <v>0</v>
      </c>
      <c r="O909">
        <v>6.6E-3</v>
      </c>
      <c r="P909">
        <v>1.1000000000000001E-3</v>
      </c>
      <c r="Q909">
        <v>3.3E-3</v>
      </c>
      <c r="R909">
        <v>6.6E-3</v>
      </c>
      <c r="S909">
        <v>4.4000000000000003E-3</v>
      </c>
      <c r="T909">
        <v>5.5000000000000005E-3</v>
      </c>
      <c r="U909">
        <v>1.1000000000000001E-3</v>
      </c>
      <c r="V909">
        <v>1.1000000000000001E-3</v>
      </c>
      <c r="W909">
        <v>2.2000000000000001E-3</v>
      </c>
      <c r="X909">
        <v>0</v>
      </c>
      <c r="Y909">
        <v>0</v>
      </c>
    </row>
    <row r="910" spans="1:25">
      <c r="A910" s="87" t="s">
        <v>1160</v>
      </c>
      <c r="B910">
        <v>0.73480000000000001</v>
      </c>
      <c r="C910">
        <v>0.71060000000000001</v>
      </c>
      <c r="D910">
        <v>0.39269999999999999</v>
      </c>
      <c r="E910">
        <v>7.0400000000000004E-2</v>
      </c>
      <c r="F910">
        <v>2.64E-2</v>
      </c>
      <c r="G910">
        <v>2.2000000000000002E-2</v>
      </c>
      <c r="H910">
        <v>3.0800000000000004E-2</v>
      </c>
      <c r="I910">
        <v>6.3799999999999996E-2</v>
      </c>
      <c r="J910">
        <v>0.11550000000000001</v>
      </c>
      <c r="K910">
        <v>0.11660000000000001</v>
      </c>
      <c r="L910">
        <v>9.4600000000000004E-2</v>
      </c>
      <c r="M910">
        <v>8.6900000000000005E-2</v>
      </c>
      <c r="N910">
        <v>6.93E-2</v>
      </c>
      <c r="O910">
        <v>6.7099999999999993E-2</v>
      </c>
      <c r="P910">
        <v>5.6100000000000004E-2</v>
      </c>
      <c r="Q910">
        <v>6.1600000000000009E-2</v>
      </c>
      <c r="R910">
        <v>6.6000000000000003E-2</v>
      </c>
      <c r="S910">
        <v>6.8199999999999997E-2</v>
      </c>
      <c r="T910">
        <v>6.0500000000000005E-2</v>
      </c>
      <c r="U910">
        <v>4.6199999999999998E-2</v>
      </c>
      <c r="V910">
        <v>4.7300000000000002E-2</v>
      </c>
      <c r="W910">
        <v>4.4000000000000004E-2</v>
      </c>
      <c r="X910">
        <v>3.5200000000000002E-2</v>
      </c>
      <c r="Y910">
        <v>0.27500000000000002</v>
      </c>
    </row>
    <row r="911" spans="1:25">
      <c r="A911" s="87" t="s">
        <v>1161</v>
      </c>
      <c r="B911">
        <v>0</v>
      </c>
      <c r="C911">
        <v>0</v>
      </c>
      <c r="D911">
        <v>3.4099999999999998E-2</v>
      </c>
      <c r="E911">
        <v>0.1045</v>
      </c>
      <c r="F911">
        <v>0</v>
      </c>
      <c r="G911">
        <v>0</v>
      </c>
      <c r="H911">
        <v>1.1000000000000001E-3</v>
      </c>
      <c r="I911">
        <v>2.2000000000000001E-3</v>
      </c>
      <c r="J911">
        <v>1.1000000000000001E-3</v>
      </c>
      <c r="K911">
        <v>2.2000000000000001E-3</v>
      </c>
      <c r="L911">
        <v>1.1000000000000001E-3</v>
      </c>
      <c r="M911">
        <v>2.2000000000000001E-3</v>
      </c>
      <c r="N911">
        <v>1.1000000000000001E-3</v>
      </c>
      <c r="O911">
        <v>4.4000000000000003E-3</v>
      </c>
      <c r="P911">
        <v>2.2000000000000001E-3</v>
      </c>
      <c r="Q911">
        <v>3.3E-3</v>
      </c>
      <c r="R911">
        <v>1.1000000000000001E-3</v>
      </c>
      <c r="S911">
        <v>1.1000000000000001E-3</v>
      </c>
      <c r="T911">
        <v>1.1000000000000001E-3</v>
      </c>
      <c r="U911">
        <v>1.1000000000000001E-3</v>
      </c>
      <c r="V911">
        <v>1.1000000000000001E-3</v>
      </c>
      <c r="W911">
        <v>1.1000000000000001E-3</v>
      </c>
      <c r="X911">
        <v>1.1000000000000001E-3</v>
      </c>
      <c r="Y911">
        <v>0</v>
      </c>
    </row>
    <row r="912" spans="1:25">
      <c r="A912" s="87" t="s">
        <v>1162</v>
      </c>
      <c r="B912">
        <v>0.2024</v>
      </c>
      <c r="C912">
        <v>0.11</v>
      </c>
      <c r="D912">
        <v>1.8700000000000001E-2</v>
      </c>
      <c r="E912">
        <v>2.2000000000000001E-3</v>
      </c>
      <c r="F912">
        <v>0</v>
      </c>
      <c r="G912">
        <v>0</v>
      </c>
      <c r="H912">
        <v>0</v>
      </c>
      <c r="I912">
        <v>3.3E-3</v>
      </c>
      <c r="J912">
        <v>9.8999999999999991E-3</v>
      </c>
      <c r="K912">
        <v>5.5000000000000005E-3</v>
      </c>
      <c r="L912">
        <v>1.6500000000000001E-2</v>
      </c>
      <c r="M912">
        <v>1.1000000000000001E-3</v>
      </c>
      <c r="N912">
        <v>0</v>
      </c>
      <c r="O912">
        <v>0</v>
      </c>
      <c r="P912">
        <v>4.4000000000000003E-3</v>
      </c>
      <c r="Q912">
        <v>3.3E-3</v>
      </c>
      <c r="R912">
        <v>5.5000000000000005E-3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0.1111</v>
      </c>
      <c r="Y912">
        <v>0.26950000000000002</v>
      </c>
    </row>
    <row r="913" spans="1:25">
      <c r="A913" s="87" t="s">
        <v>1163</v>
      </c>
      <c r="B913">
        <v>1.9799999999999998E-2</v>
      </c>
      <c r="C913">
        <v>0.16059999999999999</v>
      </c>
      <c r="D913">
        <v>2.86E-2</v>
      </c>
      <c r="E913">
        <v>1.32E-2</v>
      </c>
      <c r="F913">
        <v>6.6E-3</v>
      </c>
      <c r="G913">
        <v>5.5000000000000005E-3</v>
      </c>
      <c r="H913">
        <v>5.5000000000000005E-3</v>
      </c>
      <c r="I913">
        <v>1.32E-2</v>
      </c>
      <c r="J913">
        <v>6.6E-3</v>
      </c>
      <c r="K913">
        <v>5.5000000000000005E-3</v>
      </c>
      <c r="L913">
        <v>1.7600000000000001E-2</v>
      </c>
      <c r="M913">
        <v>7.7000000000000011E-3</v>
      </c>
      <c r="N913">
        <v>5.5000000000000005E-3</v>
      </c>
      <c r="O913">
        <v>3.3E-3</v>
      </c>
      <c r="P913">
        <v>4.4000000000000003E-3</v>
      </c>
      <c r="Q913">
        <v>1.43E-2</v>
      </c>
      <c r="R913">
        <v>1.43E-2</v>
      </c>
      <c r="S913">
        <v>1.1000000000000001E-2</v>
      </c>
      <c r="T913">
        <v>8.8000000000000005E-3</v>
      </c>
      <c r="U913">
        <v>5.5000000000000005E-3</v>
      </c>
      <c r="V913">
        <v>3.3E-3</v>
      </c>
      <c r="W913">
        <v>3.3E-3</v>
      </c>
      <c r="X913">
        <v>3.3E-3</v>
      </c>
      <c r="Y913">
        <v>9.4600000000000004E-2</v>
      </c>
    </row>
    <row r="914" spans="1:25">
      <c r="A914" s="87" t="s">
        <v>1164</v>
      </c>
      <c r="B914">
        <v>1.21E-2</v>
      </c>
      <c r="C914">
        <v>2.2000000000000001E-3</v>
      </c>
      <c r="D914">
        <v>2.2000000000000001E-3</v>
      </c>
      <c r="E914">
        <v>0.14410000000000001</v>
      </c>
      <c r="F914">
        <v>2.64E-2</v>
      </c>
      <c r="G914">
        <v>2.2000000000000001E-3</v>
      </c>
      <c r="H914">
        <v>2.2000000000000001E-3</v>
      </c>
      <c r="I914">
        <v>4.4000000000000003E-3</v>
      </c>
      <c r="J914">
        <v>2.2000000000000001E-3</v>
      </c>
      <c r="K914">
        <v>2.2000000000000001E-3</v>
      </c>
      <c r="L914">
        <v>3.3E-3</v>
      </c>
      <c r="M914">
        <v>3.3E-3</v>
      </c>
      <c r="N914">
        <v>2.2000000000000001E-3</v>
      </c>
      <c r="O914">
        <v>2.2000000000000001E-3</v>
      </c>
      <c r="P914">
        <v>3.3E-3</v>
      </c>
      <c r="Q914">
        <v>3.3E-3</v>
      </c>
      <c r="R914">
        <v>6.6E-3</v>
      </c>
      <c r="S914">
        <v>2.2000000000000001E-3</v>
      </c>
      <c r="T914">
        <v>2.2000000000000001E-3</v>
      </c>
      <c r="U914">
        <v>1.1000000000000001E-3</v>
      </c>
      <c r="V914">
        <v>2.2000000000000001E-3</v>
      </c>
      <c r="W914">
        <v>2.2000000000000001E-3</v>
      </c>
      <c r="X914">
        <v>2.0900000000000002E-2</v>
      </c>
      <c r="Y914">
        <v>0.1386</v>
      </c>
    </row>
    <row r="915" spans="1:25">
      <c r="A915" s="87" t="s">
        <v>1165</v>
      </c>
      <c r="B915">
        <v>0</v>
      </c>
      <c r="C915">
        <v>0</v>
      </c>
      <c r="D915">
        <v>0</v>
      </c>
      <c r="E915">
        <v>0</v>
      </c>
      <c r="F915">
        <v>1.1000000000000001E-3</v>
      </c>
      <c r="G915">
        <v>1.1000000000000001E-3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2.2000000000000001E-3</v>
      </c>
      <c r="X915">
        <v>0</v>
      </c>
      <c r="Y915">
        <v>0</v>
      </c>
    </row>
    <row r="916" spans="1:25">
      <c r="A916" s="87" t="s">
        <v>1166</v>
      </c>
      <c r="B916">
        <v>0.187</v>
      </c>
      <c r="C916">
        <v>3.3E-3</v>
      </c>
      <c r="D916">
        <v>2.2000000000000001E-3</v>
      </c>
      <c r="E916">
        <v>3.3E-3</v>
      </c>
      <c r="F916">
        <v>3.3E-3</v>
      </c>
      <c r="G916">
        <v>0.1903</v>
      </c>
      <c r="H916">
        <v>0.18809999999999999</v>
      </c>
      <c r="I916">
        <v>9.8999999999999991E-3</v>
      </c>
      <c r="J916">
        <v>1.8700000000000001E-2</v>
      </c>
      <c r="K916">
        <v>2.53E-2</v>
      </c>
      <c r="L916">
        <v>1.6500000000000001E-2</v>
      </c>
      <c r="M916">
        <v>1.43E-2</v>
      </c>
      <c r="N916">
        <v>6.6E-3</v>
      </c>
      <c r="O916">
        <v>5.5000000000000005E-3</v>
      </c>
      <c r="P916">
        <v>5.5000000000000005E-3</v>
      </c>
      <c r="Q916">
        <v>6.6E-3</v>
      </c>
      <c r="R916">
        <v>7.7000000000000011E-3</v>
      </c>
      <c r="S916">
        <v>3.9599999999999996E-2</v>
      </c>
      <c r="T916">
        <v>7.7000000000000011E-3</v>
      </c>
      <c r="U916">
        <v>4.4000000000000003E-3</v>
      </c>
      <c r="V916">
        <v>3.3E-3</v>
      </c>
      <c r="W916">
        <v>5.5000000000000005E-3</v>
      </c>
      <c r="X916">
        <v>4.4000000000000003E-3</v>
      </c>
      <c r="Y916">
        <v>0.2167</v>
      </c>
    </row>
    <row r="917" spans="1:25">
      <c r="A917" s="87" t="s">
        <v>1167</v>
      </c>
      <c r="B917">
        <v>0.10779999999999999</v>
      </c>
      <c r="C917">
        <v>0.1045</v>
      </c>
      <c r="D917">
        <v>4.6199999999999998E-2</v>
      </c>
      <c r="E917">
        <v>0.18479999999999999</v>
      </c>
      <c r="F917">
        <v>1.8700000000000001E-2</v>
      </c>
      <c r="G917">
        <v>0.15289999999999998</v>
      </c>
      <c r="H917">
        <v>0.13750000000000001</v>
      </c>
      <c r="I917">
        <v>1.1000000000000001E-3</v>
      </c>
      <c r="J917">
        <v>8.8000000000000005E-3</v>
      </c>
      <c r="K917">
        <v>1.1000000000000001E-3</v>
      </c>
      <c r="L917">
        <v>1.7600000000000001E-2</v>
      </c>
      <c r="M917">
        <v>2.53E-2</v>
      </c>
      <c r="N917">
        <v>2.2000000000000001E-3</v>
      </c>
      <c r="O917">
        <v>1.8700000000000001E-2</v>
      </c>
      <c r="P917">
        <v>1.1000000000000001E-3</v>
      </c>
      <c r="Q917">
        <v>3.3E-3</v>
      </c>
      <c r="R917">
        <v>9.8999999999999991E-3</v>
      </c>
      <c r="S917">
        <v>1.1000000000000001E-3</v>
      </c>
      <c r="T917">
        <v>6.6E-3</v>
      </c>
      <c r="U917">
        <v>0</v>
      </c>
      <c r="V917">
        <v>0</v>
      </c>
      <c r="W917">
        <v>0</v>
      </c>
      <c r="X917">
        <v>0</v>
      </c>
      <c r="Y917">
        <v>2.2000000000000001E-3</v>
      </c>
    </row>
    <row r="918" spans="1:25">
      <c r="A918" s="87" t="s">
        <v>1168</v>
      </c>
      <c r="B918">
        <v>1.1000000000000001E-3</v>
      </c>
      <c r="C918">
        <v>1.1000000000000001E-3</v>
      </c>
      <c r="D918">
        <v>1.1000000000000001E-3</v>
      </c>
      <c r="E918">
        <v>1.1000000000000001E-3</v>
      </c>
      <c r="F918">
        <v>5.3899999999999997E-2</v>
      </c>
      <c r="G918">
        <v>3.0800000000000004E-2</v>
      </c>
      <c r="H918">
        <v>2.2000000000000001E-3</v>
      </c>
      <c r="I918">
        <v>7.7000000000000011E-3</v>
      </c>
      <c r="J918">
        <v>1.5400000000000002E-2</v>
      </c>
      <c r="K918">
        <v>1.1000000000000001E-2</v>
      </c>
      <c r="L918">
        <v>7.7000000000000011E-3</v>
      </c>
      <c r="M918">
        <v>5.5000000000000005E-3</v>
      </c>
      <c r="N918">
        <v>7.7000000000000011E-3</v>
      </c>
      <c r="O918">
        <v>7.7000000000000011E-3</v>
      </c>
      <c r="P918">
        <v>2.2000000000000001E-3</v>
      </c>
      <c r="Q918">
        <v>7.7000000000000011E-3</v>
      </c>
      <c r="R918">
        <v>1.21E-2</v>
      </c>
      <c r="S918">
        <v>9.8999999999999991E-3</v>
      </c>
      <c r="T918">
        <v>4.1800000000000004E-2</v>
      </c>
      <c r="U918">
        <v>5.1699999999999996E-2</v>
      </c>
      <c r="V918">
        <v>1.32E-2</v>
      </c>
      <c r="W918">
        <v>3.3E-3</v>
      </c>
      <c r="X918">
        <v>3.3E-3</v>
      </c>
      <c r="Y918">
        <v>1.1000000000000001E-3</v>
      </c>
    </row>
    <row r="919" spans="1:25">
      <c r="A919" s="87" t="s">
        <v>1169</v>
      </c>
      <c r="B919">
        <v>4.1800000000000004E-2</v>
      </c>
      <c r="C919">
        <v>3.3E-3</v>
      </c>
      <c r="D919">
        <v>2.2000000000000001E-3</v>
      </c>
      <c r="E919">
        <v>1.1000000000000001E-3</v>
      </c>
      <c r="F919">
        <v>1.1000000000000001E-3</v>
      </c>
      <c r="G919">
        <v>1.1000000000000001E-3</v>
      </c>
      <c r="H919">
        <v>5.5E-2</v>
      </c>
      <c r="I919">
        <v>6.2699999999999992E-2</v>
      </c>
      <c r="J919">
        <v>3.85E-2</v>
      </c>
      <c r="K919">
        <v>2.0900000000000002E-2</v>
      </c>
      <c r="L919">
        <v>2.2000000000000002E-2</v>
      </c>
      <c r="M919">
        <v>2.0900000000000002E-2</v>
      </c>
      <c r="N919">
        <v>1.32E-2</v>
      </c>
      <c r="O919">
        <v>3.3E-3</v>
      </c>
      <c r="P919">
        <v>3.3E-3</v>
      </c>
      <c r="Q919">
        <v>5.5000000000000005E-3</v>
      </c>
      <c r="R919">
        <v>8.8000000000000005E-3</v>
      </c>
      <c r="S919">
        <v>1.1000000000000001E-2</v>
      </c>
      <c r="T919">
        <v>4.4000000000000003E-3</v>
      </c>
      <c r="U919">
        <v>4.4000000000000003E-3</v>
      </c>
      <c r="V919">
        <v>3.3E-3</v>
      </c>
      <c r="W919">
        <v>4.4000000000000003E-3</v>
      </c>
      <c r="X919">
        <v>4.8399999999999999E-2</v>
      </c>
      <c r="Y919">
        <v>0.23980000000000001</v>
      </c>
    </row>
    <row r="920" spans="1:25">
      <c r="A920" s="87" t="s">
        <v>1170</v>
      </c>
      <c r="B920">
        <v>1.1000000000000001E-3</v>
      </c>
      <c r="C920">
        <v>1.1000000000000001E-3</v>
      </c>
      <c r="D920">
        <v>1.1000000000000001E-3</v>
      </c>
      <c r="E920">
        <v>1.1000000000000001E-3</v>
      </c>
      <c r="F920">
        <v>0.12429999999999999</v>
      </c>
      <c r="G920">
        <v>4.4000000000000004E-2</v>
      </c>
      <c r="H920">
        <v>8.8000000000000005E-3</v>
      </c>
      <c r="I920">
        <v>1.32E-2</v>
      </c>
      <c r="J920">
        <v>8.8000000000000005E-3</v>
      </c>
      <c r="K920">
        <v>9.8999999999999991E-3</v>
      </c>
      <c r="L920">
        <v>5.5000000000000005E-3</v>
      </c>
      <c r="M920">
        <v>2.2000000000000001E-3</v>
      </c>
      <c r="N920">
        <v>1.1000000000000001E-3</v>
      </c>
      <c r="O920">
        <v>1.1000000000000001E-3</v>
      </c>
      <c r="P920">
        <v>2.2000000000000001E-3</v>
      </c>
      <c r="Q920">
        <v>2.2000000000000001E-3</v>
      </c>
      <c r="R920">
        <v>1.1000000000000001E-3</v>
      </c>
      <c r="S920">
        <v>2.2000000000000001E-3</v>
      </c>
      <c r="T920">
        <v>3.3E-3</v>
      </c>
      <c r="U920">
        <v>2.2000000000000001E-3</v>
      </c>
      <c r="V920">
        <v>2.2000000000000001E-3</v>
      </c>
      <c r="W920">
        <v>2.2000000000000001E-3</v>
      </c>
      <c r="X920">
        <v>0.1298</v>
      </c>
      <c r="Y920">
        <v>4.5099999999999994E-2</v>
      </c>
    </row>
    <row r="921" spans="1:25">
      <c r="A921" s="87" t="s">
        <v>1171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s="87" t="s">
        <v>1172</v>
      </c>
      <c r="B922">
        <v>2.3099999999999999E-2</v>
      </c>
      <c r="C922">
        <v>0</v>
      </c>
      <c r="D922">
        <v>0</v>
      </c>
      <c r="E922">
        <v>0</v>
      </c>
      <c r="F922">
        <v>0.1133</v>
      </c>
      <c r="G922">
        <v>0</v>
      </c>
      <c r="H922">
        <v>1.1000000000000001E-3</v>
      </c>
      <c r="I922">
        <v>5.5000000000000005E-3</v>
      </c>
      <c r="J922">
        <v>8.8000000000000005E-3</v>
      </c>
      <c r="K922">
        <v>7.7000000000000011E-3</v>
      </c>
      <c r="L922">
        <v>7.7000000000000011E-3</v>
      </c>
      <c r="M922">
        <v>1.1000000000000001E-3</v>
      </c>
      <c r="N922">
        <v>2.2000000000000001E-3</v>
      </c>
      <c r="O922">
        <v>4.4000000000000003E-3</v>
      </c>
      <c r="P922">
        <v>3.3E-3</v>
      </c>
      <c r="Q922">
        <v>4.4000000000000003E-3</v>
      </c>
      <c r="R922">
        <v>3.3E-3</v>
      </c>
      <c r="S922">
        <v>6.6E-3</v>
      </c>
      <c r="T922">
        <v>5.5000000000000005E-3</v>
      </c>
      <c r="U922">
        <v>1.1000000000000001E-3</v>
      </c>
      <c r="V922">
        <v>1.1000000000000001E-3</v>
      </c>
      <c r="W922">
        <v>2.2000000000000001E-3</v>
      </c>
      <c r="X922">
        <v>1.1000000000000001E-3</v>
      </c>
      <c r="Y922">
        <v>1.21E-2</v>
      </c>
    </row>
    <row r="923" spans="1:25">
      <c r="A923" s="87" t="s">
        <v>1173</v>
      </c>
      <c r="B923">
        <v>0</v>
      </c>
      <c r="C923">
        <v>0</v>
      </c>
      <c r="D923">
        <v>0</v>
      </c>
      <c r="E923">
        <v>0</v>
      </c>
      <c r="F923">
        <v>0.12210000000000001</v>
      </c>
      <c r="G923">
        <v>8.2500000000000004E-2</v>
      </c>
      <c r="H923">
        <v>1.1000000000000001E-3</v>
      </c>
      <c r="I923">
        <v>4.4000000000000003E-3</v>
      </c>
      <c r="J923">
        <v>8.8000000000000005E-3</v>
      </c>
      <c r="K923">
        <v>3.3E-3</v>
      </c>
      <c r="L923">
        <v>1.1000000000000001E-3</v>
      </c>
      <c r="M923">
        <v>1.1000000000000001E-3</v>
      </c>
      <c r="N923">
        <v>1.1000000000000001E-2</v>
      </c>
      <c r="O923">
        <v>2.0900000000000002E-2</v>
      </c>
      <c r="P923">
        <v>8.8000000000000005E-3</v>
      </c>
      <c r="Q923">
        <v>1.1000000000000001E-3</v>
      </c>
      <c r="R923">
        <v>1.1000000000000001E-3</v>
      </c>
      <c r="S923">
        <v>6.6E-3</v>
      </c>
      <c r="T923">
        <v>2.2000000000000001E-3</v>
      </c>
      <c r="U923">
        <v>1.1000000000000001E-3</v>
      </c>
      <c r="V923">
        <v>1.1000000000000001E-3</v>
      </c>
      <c r="W923">
        <v>0</v>
      </c>
      <c r="X923">
        <v>5.5E-2</v>
      </c>
      <c r="Y923">
        <v>0.15509999999999999</v>
      </c>
    </row>
    <row r="924" spans="1:25">
      <c r="A924" s="87" t="s">
        <v>1174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s="87" t="s">
        <v>1175</v>
      </c>
      <c r="B925">
        <v>0.2112</v>
      </c>
      <c r="C925">
        <v>0.1958</v>
      </c>
      <c r="D925">
        <v>0.1991</v>
      </c>
      <c r="E925">
        <v>0.19689999999999999</v>
      </c>
      <c r="F925">
        <v>0.2112</v>
      </c>
      <c r="G925">
        <v>0.16500000000000001</v>
      </c>
      <c r="H925">
        <v>3.3E-3</v>
      </c>
      <c r="I925">
        <v>4.4000000000000003E-3</v>
      </c>
      <c r="J925">
        <v>3.3E-3</v>
      </c>
      <c r="K925">
        <v>3.3E-3</v>
      </c>
      <c r="L925">
        <v>1.1000000000000001E-2</v>
      </c>
      <c r="M925">
        <v>1.1000000000000001E-2</v>
      </c>
      <c r="N925">
        <v>7.7000000000000011E-3</v>
      </c>
      <c r="O925">
        <v>1.7600000000000001E-2</v>
      </c>
      <c r="P925">
        <v>1.9799999999999998E-2</v>
      </c>
      <c r="Q925">
        <v>5.5000000000000005E-3</v>
      </c>
      <c r="R925">
        <v>3.3E-3</v>
      </c>
      <c r="S925">
        <v>6.6E-3</v>
      </c>
      <c r="T925">
        <v>5.5000000000000005E-3</v>
      </c>
      <c r="U925">
        <v>2.2000000000000001E-3</v>
      </c>
      <c r="V925">
        <v>2.2000000000000001E-3</v>
      </c>
      <c r="W925">
        <v>2.2000000000000001E-3</v>
      </c>
      <c r="X925">
        <v>1.1000000000000001E-3</v>
      </c>
      <c r="Y925">
        <v>3.3E-3</v>
      </c>
    </row>
    <row r="926" spans="1:25">
      <c r="A926" s="87" t="s">
        <v>1176</v>
      </c>
      <c r="B926">
        <v>0</v>
      </c>
      <c r="C926">
        <v>0</v>
      </c>
      <c r="D926">
        <v>0</v>
      </c>
      <c r="E926">
        <v>0</v>
      </c>
      <c r="F926">
        <v>1.1000000000000001E-3</v>
      </c>
      <c r="G926">
        <v>0</v>
      </c>
      <c r="H926">
        <v>6.3799999999999996E-2</v>
      </c>
      <c r="I926">
        <v>2.9700000000000001E-2</v>
      </c>
      <c r="J926">
        <v>1.8700000000000001E-2</v>
      </c>
      <c r="K926">
        <v>1.21E-2</v>
      </c>
      <c r="L926">
        <v>4.4000000000000003E-3</v>
      </c>
      <c r="M926">
        <v>1.1000000000000001E-3</v>
      </c>
      <c r="N926">
        <v>4.4000000000000003E-3</v>
      </c>
      <c r="O926">
        <v>1.21E-2</v>
      </c>
      <c r="P926">
        <v>1.43E-2</v>
      </c>
      <c r="Q926">
        <v>1.7600000000000001E-2</v>
      </c>
      <c r="R926">
        <v>7.7000000000000011E-3</v>
      </c>
      <c r="S926">
        <v>1.1000000000000001E-3</v>
      </c>
      <c r="T926">
        <v>1.1000000000000001E-3</v>
      </c>
      <c r="U926">
        <v>1.1000000000000001E-3</v>
      </c>
      <c r="V926">
        <v>0</v>
      </c>
      <c r="W926">
        <v>0</v>
      </c>
      <c r="X926">
        <v>0</v>
      </c>
      <c r="Y926">
        <v>0</v>
      </c>
    </row>
    <row r="927" spans="1:25">
      <c r="A927" s="87" t="s">
        <v>1177</v>
      </c>
      <c r="B927">
        <v>7.3700000000000002E-2</v>
      </c>
      <c r="C927">
        <v>0</v>
      </c>
      <c r="D927">
        <v>0</v>
      </c>
      <c r="E927">
        <v>0</v>
      </c>
      <c r="F927">
        <v>1.1000000000000001E-3</v>
      </c>
      <c r="G927">
        <v>0.11</v>
      </c>
      <c r="H927">
        <v>1.1000000000000001E-3</v>
      </c>
      <c r="I927">
        <v>3.3E-3</v>
      </c>
      <c r="J927">
        <v>3.85E-2</v>
      </c>
      <c r="K927">
        <v>1.6500000000000001E-2</v>
      </c>
      <c r="L927">
        <v>7.7000000000000011E-3</v>
      </c>
      <c r="M927">
        <v>9.4600000000000004E-2</v>
      </c>
      <c r="N927">
        <v>6.6E-3</v>
      </c>
      <c r="O927">
        <v>7.7000000000000011E-3</v>
      </c>
      <c r="P927">
        <v>1.6500000000000001E-2</v>
      </c>
      <c r="Q927">
        <v>1.5400000000000002E-2</v>
      </c>
      <c r="R927">
        <v>1.32E-2</v>
      </c>
      <c r="S927">
        <v>1.1000000000000001E-3</v>
      </c>
      <c r="T927">
        <v>3.3E-3</v>
      </c>
      <c r="U927">
        <v>4.2900000000000001E-2</v>
      </c>
      <c r="V927">
        <v>0</v>
      </c>
      <c r="W927">
        <v>1.1000000000000001E-3</v>
      </c>
      <c r="X927">
        <v>4.6199999999999998E-2</v>
      </c>
      <c r="Y927">
        <v>2.2000000000000001E-3</v>
      </c>
    </row>
    <row r="928" spans="1:25">
      <c r="A928" s="87" t="s">
        <v>1178</v>
      </c>
      <c r="B928">
        <v>0</v>
      </c>
      <c r="C928">
        <v>0</v>
      </c>
      <c r="D928">
        <v>0</v>
      </c>
      <c r="E928">
        <v>9.5699999999999993E-2</v>
      </c>
      <c r="F928">
        <v>5.3899999999999997E-2</v>
      </c>
      <c r="G928">
        <v>7.7000000000000011E-3</v>
      </c>
      <c r="H928">
        <v>9.8999999999999991E-3</v>
      </c>
      <c r="I928">
        <v>9.8999999999999991E-3</v>
      </c>
      <c r="J928">
        <v>1.1000000000000001E-2</v>
      </c>
      <c r="K928">
        <v>1.6500000000000001E-2</v>
      </c>
      <c r="L928">
        <v>8.8000000000000005E-3</v>
      </c>
      <c r="M928">
        <v>6.6E-3</v>
      </c>
      <c r="N928">
        <v>1.1000000000000001E-2</v>
      </c>
      <c r="O928">
        <v>1.21E-2</v>
      </c>
      <c r="P928">
        <v>3.3E-3</v>
      </c>
      <c r="Q928">
        <v>6.6E-3</v>
      </c>
      <c r="R928">
        <v>4.4000000000000003E-3</v>
      </c>
      <c r="S928">
        <v>1.1000000000000001E-3</v>
      </c>
      <c r="T928">
        <v>1.1000000000000001E-3</v>
      </c>
      <c r="U928">
        <v>3.3E-3</v>
      </c>
      <c r="V928">
        <v>2.2000000000000001E-3</v>
      </c>
      <c r="W928">
        <v>1.1000000000000001E-3</v>
      </c>
      <c r="X928">
        <v>0</v>
      </c>
      <c r="Y928">
        <v>0</v>
      </c>
    </row>
    <row r="929" spans="1:25">
      <c r="A929" s="87" t="s">
        <v>1179</v>
      </c>
      <c r="B929">
        <v>5.5E-2</v>
      </c>
      <c r="C929">
        <v>0.1925</v>
      </c>
      <c r="D929">
        <v>1.7600000000000001E-2</v>
      </c>
      <c r="E929">
        <v>2.2000000000000001E-3</v>
      </c>
      <c r="F929">
        <v>0.19139999999999999</v>
      </c>
      <c r="G929">
        <v>6.0500000000000005E-2</v>
      </c>
      <c r="H929">
        <v>2.2000000000000001E-3</v>
      </c>
      <c r="I929">
        <v>6.6E-3</v>
      </c>
      <c r="J929">
        <v>8.8000000000000005E-3</v>
      </c>
      <c r="K929">
        <v>1.32E-2</v>
      </c>
      <c r="L929">
        <v>2.3099999999999999E-2</v>
      </c>
      <c r="M929">
        <v>1.8700000000000001E-2</v>
      </c>
      <c r="N929">
        <v>1.1000000000000001E-2</v>
      </c>
      <c r="O929">
        <v>1.43E-2</v>
      </c>
      <c r="P929">
        <v>1.32E-2</v>
      </c>
      <c r="Q929">
        <v>1.1000000000000001E-2</v>
      </c>
      <c r="R929">
        <v>1.32E-2</v>
      </c>
      <c r="S929">
        <v>1.1000000000000001E-2</v>
      </c>
      <c r="T929">
        <v>1.1000000000000001E-2</v>
      </c>
      <c r="U929">
        <v>7.7000000000000011E-3</v>
      </c>
      <c r="V929">
        <v>2.2000000000000001E-3</v>
      </c>
      <c r="W929">
        <v>2.2000000000000001E-3</v>
      </c>
      <c r="X929">
        <v>2.2000000000000001E-3</v>
      </c>
      <c r="Y929">
        <v>2.2000000000000001E-3</v>
      </c>
    </row>
    <row r="930" spans="1:25">
      <c r="A930" s="87" t="s">
        <v>1180</v>
      </c>
      <c r="B930">
        <v>4.4000000000000003E-3</v>
      </c>
      <c r="C930">
        <v>3.3E-3</v>
      </c>
      <c r="D930">
        <v>2.2000000000000001E-3</v>
      </c>
      <c r="E930">
        <v>2.2000000000000001E-3</v>
      </c>
      <c r="F930">
        <v>1.1000000000000001E-3</v>
      </c>
      <c r="G930">
        <v>1.1000000000000001E-3</v>
      </c>
      <c r="H930">
        <v>0.14410000000000001</v>
      </c>
      <c r="I930">
        <v>0.10339999999999999</v>
      </c>
      <c r="J930">
        <v>5.5000000000000005E-3</v>
      </c>
      <c r="K930">
        <v>7.7000000000000011E-3</v>
      </c>
      <c r="L930">
        <v>1.32E-2</v>
      </c>
      <c r="M930">
        <v>9.8999999999999991E-3</v>
      </c>
      <c r="N930">
        <v>1.21E-2</v>
      </c>
      <c r="O930">
        <v>1.43E-2</v>
      </c>
      <c r="P930">
        <v>1.32E-2</v>
      </c>
      <c r="Q930">
        <v>1.8700000000000001E-2</v>
      </c>
      <c r="R930">
        <v>7.7000000000000011E-3</v>
      </c>
      <c r="S930">
        <v>3.3E-3</v>
      </c>
      <c r="T930">
        <v>2.2000000000000001E-3</v>
      </c>
      <c r="U930">
        <v>2.2000000000000001E-3</v>
      </c>
      <c r="V930">
        <v>2.2000000000000001E-3</v>
      </c>
      <c r="W930">
        <v>2.2000000000000001E-3</v>
      </c>
      <c r="X930">
        <v>0.14080000000000001</v>
      </c>
      <c r="Y930">
        <v>0.1012</v>
      </c>
    </row>
    <row r="931" spans="1:25">
      <c r="A931" s="87" t="s">
        <v>1181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3.1899999999999998E-2</v>
      </c>
      <c r="H931">
        <v>3.9599999999999996E-2</v>
      </c>
      <c r="I931">
        <v>0</v>
      </c>
      <c r="J931">
        <v>0</v>
      </c>
      <c r="K931">
        <v>5.5000000000000005E-3</v>
      </c>
      <c r="L931">
        <v>0</v>
      </c>
      <c r="M931">
        <v>0</v>
      </c>
      <c r="N931">
        <v>0</v>
      </c>
      <c r="O931">
        <v>0</v>
      </c>
      <c r="P931">
        <v>2.2000000000000001E-3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3.6299999999999999E-2</v>
      </c>
      <c r="X931">
        <v>3.6299999999999999E-2</v>
      </c>
      <c r="Y931">
        <v>0</v>
      </c>
    </row>
    <row r="932" spans="1:25">
      <c r="A932" s="87" t="s">
        <v>1182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s="87" t="s">
        <v>1183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s="87" t="s">
        <v>1184</v>
      </c>
      <c r="B934">
        <v>3.5200000000000002E-2</v>
      </c>
      <c r="C934">
        <v>2.75E-2</v>
      </c>
      <c r="D934">
        <v>1.1000000000000001E-3</v>
      </c>
      <c r="E934">
        <v>1.1000000000000001E-3</v>
      </c>
      <c r="F934">
        <v>3.7400000000000003E-2</v>
      </c>
      <c r="G934">
        <v>0.28709999999999997</v>
      </c>
      <c r="H934">
        <v>0.17600000000000002</v>
      </c>
      <c r="I934">
        <v>2.53E-2</v>
      </c>
      <c r="J934">
        <v>1.1000000000000001E-3</v>
      </c>
      <c r="K934">
        <v>2.2000000000000001E-3</v>
      </c>
      <c r="L934">
        <v>3.3E-3</v>
      </c>
      <c r="M934">
        <v>1.1000000000000001E-3</v>
      </c>
      <c r="N934">
        <v>2.2000000000000001E-3</v>
      </c>
      <c r="O934">
        <v>1.1000000000000001E-3</v>
      </c>
      <c r="P934">
        <v>2.2000000000000001E-3</v>
      </c>
      <c r="Q934">
        <v>1.1000000000000001E-3</v>
      </c>
      <c r="R934">
        <v>1.1000000000000001E-3</v>
      </c>
      <c r="S934">
        <v>3.3E-3</v>
      </c>
      <c r="T934">
        <v>9.8999999999999991E-3</v>
      </c>
      <c r="U934">
        <v>1.32E-2</v>
      </c>
      <c r="V934">
        <v>4.4000000000000003E-3</v>
      </c>
      <c r="W934">
        <v>1.1000000000000001E-3</v>
      </c>
      <c r="X934">
        <v>1.1000000000000001E-3</v>
      </c>
      <c r="Y934">
        <v>1.6500000000000001E-2</v>
      </c>
    </row>
    <row r="935" spans="1:25">
      <c r="A935" s="87" t="s">
        <v>1185</v>
      </c>
      <c r="B935">
        <v>1.1000000000000001E-3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1.1000000000000001E-3</v>
      </c>
      <c r="J935">
        <v>5.5000000000000005E-3</v>
      </c>
      <c r="K935">
        <v>3.3E-3</v>
      </c>
      <c r="L935">
        <v>3.3E-3</v>
      </c>
      <c r="M935">
        <v>3.3E-3</v>
      </c>
      <c r="N935">
        <v>2.2000000000000001E-3</v>
      </c>
      <c r="O935">
        <v>1.1000000000000001E-3</v>
      </c>
      <c r="P935">
        <v>2.2000000000000001E-3</v>
      </c>
      <c r="Q935">
        <v>3.3E-3</v>
      </c>
      <c r="R935">
        <v>7.7000000000000011E-3</v>
      </c>
      <c r="S935">
        <v>4.4000000000000003E-3</v>
      </c>
      <c r="T935">
        <v>2.2000000000000001E-3</v>
      </c>
      <c r="U935">
        <v>1.1000000000000001E-3</v>
      </c>
      <c r="V935">
        <v>3.3E-3</v>
      </c>
      <c r="W935">
        <v>3.3E-3</v>
      </c>
      <c r="X935">
        <v>1.1000000000000001E-3</v>
      </c>
      <c r="Y935">
        <v>1.1000000000000001E-3</v>
      </c>
    </row>
    <row r="936" spans="1:25">
      <c r="A936" s="87" t="s">
        <v>1186</v>
      </c>
      <c r="B936">
        <v>1.1000000000000001E-3</v>
      </c>
      <c r="C936">
        <v>1.1000000000000001E-3</v>
      </c>
      <c r="D936">
        <v>1.1000000000000001E-3</v>
      </c>
      <c r="E936">
        <v>1.1000000000000001E-3</v>
      </c>
      <c r="F936">
        <v>1.1000000000000001E-3</v>
      </c>
      <c r="G936">
        <v>2.2000000000000001E-3</v>
      </c>
      <c r="H936">
        <v>2.2000000000000001E-3</v>
      </c>
      <c r="I936">
        <v>4.4000000000000003E-3</v>
      </c>
      <c r="J936">
        <v>3.3E-3</v>
      </c>
      <c r="K936">
        <v>3.3E-3</v>
      </c>
      <c r="L936">
        <v>2.2000000000000001E-3</v>
      </c>
      <c r="M936">
        <v>2.2000000000000001E-3</v>
      </c>
      <c r="N936">
        <v>2.2000000000000001E-3</v>
      </c>
      <c r="O936">
        <v>2.2000000000000001E-3</v>
      </c>
      <c r="P936">
        <v>3.3E-3</v>
      </c>
      <c r="Q936">
        <v>2.2000000000000001E-3</v>
      </c>
      <c r="R936">
        <v>2.2000000000000001E-3</v>
      </c>
      <c r="S936">
        <v>2.2000000000000001E-3</v>
      </c>
      <c r="T936">
        <v>5.5000000000000005E-3</v>
      </c>
      <c r="U936">
        <v>3.3E-3</v>
      </c>
      <c r="V936">
        <v>2.2000000000000001E-3</v>
      </c>
      <c r="W936">
        <v>2.2000000000000001E-3</v>
      </c>
      <c r="X936">
        <v>2.2000000000000001E-3</v>
      </c>
      <c r="Y936">
        <v>2.2000000000000001E-3</v>
      </c>
    </row>
    <row r="937" spans="1:25">
      <c r="A937" s="87" t="s">
        <v>1187</v>
      </c>
      <c r="B937">
        <v>0.23540000000000003</v>
      </c>
      <c r="C937">
        <v>4.4000000000000003E-3</v>
      </c>
      <c r="D937">
        <v>4.4000000000000003E-3</v>
      </c>
      <c r="E937">
        <v>3.3E-3</v>
      </c>
      <c r="F937">
        <v>9.8999999999999991E-3</v>
      </c>
      <c r="G937">
        <v>0.28709999999999997</v>
      </c>
      <c r="H937">
        <v>0.2079</v>
      </c>
      <c r="I937">
        <v>2.2000000000000001E-3</v>
      </c>
      <c r="J937">
        <v>5.5000000000000005E-3</v>
      </c>
      <c r="K937">
        <v>5.5000000000000005E-3</v>
      </c>
      <c r="L937">
        <v>3.3E-3</v>
      </c>
      <c r="M937">
        <v>5.5000000000000005E-3</v>
      </c>
      <c r="N937">
        <v>4.4000000000000003E-3</v>
      </c>
      <c r="O937">
        <v>4.4000000000000003E-3</v>
      </c>
      <c r="P937">
        <v>6.6E-3</v>
      </c>
      <c r="Q937">
        <v>6.6E-3</v>
      </c>
      <c r="R937">
        <v>1.6500000000000001E-2</v>
      </c>
      <c r="S937">
        <v>1.1000000000000001E-2</v>
      </c>
      <c r="T937">
        <v>3.3E-3</v>
      </c>
      <c r="U937">
        <v>4.4000000000000003E-3</v>
      </c>
      <c r="V937">
        <v>3.3E-3</v>
      </c>
      <c r="W937">
        <v>3.3E-3</v>
      </c>
      <c r="X937">
        <v>6.6E-3</v>
      </c>
      <c r="Y937">
        <v>0.34100000000000003</v>
      </c>
    </row>
    <row r="938" spans="1:25">
      <c r="A938" s="87" t="s">
        <v>1188</v>
      </c>
      <c r="B938">
        <v>4.4000000000000003E-3</v>
      </c>
      <c r="C938">
        <v>5.5000000000000005E-3</v>
      </c>
      <c r="D938">
        <v>4.4000000000000003E-3</v>
      </c>
      <c r="E938">
        <v>1.7600000000000001E-2</v>
      </c>
      <c r="F938">
        <v>0.1452</v>
      </c>
      <c r="G938">
        <v>0.38940000000000002</v>
      </c>
      <c r="H938">
        <v>0.14410000000000001</v>
      </c>
      <c r="I938">
        <v>1.21E-2</v>
      </c>
      <c r="J938">
        <v>1.21E-2</v>
      </c>
      <c r="K938">
        <v>1.7600000000000001E-2</v>
      </c>
      <c r="L938">
        <v>1.43E-2</v>
      </c>
      <c r="M938">
        <v>0.1188</v>
      </c>
      <c r="N938">
        <v>1.32E-2</v>
      </c>
      <c r="O938">
        <v>1.7600000000000001E-2</v>
      </c>
      <c r="P938">
        <v>1.1000000000000001E-2</v>
      </c>
      <c r="Q938">
        <v>9.8999999999999991E-3</v>
      </c>
      <c r="R938">
        <v>1.21E-2</v>
      </c>
      <c r="S938">
        <v>1.7600000000000001E-2</v>
      </c>
      <c r="T938">
        <v>1.1000000000000001E-2</v>
      </c>
      <c r="U938">
        <v>6.6E-3</v>
      </c>
      <c r="V938">
        <v>7.7000000000000011E-3</v>
      </c>
      <c r="W938">
        <v>7.7000000000000011E-3</v>
      </c>
      <c r="X938">
        <v>4.4000000000000003E-3</v>
      </c>
      <c r="Y938">
        <v>4.4000000000000003E-3</v>
      </c>
    </row>
    <row r="939" spans="1:25">
      <c r="A939" s="87" t="s">
        <v>1189</v>
      </c>
      <c r="B939">
        <v>2.2000000000000001E-3</v>
      </c>
      <c r="C939">
        <v>4.4000000000000004E-2</v>
      </c>
      <c r="D939">
        <v>0.154</v>
      </c>
      <c r="E939">
        <v>1.7600000000000001E-2</v>
      </c>
      <c r="F939">
        <v>5.5000000000000005E-3</v>
      </c>
      <c r="G939">
        <v>4.4000000000000003E-3</v>
      </c>
      <c r="H939">
        <v>4.4000000000000003E-3</v>
      </c>
      <c r="I939">
        <v>4.4000000000000003E-3</v>
      </c>
      <c r="J939">
        <v>5.5000000000000005E-3</v>
      </c>
      <c r="K939">
        <v>7.7000000000000011E-3</v>
      </c>
      <c r="L939">
        <v>8.8000000000000005E-3</v>
      </c>
      <c r="M939">
        <v>7.7000000000000011E-3</v>
      </c>
      <c r="N939">
        <v>4.4000000000000003E-3</v>
      </c>
      <c r="O939">
        <v>6.6E-3</v>
      </c>
      <c r="P939">
        <v>7.7000000000000011E-3</v>
      </c>
      <c r="Q939">
        <v>6.6E-3</v>
      </c>
      <c r="R939">
        <v>4.4000000000000003E-3</v>
      </c>
      <c r="S939">
        <v>8.8000000000000005E-3</v>
      </c>
      <c r="T939">
        <v>1.1000000000000001E-2</v>
      </c>
      <c r="U939">
        <v>4.4000000000000003E-3</v>
      </c>
      <c r="V939">
        <v>3.3E-3</v>
      </c>
      <c r="W939">
        <v>3.3E-3</v>
      </c>
      <c r="X939">
        <v>3.3E-3</v>
      </c>
      <c r="Y939">
        <v>2.2000000000000001E-3</v>
      </c>
    </row>
    <row r="940" spans="1:25">
      <c r="A940" s="87" t="s">
        <v>1190</v>
      </c>
      <c r="B940">
        <v>1.1000000000000001E-3</v>
      </c>
      <c r="C940">
        <v>0</v>
      </c>
      <c r="D940">
        <v>1.1000000000000001E-3</v>
      </c>
      <c r="E940">
        <v>0</v>
      </c>
      <c r="F940">
        <v>0.1331</v>
      </c>
      <c r="G940">
        <v>8.6900000000000005E-2</v>
      </c>
      <c r="H940">
        <v>3.3E-3</v>
      </c>
      <c r="I940">
        <v>8.8000000000000005E-3</v>
      </c>
      <c r="J940">
        <v>7.7000000000000011E-3</v>
      </c>
      <c r="K940">
        <v>7.7000000000000011E-3</v>
      </c>
      <c r="L940">
        <v>1.43E-2</v>
      </c>
      <c r="M940">
        <v>1.5400000000000002E-2</v>
      </c>
      <c r="N940">
        <v>1.32E-2</v>
      </c>
      <c r="O940">
        <v>6.6E-3</v>
      </c>
      <c r="P940">
        <v>2.2000000000000001E-3</v>
      </c>
      <c r="Q940">
        <v>3.3E-3</v>
      </c>
      <c r="R940">
        <v>1.21E-2</v>
      </c>
      <c r="S940">
        <v>8.8000000000000005E-3</v>
      </c>
      <c r="T940">
        <v>1.1000000000000001E-3</v>
      </c>
      <c r="U940">
        <v>0</v>
      </c>
      <c r="V940">
        <v>0</v>
      </c>
      <c r="W940">
        <v>1.1000000000000001E-3</v>
      </c>
      <c r="X940">
        <v>0.1958</v>
      </c>
      <c r="Y940">
        <v>2.4199999999999999E-2</v>
      </c>
    </row>
    <row r="941" spans="1:25">
      <c r="A941" s="87" t="s">
        <v>1191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2.2000000000000001E-3</v>
      </c>
      <c r="I941">
        <v>2.2000000000000001E-3</v>
      </c>
      <c r="J941">
        <v>1.1000000000000001E-3</v>
      </c>
      <c r="K941">
        <v>4.4000000000000003E-3</v>
      </c>
      <c r="L941">
        <v>5.5000000000000005E-3</v>
      </c>
      <c r="M941">
        <v>8.8000000000000005E-3</v>
      </c>
      <c r="N941">
        <v>3.3E-3</v>
      </c>
      <c r="O941">
        <v>5.5000000000000005E-3</v>
      </c>
      <c r="P941">
        <v>1.1000000000000001E-3</v>
      </c>
      <c r="Q941">
        <v>4.4000000000000003E-3</v>
      </c>
      <c r="R941">
        <v>4.4000000000000003E-3</v>
      </c>
      <c r="S941">
        <v>4.4000000000000003E-3</v>
      </c>
      <c r="T941">
        <v>1.1000000000000001E-3</v>
      </c>
      <c r="U941">
        <v>5.5000000000000005E-3</v>
      </c>
      <c r="V941">
        <v>4.4000000000000003E-3</v>
      </c>
      <c r="W941">
        <v>3.3E-3</v>
      </c>
      <c r="X941">
        <v>4.4000000000000003E-3</v>
      </c>
      <c r="Y941">
        <v>1.1000000000000001E-3</v>
      </c>
    </row>
    <row r="942" spans="1:25">
      <c r="A942" s="87" t="s">
        <v>1192</v>
      </c>
      <c r="B942">
        <v>4.9500000000000002E-2</v>
      </c>
      <c r="C942">
        <v>0</v>
      </c>
      <c r="D942">
        <v>0</v>
      </c>
      <c r="E942">
        <v>2.2000000000000001E-3</v>
      </c>
      <c r="F942">
        <v>0.1991</v>
      </c>
      <c r="G942">
        <v>1.1000000000000001E-3</v>
      </c>
      <c r="H942">
        <v>2.2000000000000001E-3</v>
      </c>
      <c r="I942">
        <v>1.1000000000000001E-3</v>
      </c>
      <c r="J942">
        <v>1.43E-2</v>
      </c>
      <c r="K942">
        <v>1.21E-2</v>
      </c>
      <c r="L942">
        <v>9.8999999999999991E-3</v>
      </c>
      <c r="M942">
        <v>7.7000000000000011E-3</v>
      </c>
      <c r="N942">
        <v>6.6E-3</v>
      </c>
      <c r="O942">
        <v>2.2000000000000001E-3</v>
      </c>
      <c r="P942">
        <v>2.2000000000000001E-3</v>
      </c>
      <c r="Q942">
        <v>1.1000000000000001E-3</v>
      </c>
      <c r="R942">
        <v>1.1000000000000001E-3</v>
      </c>
      <c r="S942">
        <v>2.2000000000000001E-3</v>
      </c>
      <c r="T942">
        <v>1.1000000000000001E-3</v>
      </c>
      <c r="U942">
        <v>1.5400000000000002E-2</v>
      </c>
      <c r="V942">
        <v>1.1000000000000001E-3</v>
      </c>
      <c r="W942">
        <v>0</v>
      </c>
      <c r="X942">
        <v>1.1000000000000001E-3</v>
      </c>
      <c r="Y942">
        <v>0.1628</v>
      </c>
    </row>
    <row r="943" spans="1:25">
      <c r="A943" s="87" t="s">
        <v>1193</v>
      </c>
      <c r="B943">
        <v>7.7000000000000011E-3</v>
      </c>
      <c r="C943">
        <v>8.8000000000000005E-3</v>
      </c>
      <c r="D943">
        <v>9.8999999999999991E-3</v>
      </c>
      <c r="E943">
        <v>0.12539999999999998</v>
      </c>
      <c r="F943">
        <v>0.10779999999999999</v>
      </c>
      <c r="G943">
        <v>7.7000000000000011E-3</v>
      </c>
      <c r="H943">
        <v>1.1000000000000001E-2</v>
      </c>
      <c r="I943">
        <v>1.6500000000000001E-2</v>
      </c>
      <c r="J943">
        <v>1.32E-2</v>
      </c>
      <c r="K943">
        <v>1.6500000000000001E-2</v>
      </c>
      <c r="L943">
        <v>1.43E-2</v>
      </c>
      <c r="M943">
        <v>1.21E-2</v>
      </c>
      <c r="N943">
        <v>1.1000000000000001E-2</v>
      </c>
      <c r="O943">
        <v>1.1000000000000001E-2</v>
      </c>
      <c r="P943">
        <v>1.5400000000000002E-2</v>
      </c>
      <c r="Q943">
        <v>1.7600000000000001E-2</v>
      </c>
      <c r="R943">
        <v>1.32E-2</v>
      </c>
      <c r="S943">
        <v>1.21E-2</v>
      </c>
      <c r="T943">
        <v>1.1000000000000001E-2</v>
      </c>
      <c r="U943">
        <v>9.8999999999999991E-3</v>
      </c>
      <c r="V943">
        <v>9.8999999999999991E-3</v>
      </c>
      <c r="W943">
        <v>0.23649999999999999</v>
      </c>
      <c r="X943">
        <v>8.8000000000000005E-3</v>
      </c>
      <c r="Y943">
        <v>7.7000000000000011E-3</v>
      </c>
    </row>
    <row r="944" spans="1:25">
      <c r="A944" s="87" t="s">
        <v>1194</v>
      </c>
      <c r="B944">
        <v>0</v>
      </c>
      <c r="C944">
        <v>0</v>
      </c>
      <c r="D944">
        <v>0</v>
      </c>
      <c r="E944">
        <v>0.1265</v>
      </c>
      <c r="F944">
        <v>0.1331</v>
      </c>
      <c r="G944">
        <v>0</v>
      </c>
      <c r="H944">
        <v>1.1000000000000001E-3</v>
      </c>
      <c r="I944">
        <v>6.6E-3</v>
      </c>
      <c r="J944">
        <v>9.8999999999999991E-3</v>
      </c>
      <c r="K944">
        <v>6.6E-3</v>
      </c>
      <c r="L944">
        <v>2.2000000000000001E-3</v>
      </c>
      <c r="M944">
        <v>2.2000000000000001E-3</v>
      </c>
      <c r="N944">
        <v>4.4000000000000003E-3</v>
      </c>
      <c r="O944">
        <v>6.6E-3</v>
      </c>
      <c r="P944">
        <v>5.5000000000000005E-3</v>
      </c>
      <c r="Q944">
        <v>6.6E-3</v>
      </c>
      <c r="R944">
        <v>4.4000000000000003E-3</v>
      </c>
      <c r="S944">
        <v>6.6E-3</v>
      </c>
      <c r="T944">
        <v>5.5000000000000005E-3</v>
      </c>
      <c r="U944">
        <v>2.2000000000000001E-3</v>
      </c>
      <c r="V944">
        <v>1.1000000000000001E-3</v>
      </c>
      <c r="W944">
        <v>1.1000000000000001E-3</v>
      </c>
      <c r="X944">
        <v>2.2000000000000001E-3</v>
      </c>
      <c r="Y944">
        <v>1.1000000000000001E-3</v>
      </c>
    </row>
    <row r="945" spans="1:25">
      <c r="A945" s="87" t="s">
        <v>1195</v>
      </c>
      <c r="B945">
        <v>1.1000000000000001E-3</v>
      </c>
      <c r="C945">
        <v>1.1000000000000001E-3</v>
      </c>
      <c r="D945">
        <v>1.1000000000000001E-3</v>
      </c>
      <c r="E945">
        <v>6.6E-3</v>
      </c>
      <c r="F945">
        <v>8.3600000000000008E-2</v>
      </c>
      <c r="G945">
        <v>1.1000000000000001E-3</v>
      </c>
      <c r="H945">
        <v>3.3E-3</v>
      </c>
      <c r="I945">
        <v>3.3E-3</v>
      </c>
      <c r="J945">
        <v>3.3E-3</v>
      </c>
      <c r="K945">
        <v>4.4000000000000003E-3</v>
      </c>
      <c r="L945">
        <v>4.4000000000000003E-3</v>
      </c>
      <c r="M945">
        <v>1.1000000000000001E-2</v>
      </c>
      <c r="N945">
        <v>4.4000000000000003E-3</v>
      </c>
      <c r="O945">
        <v>3.3E-3</v>
      </c>
      <c r="P945">
        <v>5.5000000000000005E-3</v>
      </c>
      <c r="Q945">
        <v>2.2000000000000001E-3</v>
      </c>
      <c r="R945">
        <v>1.43E-2</v>
      </c>
      <c r="S945">
        <v>9.8999999999999991E-3</v>
      </c>
      <c r="T945">
        <v>5.5000000000000005E-3</v>
      </c>
      <c r="U945">
        <v>3.7400000000000003E-2</v>
      </c>
      <c r="V945">
        <v>2.2000000000000001E-3</v>
      </c>
      <c r="W945">
        <v>2.2000000000000001E-3</v>
      </c>
      <c r="X945">
        <v>2.2000000000000001E-3</v>
      </c>
      <c r="Y945">
        <v>1.1000000000000001E-3</v>
      </c>
    </row>
    <row r="946" spans="1:25">
      <c r="A946" s="87" t="s">
        <v>1196</v>
      </c>
      <c r="B946">
        <v>2.2000000000000001E-3</v>
      </c>
      <c r="C946">
        <v>3.3E-3</v>
      </c>
      <c r="D946">
        <v>3.3E-3</v>
      </c>
      <c r="E946">
        <v>3.3E-3</v>
      </c>
      <c r="F946">
        <v>3.3E-3</v>
      </c>
      <c r="G946">
        <v>2.2000000000000001E-3</v>
      </c>
      <c r="H946">
        <v>1.1000000000000001E-3</v>
      </c>
      <c r="I946">
        <v>2.2000000000000001E-3</v>
      </c>
      <c r="J946">
        <v>1.32E-2</v>
      </c>
      <c r="K946">
        <v>1.6500000000000001E-2</v>
      </c>
      <c r="L946">
        <v>1.1000000000000001E-2</v>
      </c>
      <c r="M946">
        <v>8.8000000000000005E-3</v>
      </c>
      <c r="N946">
        <v>8.8000000000000005E-3</v>
      </c>
      <c r="O946">
        <v>5.5000000000000005E-3</v>
      </c>
      <c r="P946">
        <v>4.4000000000000003E-3</v>
      </c>
      <c r="Q946">
        <v>3.3E-3</v>
      </c>
      <c r="R946">
        <v>5.5000000000000005E-3</v>
      </c>
      <c r="S946">
        <v>2.2000000000000001E-3</v>
      </c>
      <c r="T946">
        <v>2.2000000000000001E-3</v>
      </c>
      <c r="U946">
        <v>4.4000000000000003E-3</v>
      </c>
      <c r="V946">
        <v>4.4000000000000003E-3</v>
      </c>
      <c r="W946">
        <v>4.4000000000000003E-3</v>
      </c>
      <c r="X946">
        <v>6.6E-3</v>
      </c>
      <c r="Y946">
        <v>4.4000000000000003E-3</v>
      </c>
    </row>
    <row r="947" spans="1:25">
      <c r="A947" s="87" t="s">
        <v>1197</v>
      </c>
      <c r="B947">
        <v>0</v>
      </c>
      <c r="C947">
        <v>0</v>
      </c>
      <c r="D947">
        <v>4.4000000000000003E-3</v>
      </c>
      <c r="E947">
        <v>0.12539999999999998</v>
      </c>
      <c r="F947">
        <v>0.21009999999999998</v>
      </c>
      <c r="G947">
        <v>0.1144</v>
      </c>
      <c r="H947">
        <v>0</v>
      </c>
      <c r="I947">
        <v>5.5000000000000005E-3</v>
      </c>
      <c r="J947">
        <v>2.2000000000000001E-3</v>
      </c>
      <c r="K947">
        <v>2.2000000000000001E-3</v>
      </c>
      <c r="L947">
        <v>1.1000000000000001E-3</v>
      </c>
      <c r="M947">
        <v>1.32E-2</v>
      </c>
      <c r="N947">
        <v>8.8000000000000005E-3</v>
      </c>
      <c r="O947">
        <v>9.8999999999999991E-3</v>
      </c>
      <c r="P947">
        <v>2.86E-2</v>
      </c>
      <c r="Q947">
        <v>4.1800000000000004E-2</v>
      </c>
      <c r="R947">
        <v>2.0900000000000002E-2</v>
      </c>
      <c r="S947">
        <v>0</v>
      </c>
      <c r="T947">
        <v>0</v>
      </c>
      <c r="U947">
        <v>1.1000000000000001E-3</v>
      </c>
      <c r="V947">
        <v>2.2000000000000001E-3</v>
      </c>
      <c r="W947">
        <v>9.8999999999999991E-3</v>
      </c>
      <c r="X947">
        <v>0.44109999999999999</v>
      </c>
      <c r="Y947">
        <v>0.3377</v>
      </c>
    </row>
    <row r="948" spans="1:25">
      <c r="A948" s="87" t="s">
        <v>1198</v>
      </c>
      <c r="B948">
        <v>0.16170000000000001</v>
      </c>
      <c r="C948">
        <v>0.18259999999999998</v>
      </c>
      <c r="D948">
        <v>0.187</v>
      </c>
      <c r="E948">
        <v>0.16389999999999999</v>
      </c>
      <c r="F948">
        <v>1.6500000000000001E-2</v>
      </c>
      <c r="G948">
        <v>1.1000000000000001E-3</v>
      </c>
      <c r="H948">
        <v>1.1000000000000001E-3</v>
      </c>
      <c r="I948">
        <v>3.3E-3</v>
      </c>
      <c r="J948">
        <v>7.7000000000000011E-3</v>
      </c>
      <c r="K948">
        <v>1.1000000000000001E-2</v>
      </c>
      <c r="L948">
        <v>9.8999999999999991E-3</v>
      </c>
      <c r="M948">
        <v>8.8000000000000005E-3</v>
      </c>
      <c r="N948">
        <v>6.6E-3</v>
      </c>
      <c r="O948">
        <v>5.5000000000000005E-3</v>
      </c>
      <c r="P948">
        <v>6.6E-3</v>
      </c>
      <c r="Q948">
        <v>5.5000000000000005E-3</v>
      </c>
      <c r="R948">
        <v>7.7000000000000011E-3</v>
      </c>
      <c r="S948">
        <v>5.5E-2</v>
      </c>
      <c r="T948">
        <v>3.4099999999999998E-2</v>
      </c>
      <c r="U948">
        <v>2.53E-2</v>
      </c>
      <c r="V948">
        <v>7.7000000000000011E-3</v>
      </c>
      <c r="W948">
        <v>7.7000000000000011E-3</v>
      </c>
      <c r="X948">
        <v>4.4000000000000003E-3</v>
      </c>
      <c r="Y948">
        <v>2.3099999999999999E-2</v>
      </c>
    </row>
    <row r="949" spans="1:25">
      <c r="A949" s="87" t="s">
        <v>1199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s="87" t="s">
        <v>1200</v>
      </c>
      <c r="B950">
        <v>5.1699999999999996E-2</v>
      </c>
      <c r="C950">
        <v>0.2288</v>
      </c>
      <c r="D950">
        <v>2.0900000000000002E-2</v>
      </c>
      <c r="E950">
        <v>5.5000000000000005E-3</v>
      </c>
      <c r="F950">
        <v>4.4000000000000003E-3</v>
      </c>
      <c r="G950">
        <v>0.11220000000000001</v>
      </c>
      <c r="H950">
        <v>0.17710000000000001</v>
      </c>
      <c r="I950">
        <v>1.43E-2</v>
      </c>
      <c r="J950">
        <v>8.8000000000000005E-3</v>
      </c>
      <c r="K950">
        <v>1.43E-2</v>
      </c>
      <c r="L950">
        <v>8.8000000000000005E-3</v>
      </c>
      <c r="M950">
        <v>6.6E-3</v>
      </c>
      <c r="N950">
        <v>6.6E-3</v>
      </c>
      <c r="O950">
        <v>7.7000000000000011E-3</v>
      </c>
      <c r="P950">
        <v>9.8999999999999991E-3</v>
      </c>
      <c r="Q950">
        <v>1.7600000000000001E-2</v>
      </c>
      <c r="R950">
        <v>8.8000000000000005E-3</v>
      </c>
      <c r="S950">
        <v>8.8000000000000005E-3</v>
      </c>
      <c r="T950">
        <v>9.8999999999999991E-3</v>
      </c>
      <c r="U950">
        <v>7.7000000000000011E-3</v>
      </c>
      <c r="V950">
        <v>7.7000000000000011E-3</v>
      </c>
      <c r="W950">
        <v>6.6E-3</v>
      </c>
      <c r="X950">
        <v>5.5000000000000005E-3</v>
      </c>
      <c r="Y950">
        <v>5.5000000000000005E-3</v>
      </c>
    </row>
    <row r="951" spans="1:25">
      <c r="A951" s="87" t="s">
        <v>1201</v>
      </c>
      <c r="B951">
        <v>0.24640000000000004</v>
      </c>
      <c r="C951">
        <v>0.1661</v>
      </c>
      <c r="D951">
        <v>1.43E-2</v>
      </c>
      <c r="E951">
        <v>4.4000000000000003E-3</v>
      </c>
      <c r="F951">
        <v>0.12869999999999998</v>
      </c>
      <c r="G951">
        <v>0.23980000000000001</v>
      </c>
      <c r="H951">
        <v>0.19139999999999999</v>
      </c>
      <c r="I951">
        <v>2.53E-2</v>
      </c>
      <c r="J951">
        <v>8.8000000000000005E-3</v>
      </c>
      <c r="K951">
        <v>2.0900000000000002E-2</v>
      </c>
      <c r="L951">
        <v>2.53E-2</v>
      </c>
      <c r="M951">
        <v>2.2000000000000002E-2</v>
      </c>
      <c r="N951">
        <v>8.8000000000000005E-3</v>
      </c>
      <c r="O951">
        <v>7.7000000000000011E-3</v>
      </c>
      <c r="P951">
        <v>1.32E-2</v>
      </c>
      <c r="Q951">
        <v>9.8999999999999991E-3</v>
      </c>
      <c r="R951">
        <v>9.8999999999999991E-3</v>
      </c>
      <c r="S951">
        <v>8.8000000000000005E-3</v>
      </c>
      <c r="T951">
        <v>9.8999999999999991E-3</v>
      </c>
      <c r="U951">
        <v>1.1000000000000001E-3</v>
      </c>
      <c r="V951">
        <v>1.1000000000000001E-3</v>
      </c>
      <c r="W951">
        <v>1.1000000000000001E-3</v>
      </c>
      <c r="X951">
        <v>1.1000000000000001E-3</v>
      </c>
      <c r="Y951">
        <v>0.15620000000000001</v>
      </c>
    </row>
    <row r="952" spans="1:25">
      <c r="A952" s="87" t="s">
        <v>1202</v>
      </c>
      <c r="B952">
        <v>0</v>
      </c>
      <c r="C952">
        <v>0</v>
      </c>
      <c r="D952">
        <v>1.1000000000000001E-3</v>
      </c>
      <c r="E952">
        <v>1.7600000000000001E-2</v>
      </c>
      <c r="F952">
        <v>0.18259999999999998</v>
      </c>
      <c r="G952">
        <v>0.12869999999999998</v>
      </c>
      <c r="H952">
        <v>4.1800000000000004E-2</v>
      </c>
      <c r="I952">
        <v>2.2000000000000002E-2</v>
      </c>
      <c r="J952">
        <v>5.5000000000000005E-3</v>
      </c>
      <c r="K952">
        <v>6.6E-3</v>
      </c>
      <c r="L952">
        <v>4.4000000000000003E-3</v>
      </c>
      <c r="M952">
        <v>8.8000000000000005E-3</v>
      </c>
      <c r="N952">
        <v>1.32E-2</v>
      </c>
      <c r="O952">
        <v>8.8000000000000005E-3</v>
      </c>
      <c r="P952">
        <v>4.4000000000000003E-3</v>
      </c>
      <c r="Q952">
        <v>4.4000000000000003E-3</v>
      </c>
      <c r="R952">
        <v>6.6E-3</v>
      </c>
      <c r="S952">
        <v>1.32E-2</v>
      </c>
      <c r="T952">
        <v>1.5400000000000002E-2</v>
      </c>
      <c r="U952">
        <v>3.3E-3</v>
      </c>
      <c r="V952">
        <v>1.8700000000000001E-2</v>
      </c>
      <c r="W952">
        <v>0.22</v>
      </c>
      <c r="X952">
        <v>0.12429999999999999</v>
      </c>
      <c r="Y952">
        <v>1.1000000000000001E-3</v>
      </c>
    </row>
    <row r="953" spans="1:25">
      <c r="A953" s="87" t="s">
        <v>1203</v>
      </c>
      <c r="B953">
        <v>1.1000000000000001E-3</v>
      </c>
      <c r="C953">
        <v>3.3E-3</v>
      </c>
      <c r="D953">
        <v>0</v>
      </c>
      <c r="E953">
        <v>0</v>
      </c>
      <c r="F953">
        <v>1.1000000000000001E-3</v>
      </c>
      <c r="G953">
        <v>0.13419999999999999</v>
      </c>
      <c r="H953">
        <v>2.2000000000000001E-3</v>
      </c>
      <c r="I953">
        <v>5.5000000000000005E-3</v>
      </c>
      <c r="J953">
        <v>4.4000000000000003E-3</v>
      </c>
      <c r="K953">
        <v>7.7000000000000011E-3</v>
      </c>
      <c r="L953">
        <v>2.3099999999999999E-2</v>
      </c>
      <c r="M953">
        <v>2.2000000000000001E-3</v>
      </c>
      <c r="N953">
        <v>2.2000000000000001E-3</v>
      </c>
      <c r="O953">
        <v>1.6500000000000001E-2</v>
      </c>
      <c r="P953">
        <v>3.3E-3</v>
      </c>
      <c r="Q953">
        <v>5.5000000000000005E-3</v>
      </c>
      <c r="R953">
        <v>8.8000000000000005E-3</v>
      </c>
      <c r="S953">
        <v>7.7000000000000011E-3</v>
      </c>
      <c r="T953">
        <v>1.1000000000000001E-3</v>
      </c>
      <c r="U953">
        <v>1.1000000000000001E-3</v>
      </c>
      <c r="V953">
        <v>1.1000000000000001E-3</v>
      </c>
      <c r="W953">
        <v>0.11550000000000001</v>
      </c>
      <c r="X953">
        <v>5.28E-2</v>
      </c>
      <c r="Y953">
        <v>1.1000000000000001E-3</v>
      </c>
    </row>
    <row r="954" spans="1:25">
      <c r="A954" s="87" t="s">
        <v>1204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1.1000000000000001E-3</v>
      </c>
      <c r="K954">
        <v>1.1000000000000001E-3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s="87" t="s">
        <v>1205</v>
      </c>
      <c r="B955">
        <v>3.3000000000000002E-2</v>
      </c>
      <c r="C955">
        <v>0.1089</v>
      </c>
      <c r="D955">
        <v>0</v>
      </c>
      <c r="E955">
        <v>0</v>
      </c>
      <c r="F955">
        <v>0.11770000000000001</v>
      </c>
      <c r="G955">
        <v>1.5400000000000002E-2</v>
      </c>
      <c r="H955">
        <v>2.2000000000000001E-3</v>
      </c>
      <c r="I955">
        <v>6.6E-3</v>
      </c>
      <c r="J955">
        <v>1.43E-2</v>
      </c>
      <c r="K955">
        <v>8.8000000000000005E-3</v>
      </c>
      <c r="L955">
        <v>1.8700000000000001E-2</v>
      </c>
      <c r="M955">
        <v>1.32E-2</v>
      </c>
      <c r="N955">
        <v>3.3E-3</v>
      </c>
      <c r="O955">
        <v>6.6E-3</v>
      </c>
      <c r="P955">
        <v>6.6E-3</v>
      </c>
      <c r="Q955">
        <v>7.7000000000000011E-3</v>
      </c>
      <c r="R955">
        <v>5.5000000000000005E-3</v>
      </c>
      <c r="S955">
        <v>4.4000000000000003E-3</v>
      </c>
      <c r="T955">
        <v>3.3E-3</v>
      </c>
      <c r="U955">
        <v>2.2000000000000001E-3</v>
      </c>
      <c r="V955">
        <v>2.2000000000000001E-3</v>
      </c>
      <c r="W955">
        <v>5.5000000000000005E-3</v>
      </c>
      <c r="X955">
        <v>1.1000000000000001E-3</v>
      </c>
      <c r="Y955">
        <v>2.2000000000000001E-3</v>
      </c>
    </row>
    <row r="956" spans="1:25">
      <c r="A956" s="87" t="s">
        <v>1206</v>
      </c>
      <c r="B956">
        <v>2.3099999999999999E-2</v>
      </c>
      <c r="C956">
        <v>2.4199999999999999E-2</v>
      </c>
      <c r="D956">
        <v>5.5000000000000005E-3</v>
      </c>
      <c r="E956">
        <v>0.12100000000000001</v>
      </c>
      <c r="F956">
        <v>7.0400000000000004E-2</v>
      </c>
      <c r="G956">
        <v>9.8999999999999991E-3</v>
      </c>
      <c r="H956">
        <v>1.21E-2</v>
      </c>
      <c r="I956">
        <v>1.21E-2</v>
      </c>
      <c r="J956">
        <v>1.1000000000000001E-2</v>
      </c>
      <c r="K956">
        <v>2.0900000000000002E-2</v>
      </c>
      <c r="L956">
        <v>3.5200000000000002E-2</v>
      </c>
      <c r="M956">
        <v>2.9700000000000001E-2</v>
      </c>
      <c r="N956">
        <v>7.7000000000000011E-3</v>
      </c>
      <c r="O956">
        <v>1.21E-2</v>
      </c>
      <c r="P956">
        <v>3.7400000000000003E-2</v>
      </c>
      <c r="Q956">
        <v>7.2599999999999998E-2</v>
      </c>
      <c r="R956">
        <v>3.5200000000000002E-2</v>
      </c>
      <c r="S956">
        <v>2.4199999999999999E-2</v>
      </c>
      <c r="T956">
        <v>2.4199999999999999E-2</v>
      </c>
      <c r="U956">
        <v>1.1000000000000001E-2</v>
      </c>
      <c r="V956">
        <v>2.2000000000000002E-2</v>
      </c>
      <c r="W956">
        <v>1.9799999999999998E-2</v>
      </c>
      <c r="X956">
        <v>4.4000000000000003E-3</v>
      </c>
      <c r="Y956">
        <v>7.7000000000000011E-3</v>
      </c>
    </row>
    <row r="957" spans="1:25">
      <c r="A957" s="87" t="s">
        <v>1207</v>
      </c>
      <c r="B957">
        <v>6.1600000000000009E-2</v>
      </c>
      <c r="C957">
        <v>8.8000000000000005E-3</v>
      </c>
      <c r="D957">
        <v>3.3E-3</v>
      </c>
      <c r="E957">
        <v>1.1000000000000001E-3</v>
      </c>
      <c r="F957">
        <v>0</v>
      </c>
      <c r="G957">
        <v>1.1000000000000001E-3</v>
      </c>
      <c r="H957">
        <v>5.7200000000000001E-2</v>
      </c>
      <c r="I957">
        <v>3.9599999999999996E-2</v>
      </c>
      <c r="J957">
        <v>1.1000000000000001E-2</v>
      </c>
      <c r="K957">
        <v>2.53E-2</v>
      </c>
      <c r="L957">
        <v>4.4000000000000004E-2</v>
      </c>
      <c r="M957">
        <v>2.4199999999999999E-2</v>
      </c>
      <c r="N957">
        <v>2.2000000000000002E-2</v>
      </c>
      <c r="O957">
        <v>2.9700000000000001E-2</v>
      </c>
      <c r="P957">
        <v>6.6E-3</v>
      </c>
      <c r="Q957">
        <v>1.1000000000000001E-2</v>
      </c>
      <c r="R957">
        <v>2.9700000000000001E-2</v>
      </c>
      <c r="S957">
        <v>2.9700000000000001E-2</v>
      </c>
      <c r="T957">
        <v>3.0800000000000004E-2</v>
      </c>
      <c r="U957">
        <v>5.6100000000000004E-2</v>
      </c>
      <c r="V957">
        <v>5.8300000000000005E-2</v>
      </c>
      <c r="W957">
        <v>2.75E-2</v>
      </c>
      <c r="X957">
        <v>0.2167</v>
      </c>
      <c r="Y957">
        <v>0.1507</v>
      </c>
    </row>
    <row r="958" spans="1:25">
      <c r="A958" s="87" t="s">
        <v>1208</v>
      </c>
      <c r="B958">
        <v>0.10339999999999999</v>
      </c>
      <c r="C958">
        <v>7.2599999999999998E-2</v>
      </c>
      <c r="D958">
        <v>5.5E-2</v>
      </c>
      <c r="E958">
        <v>4.1800000000000004E-2</v>
      </c>
      <c r="F958">
        <v>1.5400000000000002E-2</v>
      </c>
      <c r="G958">
        <v>5.5E-2</v>
      </c>
      <c r="H958">
        <v>6.7099999999999993E-2</v>
      </c>
      <c r="I958">
        <v>3.6299999999999999E-2</v>
      </c>
      <c r="J958">
        <v>6.6E-3</v>
      </c>
      <c r="K958">
        <v>5.5000000000000005E-3</v>
      </c>
      <c r="L958">
        <v>8.8000000000000005E-3</v>
      </c>
      <c r="M958">
        <v>7.7000000000000011E-3</v>
      </c>
      <c r="N958">
        <v>7.7000000000000011E-3</v>
      </c>
      <c r="O958">
        <v>5.5000000000000005E-3</v>
      </c>
      <c r="P958">
        <v>9.8999999999999991E-3</v>
      </c>
      <c r="Q958">
        <v>7.7000000000000011E-3</v>
      </c>
      <c r="R958">
        <v>7.7000000000000011E-3</v>
      </c>
      <c r="S958">
        <v>6.6E-3</v>
      </c>
      <c r="T958">
        <v>8.8000000000000005E-3</v>
      </c>
      <c r="U958">
        <v>7.7000000000000011E-3</v>
      </c>
      <c r="V958">
        <v>4.4000000000000003E-3</v>
      </c>
      <c r="W958">
        <v>3.3E-3</v>
      </c>
      <c r="X958">
        <v>8.8000000000000005E-3</v>
      </c>
      <c r="Y958">
        <v>0.1012</v>
      </c>
    </row>
    <row r="959" spans="1:25">
      <c r="A959" s="87" t="s">
        <v>1209</v>
      </c>
      <c r="B959">
        <v>1.1000000000000001E-2</v>
      </c>
      <c r="C959">
        <v>0</v>
      </c>
      <c r="D959">
        <v>1.8700000000000001E-2</v>
      </c>
      <c r="E959">
        <v>0</v>
      </c>
      <c r="F959">
        <v>8.8000000000000005E-3</v>
      </c>
      <c r="G959">
        <v>0</v>
      </c>
      <c r="H959">
        <v>0</v>
      </c>
      <c r="I959">
        <v>5.5000000000000005E-3</v>
      </c>
      <c r="J959">
        <v>4.4000000000000003E-3</v>
      </c>
      <c r="K959">
        <v>4.4000000000000003E-3</v>
      </c>
      <c r="L959">
        <v>8.8000000000000005E-3</v>
      </c>
      <c r="M959">
        <v>4.4000000000000003E-3</v>
      </c>
      <c r="N959">
        <v>2.2000000000000001E-3</v>
      </c>
      <c r="O959">
        <v>6.6E-3</v>
      </c>
      <c r="P959">
        <v>1.1000000000000001E-2</v>
      </c>
      <c r="Q959">
        <v>1.5400000000000002E-2</v>
      </c>
      <c r="R959">
        <v>2.86E-2</v>
      </c>
      <c r="S959">
        <v>1.5400000000000002E-2</v>
      </c>
      <c r="T959">
        <v>1.43E-2</v>
      </c>
      <c r="U959">
        <v>2.0900000000000002E-2</v>
      </c>
      <c r="V959">
        <v>2.4199999999999999E-2</v>
      </c>
      <c r="W959">
        <v>2.3099999999999999E-2</v>
      </c>
      <c r="X959">
        <v>5.5000000000000005E-3</v>
      </c>
      <c r="Y959">
        <v>1.1000000000000001E-3</v>
      </c>
    </row>
    <row r="960" spans="1:25">
      <c r="A960" s="87" t="s">
        <v>1210</v>
      </c>
      <c r="B960">
        <v>3.85E-2</v>
      </c>
      <c r="C960">
        <v>2.2000000000000001E-3</v>
      </c>
      <c r="D960">
        <v>3.9599999999999996E-2</v>
      </c>
      <c r="E960">
        <v>3.4099999999999998E-2</v>
      </c>
      <c r="F960">
        <v>3.85E-2</v>
      </c>
      <c r="G960">
        <v>2.2000000000000001E-3</v>
      </c>
      <c r="H960">
        <v>2.2000000000000001E-3</v>
      </c>
      <c r="I960">
        <v>2.2000000000000001E-3</v>
      </c>
      <c r="J960">
        <v>3.3E-3</v>
      </c>
      <c r="K960">
        <v>3.3E-3</v>
      </c>
      <c r="L960">
        <v>3.3E-3</v>
      </c>
      <c r="M960">
        <v>2.2000000000000001E-3</v>
      </c>
      <c r="N960">
        <v>1.1000000000000001E-3</v>
      </c>
      <c r="O960">
        <v>2.2000000000000001E-3</v>
      </c>
      <c r="P960">
        <v>3.3E-3</v>
      </c>
      <c r="Q960">
        <v>1.1000000000000001E-3</v>
      </c>
      <c r="R960">
        <v>2.2000000000000001E-3</v>
      </c>
      <c r="S960">
        <v>2.2000000000000001E-3</v>
      </c>
      <c r="T960">
        <v>1.1000000000000001E-3</v>
      </c>
      <c r="U960">
        <v>1.1000000000000001E-3</v>
      </c>
      <c r="V960">
        <v>1.1000000000000001E-3</v>
      </c>
      <c r="W960">
        <v>1.1000000000000001E-3</v>
      </c>
      <c r="X960">
        <v>4.7300000000000002E-2</v>
      </c>
      <c r="Y960">
        <v>4.1800000000000004E-2</v>
      </c>
    </row>
    <row r="961" spans="1:25">
      <c r="A961" s="87" t="s">
        <v>1211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s="87" t="s">
        <v>1212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2.2000000000000001E-3</v>
      </c>
      <c r="K962">
        <v>2.2000000000000001E-3</v>
      </c>
      <c r="L962">
        <v>2.2000000000000001E-3</v>
      </c>
      <c r="M962">
        <v>2.2000000000000001E-3</v>
      </c>
      <c r="N962">
        <v>3.3E-3</v>
      </c>
      <c r="O962">
        <v>2.2000000000000001E-3</v>
      </c>
      <c r="P962">
        <v>2.2000000000000001E-3</v>
      </c>
      <c r="Q962">
        <v>2.2000000000000001E-3</v>
      </c>
      <c r="R962">
        <v>2.2000000000000001E-3</v>
      </c>
      <c r="S962">
        <v>3.3E-3</v>
      </c>
      <c r="T962">
        <v>0</v>
      </c>
      <c r="U962">
        <v>0</v>
      </c>
      <c r="V962">
        <v>0</v>
      </c>
      <c r="W962">
        <v>1.9799999999999998E-2</v>
      </c>
      <c r="X962">
        <v>6.6E-3</v>
      </c>
      <c r="Y962">
        <v>0</v>
      </c>
    </row>
    <row r="963" spans="1:25">
      <c r="A963" s="87" t="s">
        <v>1213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s="87" t="s">
        <v>1214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1.1000000000000001E-3</v>
      </c>
      <c r="I964">
        <v>2.2000000000000001E-3</v>
      </c>
      <c r="J964">
        <v>1.1000000000000001E-3</v>
      </c>
      <c r="K964">
        <v>1.1000000000000001E-3</v>
      </c>
      <c r="L964">
        <v>0</v>
      </c>
      <c r="M964">
        <v>0</v>
      </c>
      <c r="N964">
        <v>0</v>
      </c>
      <c r="O964">
        <v>0</v>
      </c>
      <c r="P964">
        <v>1.1000000000000001E-3</v>
      </c>
      <c r="Q964">
        <v>0</v>
      </c>
      <c r="R964">
        <v>2.2000000000000001E-3</v>
      </c>
      <c r="S964">
        <v>0</v>
      </c>
      <c r="T964">
        <v>2.2000000000000001E-3</v>
      </c>
      <c r="U964">
        <v>7.7000000000000011E-3</v>
      </c>
      <c r="V964">
        <v>6.6E-3</v>
      </c>
      <c r="W964">
        <v>6.6E-3</v>
      </c>
      <c r="X964">
        <v>2.2000000000000001E-3</v>
      </c>
      <c r="Y964">
        <v>0</v>
      </c>
    </row>
    <row r="965" spans="1:25">
      <c r="A965" s="87" t="s">
        <v>1215</v>
      </c>
      <c r="B965">
        <v>8.8000000000000005E-3</v>
      </c>
      <c r="C965">
        <v>8.8000000000000005E-3</v>
      </c>
      <c r="D965">
        <v>9.8999999999999991E-3</v>
      </c>
      <c r="E965">
        <v>8.8000000000000005E-3</v>
      </c>
      <c r="F965">
        <v>8.8000000000000005E-3</v>
      </c>
      <c r="G965">
        <v>8.8000000000000005E-3</v>
      </c>
      <c r="H965">
        <v>1.21E-2</v>
      </c>
      <c r="I965">
        <v>9.8999999999999991E-3</v>
      </c>
      <c r="J965">
        <v>1.8700000000000001E-2</v>
      </c>
      <c r="K965">
        <v>2.86E-2</v>
      </c>
      <c r="L965">
        <v>2.75E-2</v>
      </c>
      <c r="M965">
        <v>2.4199999999999999E-2</v>
      </c>
      <c r="N965">
        <v>2.3099999999999999E-2</v>
      </c>
      <c r="O965">
        <v>2.4199999999999999E-2</v>
      </c>
      <c r="P965">
        <v>3.3000000000000002E-2</v>
      </c>
      <c r="Q965">
        <v>2.4199999999999999E-2</v>
      </c>
      <c r="R965">
        <v>2.0900000000000002E-2</v>
      </c>
      <c r="S965">
        <v>2.3099999999999999E-2</v>
      </c>
      <c r="T965">
        <v>2.0900000000000002E-2</v>
      </c>
      <c r="U965">
        <v>1.9799999999999998E-2</v>
      </c>
      <c r="V965">
        <v>1.32E-2</v>
      </c>
      <c r="W965">
        <v>1.32E-2</v>
      </c>
      <c r="X965">
        <v>1.21E-2</v>
      </c>
      <c r="Y965">
        <v>3.0800000000000004E-2</v>
      </c>
    </row>
    <row r="966" spans="1:25">
      <c r="A966" s="87" t="s">
        <v>1216</v>
      </c>
      <c r="B966">
        <v>1.1000000000000001E-3</v>
      </c>
      <c r="C966">
        <v>1.1000000000000001E-3</v>
      </c>
      <c r="D966">
        <v>1.1000000000000001E-3</v>
      </c>
      <c r="E966">
        <v>1.1000000000000001E-3</v>
      </c>
      <c r="F966">
        <v>1.1000000000000001E-3</v>
      </c>
      <c r="G966">
        <v>1.1000000000000001E-3</v>
      </c>
      <c r="H966">
        <v>1.1000000000000001E-3</v>
      </c>
      <c r="I966">
        <v>1.1000000000000001E-3</v>
      </c>
      <c r="J966">
        <v>4.4000000000000003E-3</v>
      </c>
      <c r="K966">
        <v>6.6E-3</v>
      </c>
      <c r="L966">
        <v>4.4000000000000003E-3</v>
      </c>
      <c r="M966">
        <v>2.2000000000000001E-3</v>
      </c>
      <c r="N966">
        <v>1.1000000000000001E-3</v>
      </c>
      <c r="O966">
        <v>3.3E-3</v>
      </c>
      <c r="P966">
        <v>1.1000000000000001E-2</v>
      </c>
      <c r="Q966">
        <v>5.5000000000000005E-3</v>
      </c>
      <c r="R966">
        <v>1.32E-2</v>
      </c>
      <c r="S966">
        <v>8.8000000000000005E-3</v>
      </c>
      <c r="T966">
        <v>1.43E-2</v>
      </c>
      <c r="U966">
        <v>4.4000000000000003E-3</v>
      </c>
      <c r="V966">
        <v>1.1000000000000001E-3</v>
      </c>
      <c r="W966">
        <v>1.1000000000000001E-3</v>
      </c>
      <c r="X966">
        <v>1.1000000000000001E-3</v>
      </c>
      <c r="Y966">
        <v>1.1000000000000001E-3</v>
      </c>
    </row>
    <row r="967" spans="1:25">
      <c r="A967" s="87" t="s">
        <v>1217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s="87" t="s">
        <v>1218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s="87" t="s">
        <v>1219</v>
      </c>
      <c r="B969">
        <v>6.6E-3</v>
      </c>
      <c r="C969">
        <v>4.4000000000000003E-3</v>
      </c>
      <c r="D969">
        <v>4.4000000000000003E-3</v>
      </c>
      <c r="E969">
        <v>4.4000000000000003E-3</v>
      </c>
      <c r="F969">
        <v>1.5400000000000002E-2</v>
      </c>
      <c r="G969">
        <v>2.4199999999999999E-2</v>
      </c>
      <c r="H969">
        <v>9.8999999999999991E-3</v>
      </c>
      <c r="I969">
        <v>0.20679999999999998</v>
      </c>
      <c r="J969">
        <v>9.5699999999999993E-2</v>
      </c>
      <c r="K969">
        <v>7.7000000000000011E-3</v>
      </c>
      <c r="L969">
        <v>8.8000000000000005E-3</v>
      </c>
      <c r="M969">
        <v>6.6E-3</v>
      </c>
      <c r="N969">
        <v>6.6E-3</v>
      </c>
      <c r="O969">
        <v>6.6E-3</v>
      </c>
      <c r="P969">
        <v>6.6E-3</v>
      </c>
      <c r="Q969">
        <v>7.7000000000000011E-3</v>
      </c>
      <c r="R969">
        <v>2.86E-2</v>
      </c>
      <c r="S969">
        <v>2.64E-2</v>
      </c>
      <c r="T969">
        <v>7.7000000000000011E-3</v>
      </c>
      <c r="U969">
        <v>0.21559999999999999</v>
      </c>
      <c r="V969">
        <v>0.1144</v>
      </c>
      <c r="W969">
        <v>6.6E-3</v>
      </c>
      <c r="X969">
        <v>7.7000000000000011E-3</v>
      </c>
      <c r="Y969">
        <v>6.6E-3</v>
      </c>
    </row>
    <row r="970" spans="1:25">
      <c r="A970" s="87" t="s">
        <v>1220</v>
      </c>
      <c r="B970">
        <v>0</v>
      </c>
      <c r="C970">
        <v>1.1000000000000001E-3</v>
      </c>
      <c r="D970">
        <v>0</v>
      </c>
      <c r="E970">
        <v>1.1000000000000001E-3</v>
      </c>
      <c r="F970">
        <v>1.1000000000000001E-3</v>
      </c>
      <c r="G970">
        <v>4.4000000000000003E-3</v>
      </c>
      <c r="H970">
        <v>7.7000000000000011E-3</v>
      </c>
      <c r="I970">
        <v>4.4000000000000003E-3</v>
      </c>
      <c r="J970">
        <v>5.5000000000000005E-3</v>
      </c>
      <c r="K970">
        <v>3.3E-3</v>
      </c>
      <c r="L970">
        <v>6.6E-3</v>
      </c>
      <c r="M970">
        <v>5.5000000000000005E-3</v>
      </c>
      <c r="N970">
        <v>5.5000000000000005E-3</v>
      </c>
      <c r="O970">
        <v>2.2000000000000001E-3</v>
      </c>
      <c r="P970">
        <v>2.2000000000000001E-3</v>
      </c>
      <c r="Q970">
        <v>1.1000000000000001E-3</v>
      </c>
      <c r="R970">
        <v>2.2000000000000001E-3</v>
      </c>
      <c r="S970">
        <v>6.6E-3</v>
      </c>
      <c r="T970">
        <v>7.7000000000000011E-3</v>
      </c>
      <c r="U970">
        <v>3.3E-3</v>
      </c>
      <c r="V970">
        <v>2.2000000000000001E-3</v>
      </c>
      <c r="W970">
        <v>2.2000000000000001E-3</v>
      </c>
      <c r="X970">
        <v>2.2000000000000001E-3</v>
      </c>
      <c r="Y970">
        <v>1.1000000000000001E-3</v>
      </c>
    </row>
    <row r="971" spans="1:25">
      <c r="A971" s="87" t="s">
        <v>1221</v>
      </c>
      <c r="B971">
        <v>8.8000000000000005E-3</v>
      </c>
      <c r="C971">
        <v>8.8000000000000005E-3</v>
      </c>
      <c r="D971">
        <v>8.8000000000000005E-3</v>
      </c>
      <c r="E971">
        <v>8.8000000000000005E-3</v>
      </c>
      <c r="F971">
        <v>7.7000000000000011E-3</v>
      </c>
      <c r="G971">
        <v>7.7000000000000011E-3</v>
      </c>
      <c r="H971">
        <v>8.8000000000000005E-3</v>
      </c>
      <c r="I971">
        <v>1.32E-2</v>
      </c>
      <c r="J971">
        <v>6.6E-3</v>
      </c>
      <c r="K971">
        <v>6.6E-3</v>
      </c>
      <c r="L971">
        <v>6.6E-3</v>
      </c>
      <c r="M971">
        <v>3.3E-3</v>
      </c>
      <c r="N971">
        <v>4.4000000000000003E-3</v>
      </c>
      <c r="O971">
        <v>1.21E-2</v>
      </c>
      <c r="P971">
        <v>1.21E-2</v>
      </c>
      <c r="Q971">
        <v>1.43E-2</v>
      </c>
      <c r="R971">
        <v>7.7000000000000011E-3</v>
      </c>
      <c r="S971">
        <v>1.1000000000000001E-2</v>
      </c>
      <c r="T971">
        <v>1.5400000000000002E-2</v>
      </c>
      <c r="U971">
        <v>1.8700000000000001E-2</v>
      </c>
      <c r="V971">
        <v>1.1000000000000001E-2</v>
      </c>
      <c r="W971">
        <v>8.8000000000000005E-3</v>
      </c>
      <c r="X971">
        <v>8.8000000000000005E-3</v>
      </c>
      <c r="Y971">
        <v>8.8000000000000005E-3</v>
      </c>
    </row>
    <row r="972" spans="1:25">
      <c r="A972" s="87" t="s">
        <v>1222</v>
      </c>
      <c r="B972">
        <v>4.4000000000000003E-3</v>
      </c>
      <c r="C972">
        <v>4.4000000000000003E-3</v>
      </c>
      <c r="D972">
        <v>4.4000000000000003E-3</v>
      </c>
      <c r="E972">
        <v>4.4000000000000003E-3</v>
      </c>
      <c r="F972">
        <v>0.1056</v>
      </c>
      <c r="G972">
        <v>8.8000000000000009E-2</v>
      </c>
      <c r="H972">
        <v>4.4000000000000003E-3</v>
      </c>
      <c r="I972">
        <v>5.5000000000000005E-3</v>
      </c>
      <c r="J972">
        <v>3.3E-3</v>
      </c>
      <c r="K972">
        <v>6.6E-3</v>
      </c>
      <c r="L972">
        <v>6.6E-3</v>
      </c>
      <c r="M972">
        <v>3.3E-3</v>
      </c>
      <c r="N972">
        <v>9.8999999999999991E-3</v>
      </c>
      <c r="O972">
        <v>5.5000000000000005E-3</v>
      </c>
      <c r="P972">
        <v>5.5000000000000005E-3</v>
      </c>
      <c r="Q972">
        <v>7.7000000000000011E-3</v>
      </c>
      <c r="R972">
        <v>9.8999999999999991E-3</v>
      </c>
      <c r="S972">
        <v>3.3E-3</v>
      </c>
      <c r="T972">
        <v>3.3E-3</v>
      </c>
      <c r="U972">
        <v>3.3E-3</v>
      </c>
      <c r="V972">
        <v>2.75E-2</v>
      </c>
      <c r="W972">
        <v>3.3E-3</v>
      </c>
      <c r="X972">
        <v>3.3E-3</v>
      </c>
      <c r="Y972">
        <v>3.3E-3</v>
      </c>
    </row>
    <row r="973" spans="1:25">
      <c r="A973" s="87" t="s">
        <v>919</v>
      </c>
      <c r="B973">
        <v>1.9799999999999998E-2</v>
      </c>
      <c r="C973">
        <v>1.9799999999999998E-2</v>
      </c>
      <c r="D973">
        <v>3.7400000000000003E-2</v>
      </c>
      <c r="E973">
        <v>2.0900000000000002E-2</v>
      </c>
      <c r="F973">
        <v>2.0900000000000002E-2</v>
      </c>
      <c r="G973">
        <v>2.3099999999999999E-2</v>
      </c>
      <c r="H973">
        <v>3.0800000000000004E-2</v>
      </c>
      <c r="I973">
        <v>2.53E-2</v>
      </c>
      <c r="J973">
        <v>2.75E-2</v>
      </c>
      <c r="K973">
        <v>2.86E-2</v>
      </c>
      <c r="L973">
        <v>2.86E-2</v>
      </c>
      <c r="M973">
        <v>2.9700000000000001E-2</v>
      </c>
      <c r="N973">
        <v>2.9700000000000001E-2</v>
      </c>
      <c r="O973">
        <v>2.9700000000000001E-2</v>
      </c>
      <c r="P973">
        <v>2.64E-2</v>
      </c>
      <c r="Q973">
        <v>2.75E-2</v>
      </c>
      <c r="R973">
        <v>2.53E-2</v>
      </c>
      <c r="S973">
        <v>2.2000000000000002E-2</v>
      </c>
      <c r="T973">
        <v>1.8700000000000001E-2</v>
      </c>
      <c r="U973">
        <v>1.8700000000000001E-2</v>
      </c>
      <c r="V973">
        <v>1.8700000000000001E-2</v>
      </c>
      <c r="W973">
        <v>1.8700000000000001E-2</v>
      </c>
      <c r="X973">
        <v>1.8700000000000001E-2</v>
      </c>
      <c r="Y973">
        <v>2.2000000000000002E-2</v>
      </c>
    </row>
    <row r="974" spans="1:25">
      <c r="A974" s="87" t="s">
        <v>920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2.2000000000000001E-3</v>
      </c>
      <c r="H974">
        <v>2.2000000000000001E-3</v>
      </c>
      <c r="I974">
        <v>2.2000000000000001E-3</v>
      </c>
      <c r="J974">
        <v>5.5000000000000005E-3</v>
      </c>
      <c r="K974">
        <v>4.4000000000000003E-3</v>
      </c>
      <c r="L974">
        <v>5.5000000000000005E-3</v>
      </c>
      <c r="M974">
        <v>5.5000000000000005E-3</v>
      </c>
      <c r="N974">
        <v>6.6E-3</v>
      </c>
      <c r="O974">
        <v>6.6E-3</v>
      </c>
      <c r="P974">
        <v>1.1000000000000001E-3</v>
      </c>
      <c r="Q974">
        <v>2.2000000000000001E-3</v>
      </c>
      <c r="R974">
        <v>1.1000000000000001E-3</v>
      </c>
      <c r="S974">
        <v>1.1000000000000001E-3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s="87" t="s">
        <v>921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1.1000000000000001E-3</v>
      </c>
      <c r="I975">
        <v>5.5000000000000005E-3</v>
      </c>
      <c r="J975">
        <v>7.7000000000000011E-3</v>
      </c>
      <c r="K975">
        <v>5.5000000000000005E-3</v>
      </c>
      <c r="L975">
        <v>5.5000000000000005E-3</v>
      </c>
      <c r="M975">
        <v>3.3E-3</v>
      </c>
      <c r="N975">
        <v>4.4000000000000003E-3</v>
      </c>
      <c r="O975">
        <v>4.4000000000000003E-3</v>
      </c>
      <c r="P975">
        <v>6.6E-3</v>
      </c>
      <c r="Q975">
        <v>2.2000000000000001E-3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s="87" t="s">
        <v>922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1.1000000000000001E-3</v>
      </c>
      <c r="J976">
        <v>1.1000000000000001E-3</v>
      </c>
      <c r="K976">
        <v>1.1000000000000001E-3</v>
      </c>
      <c r="L976">
        <v>1.1000000000000001E-3</v>
      </c>
      <c r="M976">
        <v>1.1000000000000001E-3</v>
      </c>
      <c r="N976">
        <v>1.1000000000000001E-3</v>
      </c>
      <c r="O976">
        <v>1.1000000000000001E-3</v>
      </c>
      <c r="P976">
        <v>1.1000000000000001E-3</v>
      </c>
      <c r="Q976">
        <v>1.1000000000000001E-3</v>
      </c>
      <c r="R976">
        <v>1.1000000000000001E-3</v>
      </c>
      <c r="S976">
        <v>1.1000000000000001E-3</v>
      </c>
      <c r="T976">
        <v>1.1000000000000001E-3</v>
      </c>
      <c r="U976">
        <v>1.1000000000000001E-3</v>
      </c>
      <c r="V976">
        <v>1.1000000000000001E-3</v>
      </c>
      <c r="W976">
        <v>1.1000000000000001E-3</v>
      </c>
      <c r="X976">
        <v>0</v>
      </c>
      <c r="Y976">
        <v>0</v>
      </c>
    </row>
    <row r="977" spans="1:25">
      <c r="A977" s="87" t="s">
        <v>923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s="87" t="s">
        <v>924</v>
      </c>
      <c r="B978">
        <v>0.17380000000000001</v>
      </c>
      <c r="C978">
        <v>2.4199999999999999E-2</v>
      </c>
      <c r="D978">
        <v>8.2500000000000004E-2</v>
      </c>
      <c r="E978">
        <v>1.32E-2</v>
      </c>
      <c r="F978">
        <v>1.21E-2</v>
      </c>
      <c r="G978">
        <v>0.12210000000000001</v>
      </c>
      <c r="H978">
        <v>0.1023</v>
      </c>
      <c r="I978">
        <v>5.3899999999999997E-2</v>
      </c>
      <c r="J978">
        <v>0.1056</v>
      </c>
      <c r="K978">
        <v>5.8300000000000005E-2</v>
      </c>
      <c r="L978">
        <v>4.5099999999999994E-2</v>
      </c>
      <c r="M978">
        <v>3.85E-2</v>
      </c>
      <c r="N978">
        <v>0.14960000000000001</v>
      </c>
      <c r="O978">
        <v>5.5E-2</v>
      </c>
      <c r="P978">
        <v>4.8399999999999999E-2</v>
      </c>
      <c r="Q978">
        <v>6.6000000000000003E-2</v>
      </c>
      <c r="R978">
        <v>4.5099999999999994E-2</v>
      </c>
      <c r="S978">
        <v>4.7300000000000002E-2</v>
      </c>
      <c r="T978">
        <v>3.9599999999999996E-2</v>
      </c>
      <c r="U978">
        <v>4.9500000000000002E-2</v>
      </c>
      <c r="V978">
        <v>5.8300000000000005E-2</v>
      </c>
      <c r="W978">
        <v>6.0500000000000005E-2</v>
      </c>
      <c r="X978">
        <v>0.10339999999999999</v>
      </c>
      <c r="Y978">
        <v>0.1507</v>
      </c>
    </row>
    <row r="979" spans="1:25">
      <c r="A979" s="87" t="s">
        <v>925</v>
      </c>
      <c r="B979">
        <v>3.3E-3</v>
      </c>
      <c r="C979">
        <v>3.3E-3</v>
      </c>
      <c r="D979">
        <v>3.3E-3</v>
      </c>
      <c r="E979">
        <v>3.3E-3</v>
      </c>
      <c r="F979">
        <v>2.2000000000000001E-3</v>
      </c>
      <c r="G979">
        <v>3.3E-3</v>
      </c>
      <c r="H979">
        <v>4.4000000000000003E-3</v>
      </c>
      <c r="I979">
        <v>3.3E-3</v>
      </c>
      <c r="J979">
        <v>4.4000000000000003E-3</v>
      </c>
      <c r="K979">
        <v>6.6E-3</v>
      </c>
      <c r="L979">
        <v>8.8000000000000005E-3</v>
      </c>
      <c r="M979">
        <v>6.6E-3</v>
      </c>
      <c r="N979">
        <v>7.7000000000000011E-3</v>
      </c>
      <c r="O979">
        <v>7.7000000000000011E-3</v>
      </c>
      <c r="P979">
        <v>8.8000000000000005E-3</v>
      </c>
      <c r="Q979">
        <v>8.8000000000000005E-3</v>
      </c>
      <c r="R979">
        <v>7.7000000000000011E-3</v>
      </c>
      <c r="S979">
        <v>6.6E-3</v>
      </c>
      <c r="T979">
        <v>7.7000000000000011E-3</v>
      </c>
      <c r="U979">
        <v>7.7000000000000011E-3</v>
      </c>
      <c r="V979">
        <v>6.6E-3</v>
      </c>
      <c r="W979">
        <v>5.5000000000000005E-3</v>
      </c>
      <c r="X979">
        <v>3.3E-3</v>
      </c>
      <c r="Y979">
        <v>3.3E-3</v>
      </c>
    </row>
    <row r="980" spans="1:25">
      <c r="A980" s="87" t="s">
        <v>926</v>
      </c>
      <c r="B980">
        <v>4.4000000000000003E-3</v>
      </c>
      <c r="C980">
        <v>5.5000000000000005E-3</v>
      </c>
      <c r="D980">
        <v>5.5000000000000005E-3</v>
      </c>
      <c r="E980">
        <v>4.4000000000000003E-3</v>
      </c>
      <c r="F980">
        <v>2.2000000000000001E-3</v>
      </c>
      <c r="G980">
        <v>2.2000000000000001E-3</v>
      </c>
      <c r="H980">
        <v>2.2000000000000001E-3</v>
      </c>
      <c r="I980">
        <v>3.3E-3</v>
      </c>
      <c r="J980">
        <v>3.3E-3</v>
      </c>
      <c r="K980">
        <v>5.5000000000000005E-3</v>
      </c>
      <c r="L980">
        <v>6.6E-3</v>
      </c>
      <c r="M980">
        <v>6.6E-3</v>
      </c>
      <c r="N980">
        <v>6.6E-3</v>
      </c>
      <c r="O980">
        <v>7.7000000000000011E-3</v>
      </c>
      <c r="P980">
        <v>7.7000000000000011E-3</v>
      </c>
      <c r="Q980">
        <v>6.6E-3</v>
      </c>
      <c r="R980">
        <v>7.7000000000000011E-3</v>
      </c>
      <c r="S980">
        <v>6.6E-3</v>
      </c>
      <c r="T980">
        <v>6.6E-3</v>
      </c>
      <c r="U980">
        <v>6.6E-3</v>
      </c>
      <c r="V980">
        <v>4.4000000000000003E-3</v>
      </c>
      <c r="W980">
        <v>3.3E-3</v>
      </c>
      <c r="X980">
        <v>2.2000000000000001E-3</v>
      </c>
      <c r="Y980">
        <v>2.2000000000000001E-3</v>
      </c>
    </row>
    <row r="981" spans="1:25">
      <c r="A981" s="87" t="s">
        <v>1223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s="87" t="s">
        <v>927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s="87" t="s">
        <v>928</v>
      </c>
      <c r="B983">
        <v>0.13969999999999999</v>
      </c>
      <c r="C983">
        <v>0.20020000000000002</v>
      </c>
      <c r="D983">
        <v>0.11550000000000001</v>
      </c>
      <c r="E983">
        <v>0.3201</v>
      </c>
      <c r="F983">
        <v>0.46969999999999995</v>
      </c>
      <c r="G983">
        <v>0.15839999999999999</v>
      </c>
      <c r="H983">
        <v>0.42459999999999998</v>
      </c>
      <c r="I983">
        <v>0.59950000000000003</v>
      </c>
      <c r="J983">
        <v>0.68969999999999998</v>
      </c>
      <c r="K983">
        <v>0.4279</v>
      </c>
      <c r="L983">
        <v>0.65010000000000001</v>
      </c>
      <c r="M983">
        <v>0.51700000000000002</v>
      </c>
      <c r="N983">
        <v>0.79200000000000004</v>
      </c>
      <c r="O983">
        <v>0.47409999999999997</v>
      </c>
      <c r="P983">
        <v>0.40479999999999999</v>
      </c>
      <c r="Q983">
        <v>0.73039999999999994</v>
      </c>
      <c r="R983">
        <v>0.495</v>
      </c>
      <c r="S983">
        <v>0.67759999999999998</v>
      </c>
      <c r="T983">
        <v>0.90199999999999991</v>
      </c>
      <c r="U983">
        <v>0.29370000000000002</v>
      </c>
      <c r="V983">
        <v>0.36079999999999995</v>
      </c>
      <c r="W983">
        <v>0.41140000000000004</v>
      </c>
      <c r="X983">
        <v>0.14960000000000001</v>
      </c>
      <c r="Y983">
        <v>0.42349999999999999</v>
      </c>
    </row>
    <row r="984" spans="1:25">
      <c r="A984" s="87" t="s">
        <v>929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1.1000000000000001E-3</v>
      </c>
      <c r="H984">
        <v>1.1000000000000001E-3</v>
      </c>
      <c r="I984">
        <v>1.1000000000000001E-3</v>
      </c>
      <c r="J984">
        <v>1.1000000000000001E-3</v>
      </c>
      <c r="K984">
        <v>1.1000000000000001E-3</v>
      </c>
      <c r="L984">
        <v>1.1000000000000001E-3</v>
      </c>
      <c r="M984">
        <v>1.1000000000000001E-3</v>
      </c>
      <c r="N984">
        <v>1.1000000000000001E-3</v>
      </c>
      <c r="O984">
        <v>1.1000000000000001E-3</v>
      </c>
      <c r="P984">
        <v>1.1000000000000001E-3</v>
      </c>
      <c r="Q984">
        <v>2.2000000000000001E-3</v>
      </c>
      <c r="R984">
        <v>0</v>
      </c>
      <c r="S984">
        <v>1.1000000000000001E-3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s="87" t="s">
        <v>930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1.1000000000000001E-3</v>
      </c>
      <c r="K985">
        <v>2.2000000000000001E-3</v>
      </c>
      <c r="L985">
        <v>3.3E-3</v>
      </c>
      <c r="M985">
        <v>2.2000000000000001E-3</v>
      </c>
      <c r="N985">
        <v>2.2000000000000001E-3</v>
      </c>
      <c r="O985">
        <v>2.2000000000000001E-3</v>
      </c>
      <c r="P985">
        <v>1.1000000000000001E-3</v>
      </c>
      <c r="Q985">
        <v>1.1000000000000001E-3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s="87" t="s">
        <v>931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s="87" t="s">
        <v>932</v>
      </c>
      <c r="B987">
        <v>3.6299999999999999E-2</v>
      </c>
      <c r="C987">
        <v>4.5099999999999994E-2</v>
      </c>
      <c r="D987">
        <v>4.2900000000000001E-2</v>
      </c>
      <c r="E987">
        <v>3.5200000000000002E-2</v>
      </c>
      <c r="F987">
        <v>2.53E-2</v>
      </c>
      <c r="G987">
        <v>1.43E-2</v>
      </c>
      <c r="H987">
        <v>1.7600000000000001E-2</v>
      </c>
      <c r="I987">
        <v>7.3700000000000002E-2</v>
      </c>
      <c r="J987">
        <v>0.1012</v>
      </c>
      <c r="K987">
        <v>0.10779999999999999</v>
      </c>
      <c r="L987">
        <v>0.12429999999999999</v>
      </c>
      <c r="M987">
        <v>8.2500000000000004E-2</v>
      </c>
      <c r="N987">
        <v>7.6999999999999999E-2</v>
      </c>
      <c r="O987">
        <v>7.2599999999999998E-2</v>
      </c>
      <c r="P987">
        <v>6.8199999999999997E-2</v>
      </c>
      <c r="Q987">
        <v>7.4800000000000005E-2</v>
      </c>
      <c r="R987">
        <v>5.3899999999999997E-2</v>
      </c>
      <c r="S987">
        <v>4.07E-2</v>
      </c>
      <c r="T987">
        <v>3.7400000000000003E-2</v>
      </c>
      <c r="U987">
        <v>3.0800000000000004E-2</v>
      </c>
      <c r="V987">
        <v>1.6500000000000001E-2</v>
      </c>
      <c r="W987">
        <v>6.6E-3</v>
      </c>
      <c r="X987">
        <v>3.3E-3</v>
      </c>
      <c r="Y987">
        <v>7.7000000000000011E-3</v>
      </c>
    </row>
    <row r="988" spans="1:25">
      <c r="A988" s="87" t="s">
        <v>933</v>
      </c>
      <c r="B988">
        <v>0.16170000000000001</v>
      </c>
      <c r="C988">
        <v>0.86130000000000007</v>
      </c>
      <c r="D988">
        <v>0.63469999999999993</v>
      </c>
      <c r="E988">
        <v>1.8512999999999997</v>
      </c>
      <c r="F988">
        <v>1.9910000000000001</v>
      </c>
      <c r="G988">
        <v>2.6708000000000003</v>
      </c>
      <c r="H988">
        <v>2.4255</v>
      </c>
      <c r="I988">
        <v>0.74469999999999992</v>
      </c>
      <c r="J988">
        <v>0.22989999999999999</v>
      </c>
      <c r="K988">
        <v>0.21229999999999999</v>
      </c>
      <c r="L988">
        <v>0.28270000000000001</v>
      </c>
      <c r="M988">
        <v>0.21559999999999999</v>
      </c>
      <c r="N988">
        <v>0.18589999999999998</v>
      </c>
      <c r="O988">
        <v>0.2651</v>
      </c>
      <c r="P988">
        <v>0.29700000000000004</v>
      </c>
      <c r="Q988">
        <v>0.19139999999999999</v>
      </c>
      <c r="R988">
        <v>0.12210000000000001</v>
      </c>
      <c r="S988">
        <v>1.1264000000000001</v>
      </c>
      <c r="T988">
        <v>0.74359999999999993</v>
      </c>
      <c r="U988">
        <v>1.9799999999999998E-2</v>
      </c>
      <c r="V988">
        <v>1.8700000000000001E-2</v>
      </c>
      <c r="W988">
        <v>0.75020000000000009</v>
      </c>
      <c r="X988">
        <v>0.86899999999999999</v>
      </c>
      <c r="Y988">
        <v>0.45979999999999999</v>
      </c>
    </row>
    <row r="989" spans="1:25">
      <c r="A989" s="87" t="s">
        <v>934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2.2000000000000001E-3</v>
      </c>
      <c r="J989">
        <v>0</v>
      </c>
      <c r="K989">
        <v>1.1000000000000001E-3</v>
      </c>
      <c r="L989">
        <v>1.1000000000000001E-3</v>
      </c>
      <c r="M989">
        <v>2.2000000000000001E-3</v>
      </c>
      <c r="N989">
        <v>5.5000000000000005E-3</v>
      </c>
      <c r="O989">
        <v>1.1000000000000001E-3</v>
      </c>
      <c r="P989">
        <v>0</v>
      </c>
      <c r="Q989">
        <v>2.2000000000000001E-3</v>
      </c>
      <c r="R989">
        <v>2.2000000000000001E-3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s="87" t="s">
        <v>1224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s="87" t="s">
        <v>935</v>
      </c>
      <c r="B991">
        <v>0.61049999999999993</v>
      </c>
      <c r="C991">
        <v>0.13419999999999999</v>
      </c>
      <c r="D991">
        <v>0.42349999999999999</v>
      </c>
      <c r="E991">
        <v>0.30470000000000003</v>
      </c>
      <c r="F991">
        <v>1.1769999999999998</v>
      </c>
      <c r="G991">
        <v>1.0076000000000001</v>
      </c>
      <c r="H991">
        <v>0.1331</v>
      </c>
      <c r="I991">
        <v>7.0400000000000004E-2</v>
      </c>
      <c r="J991">
        <v>7.1500000000000008E-2</v>
      </c>
      <c r="K991">
        <v>6.1600000000000009E-2</v>
      </c>
      <c r="L991">
        <v>9.6799999999999997E-2</v>
      </c>
      <c r="M991">
        <v>0.11220000000000001</v>
      </c>
      <c r="N991">
        <v>6.93E-2</v>
      </c>
      <c r="O991">
        <v>0.1298</v>
      </c>
      <c r="P991">
        <v>8.6900000000000005E-2</v>
      </c>
      <c r="Q991">
        <v>8.14E-2</v>
      </c>
      <c r="R991">
        <v>9.0199999999999989E-2</v>
      </c>
      <c r="S991">
        <v>7.8100000000000003E-2</v>
      </c>
      <c r="T991">
        <v>0.43010000000000004</v>
      </c>
      <c r="U991">
        <v>0.1188</v>
      </c>
      <c r="V991">
        <v>0.22329999999999997</v>
      </c>
      <c r="W991">
        <v>1.0427999999999999</v>
      </c>
      <c r="X991">
        <v>0.4103</v>
      </c>
      <c r="Y991">
        <v>0.1265</v>
      </c>
    </row>
    <row r="992" spans="1:25">
      <c r="A992" s="87" t="s">
        <v>936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1.1000000000000001E-3</v>
      </c>
      <c r="I992">
        <v>0.41359999999999997</v>
      </c>
      <c r="J992">
        <v>3.9479000000000002</v>
      </c>
      <c r="K992">
        <v>2.3363999999999998</v>
      </c>
      <c r="L992">
        <v>0.98560000000000014</v>
      </c>
      <c r="M992">
        <v>0.58079999999999998</v>
      </c>
      <c r="N992">
        <v>0.23760000000000001</v>
      </c>
      <c r="O992">
        <v>0.1595</v>
      </c>
      <c r="P992">
        <v>0</v>
      </c>
      <c r="Q992">
        <v>0</v>
      </c>
      <c r="R992">
        <v>9.2399999999999996E-2</v>
      </c>
      <c r="S992">
        <v>6.8199999999999997E-2</v>
      </c>
      <c r="T992">
        <v>0</v>
      </c>
      <c r="U992">
        <v>0.15179999999999999</v>
      </c>
      <c r="V992">
        <v>0.17929999999999999</v>
      </c>
      <c r="W992">
        <v>2.2000000000000002E-2</v>
      </c>
      <c r="X992">
        <v>0</v>
      </c>
      <c r="Y992">
        <v>0</v>
      </c>
    </row>
    <row r="993" spans="1:25">
      <c r="A993" s="87" t="s">
        <v>937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1.1000000000000001E-3</v>
      </c>
      <c r="J993">
        <v>1.1000000000000001E-3</v>
      </c>
      <c r="K993">
        <v>1.1000000000000001E-3</v>
      </c>
      <c r="L993">
        <v>1.1000000000000001E-3</v>
      </c>
      <c r="M993">
        <v>0</v>
      </c>
      <c r="N993">
        <v>1.1000000000000001E-3</v>
      </c>
      <c r="O993">
        <v>1.1000000000000001E-3</v>
      </c>
      <c r="P993">
        <v>0</v>
      </c>
      <c r="Q993">
        <v>1.1000000000000001E-3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s="87" t="s">
        <v>938</v>
      </c>
      <c r="B994">
        <v>5.5000000000000005E-3</v>
      </c>
      <c r="C994">
        <v>0.13639999999999999</v>
      </c>
      <c r="D994">
        <v>4.4000000000000003E-3</v>
      </c>
      <c r="E994">
        <v>9.6799999999999997E-2</v>
      </c>
      <c r="F994">
        <v>0</v>
      </c>
      <c r="G994">
        <v>0</v>
      </c>
      <c r="H994">
        <v>0</v>
      </c>
      <c r="I994">
        <v>5.5000000000000005E-3</v>
      </c>
      <c r="J994">
        <v>0.11770000000000001</v>
      </c>
      <c r="K994">
        <v>0</v>
      </c>
      <c r="L994">
        <v>1.6500000000000001E-2</v>
      </c>
      <c r="M994">
        <v>1.8700000000000001E-2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s="87" t="s">
        <v>939</v>
      </c>
      <c r="B995">
        <v>7.7000000000000011E-3</v>
      </c>
      <c r="C995">
        <v>4.4000000000000003E-3</v>
      </c>
      <c r="D995">
        <v>3.3E-3</v>
      </c>
      <c r="E995">
        <v>3.3E-3</v>
      </c>
      <c r="F995">
        <v>3.3E-3</v>
      </c>
      <c r="G995">
        <v>3.3E-3</v>
      </c>
      <c r="H995">
        <v>4.4000000000000003E-3</v>
      </c>
      <c r="I995">
        <v>4.4000000000000003E-3</v>
      </c>
      <c r="J995">
        <v>6.6E-3</v>
      </c>
      <c r="K995">
        <v>1.5400000000000002E-2</v>
      </c>
      <c r="L995">
        <v>2.3099999999999999E-2</v>
      </c>
      <c r="M995">
        <v>2.53E-2</v>
      </c>
      <c r="N995">
        <v>3.1899999999999998E-2</v>
      </c>
      <c r="O995">
        <v>4.07E-2</v>
      </c>
      <c r="P995">
        <v>3.7400000000000003E-2</v>
      </c>
      <c r="Q995">
        <v>3.1899999999999998E-2</v>
      </c>
      <c r="R995">
        <v>2.75E-2</v>
      </c>
      <c r="S995">
        <v>2.86E-2</v>
      </c>
      <c r="T995">
        <v>2.86E-2</v>
      </c>
      <c r="U995">
        <v>3.1899999999999998E-2</v>
      </c>
      <c r="V995">
        <v>3.7400000000000003E-2</v>
      </c>
      <c r="W995">
        <v>2.0900000000000002E-2</v>
      </c>
      <c r="X995">
        <v>9.8999999999999991E-3</v>
      </c>
      <c r="Y995">
        <v>9.4600000000000004E-2</v>
      </c>
    </row>
    <row r="996" spans="1:25">
      <c r="A996" s="87" t="s">
        <v>940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s="87" t="s">
        <v>941</v>
      </c>
      <c r="B997">
        <v>2.2000000000000001E-3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1.1000000000000001E-3</v>
      </c>
      <c r="I997">
        <v>2.2000000000000001E-3</v>
      </c>
      <c r="J997">
        <v>1.1000000000000001E-3</v>
      </c>
      <c r="K997">
        <v>2.2000000000000001E-3</v>
      </c>
      <c r="L997">
        <v>1.1000000000000001E-3</v>
      </c>
      <c r="M997">
        <v>3.3E-3</v>
      </c>
      <c r="N997">
        <v>2.2000000000000001E-3</v>
      </c>
      <c r="O997">
        <v>3.3E-3</v>
      </c>
      <c r="P997">
        <v>6.6E-3</v>
      </c>
      <c r="Q997">
        <v>5.5000000000000005E-3</v>
      </c>
      <c r="R997">
        <v>3.3E-3</v>
      </c>
      <c r="S997">
        <v>2.2000000000000001E-3</v>
      </c>
      <c r="T997">
        <v>1.1000000000000001E-3</v>
      </c>
      <c r="U997">
        <v>2.2000000000000001E-3</v>
      </c>
      <c r="V997">
        <v>1.1000000000000001E-3</v>
      </c>
      <c r="W997">
        <v>1.1000000000000001E-3</v>
      </c>
      <c r="X997">
        <v>5.5000000000000005E-3</v>
      </c>
      <c r="Y997">
        <v>2.2000000000000001E-3</v>
      </c>
    </row>
    <row r="998" spans="1:25">
      <c r="A998" s="87" t="s">
        <v>942</v>
      </c>
      <c r="B998">
        <v>2.2000000000000001E-3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9.8999999999999991E-3</v>
      </c>
      <c r="I998">
        <v>2.4199999999999999E-2</v>
      </c>
      <c r="J998">
        <v>1.32E-2</v>
      </c>
      <c r="K998">
        <v>1.9799999999999998E-2</v>
      </c>
      <c r="L998">
        <v>1.7600000000000001E-2</v>
      </c>
      <c r="M998">
        <v>1.9799999999999998E-2</v>
      </c>
      <c r="N998">
        <v>1.9799999999999998E-2</v>
      </c>
      <c r="O998">
        <v>1.21E-2</v>
      </c>
      <c r="P998">
        <v>3.3E-3</v>
      </c>
      <c r="Q998">
        <v>2.2000000000000001E-3</v>
      </c>
      <c r="R998">
        <v>6.6E-3</v>
      </c>
      <c r="S998">
        <v>4.4000000000000003E-3</v>
      </c>
      <c r="T998">
        <v>1.1000000000000001E-3</v>
      </c>
      <c r="U998">
        <v>0</v>
      </c>
      <c r="V998">
        <v>0</v>
      </c>
      <c r="W998">
        <v>0</v>
      </c>
      <c r="X998">
        <v>0</v>
      </c>
      <c r="Y998">
        <v>5.5000000000000005E-3</v>
      </c>
    </row>
    <row r="999" spans="1:25">
      <c r="A999" s="87" t="s">
        <v>943</v>
      </c>
      <c r="B999">
        <v>5.5000000000000005E-3</v>
      </c>
      <c r="C999">
        <v>2.2000000000000001E-3</v>
      </c>
      <c r="D999">
        <v>2.2000000000000001E-3</v>
      </c>
      <c r="E999">
        <v>2.2000000000000001E-3</v>
      </c>
      <c r="F999">
        <v>1.1000000000000001E-3</v>
      </c>
      <c r="G999">
        <v>1.1000000000000001E-3</v>
      </c>
      <c r="H999">
        <v>1.1000000000000001E-3</v>
      </c>
      <c r="I999">
        <v>1.1000000000000001E-3</v>
      </c>
      <c r="J999">
        <v>1.1000000000000001E-3</v>
      </c>
      <c r="K999">
        <v>2.2000000000000001E-3</v>
      </c>
      <c r="L999">
        <v>2.2000000000000001E-3</v>
      </c>
      <c r="M999">
        <v>2.2000000000000001E-3</v>
      </c>
      <c r="N999">
        <v>5.5000000000000005E-3</v>
      </c>
      <c r="O999">
        <v>2.2000000000000001E-3</v>
      </c>
      <c r="P999">
        <v>2.2000000000000001E-3</v>
      </c>
      <c r="Q999">
        <v>2.2000000000000001E-3</v>
      </c>
      <c r="R999">
        <v>2.2000000000000001E-3</v>
      </c>
      <c r="S999">
        <v>3.3E-3</v>
      </c>
      <c r="T999">
        <v>2.2000000000000001E-3</v>
      </c>
      <c r="U999">
        <v>2.2000000000000001E-3</v>
      </c>
      <c r="V999">
        <v>2.2000000000000001E-3</v>
      </c>
      <c r="W999">
        <v>2.2000000000000001E-3</v>
      </c>
      <c r="X999">
        <v>1.1000000000000001E-3</v>
      </c>
      <c r="Y999">
        <v>1.1000000000000001E-3</v>
      </c>
    </row>
    <row r="1000" spans="1:25">
      <c r="A1000" s="87" t="s">
        <v>944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3.3000000000000002E-2</v>
      </c>
      <c r="H1000">
        <v>4.9500000000000002E-2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1.1000000000000001E-3</v>
      </c>
    </row>
    <row r="1001" spans="1:25">
      <c r="A1001" s="87" t="s">
        <v>945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2.2000000000000001E-3</v>
      </c>
      <c r="H1001">
        <v>3.3E-3</v>
      </c>
      <c r="I1001">
        <v>5.5000000000000005E-3</v>
      </c>
      <c r="J1001">
        <v>8.8000000000000005E-3</v>
      </c>
      <c r="K1001">
        <v>9.8999999999999991E-3</v>
      </c>
      <c r="L1001">
        <v>5.5000000000000005E-3</v>
      </c>
      <c r="M1001">
        <v>3.3E-3</v>
      </c>
      <c r="N1001">
        <v>5.5000000000000005E-3</v>
      </c>
      <c r="O1001">
        <v>3.3E-3</v>
      </c>
      <c r="P1001">
        <v>3.3E-3</v>
      </c>
      <c r="Q1001">
        <v>4.4000000000000003E-3</v>
      </c>
      <c r="R1001">
        <v>7.7000000000000011E-3</v>
      </c>
      <c r="S1001">
        <v>8.8000000000000005E-3</v>
      </c>
      <c r="T1001">
        <v>1.1000000000000001E-2</v>
      </c>
      <c r="U1001">
        <v>2.2000000000000001E-3</v>
      </c>
      <c r="V1001">
        <v>3.3E-3</v>
      </c>
      <c r="W1001">
        <v>3.3E-3</v>
      </c>
      <c r="X1001">
        <v>2.2000000000000001E-3</v>
      </c>
      <c r="Y1001">
        <v>0</v>
      </c>
    </row>
    <row r="1002" spans="1:25">
      <c r="A1002" s="87" t="s">
        <v>946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1.1000000000000001E-3</v>
      </c>
      <c r="I1002">
        <v>2.2000000000000001E-3</v>
      </c>
      <c r="J1002">
        <v>1.1000000000000001E-3</v>
      </c>
      <c r="K1002">
        <v>1.1000000000000001E-3</v>
      </c>
      <c r="L1002">
        <v>1.1000000000000001E-3</v>
      </c>
      <c r="M1002">
        <v>1.1000000000000001E-3</v>
      </c>
      <c r="N1002">
        <v>1.1000000000000001E-3</v>
      </c>
      <c r="O1002">
        <v>0</v>
      </c>
      <c r="P1002">
        <v>0</v>
      </c>
      <c r="Q1002">
        <v>1.1000000000000001E-3</v>
      </c>
      <c r="R1002">
        <v>1.1000000000000001E-3</v>
      </c>
      <c r="S1002">
        <v>2.2000000000000001E-3</v>
      </c>
      <c r="T1002">
        <v>2.2000000000000001E-3</v>
      </c>
      <c r="U1002">
        <v>1.1000000000000001E-3</v>
      </c>
      <c r="V1002">
        <v>0</v>
      </c>
      <c r="W1002">
        <v>0</v>
      </c>
      <c r="X1002">
        <v>0</v>
      </c>
      <c r="Y1002">
        <v>0</v>
      </c>
    </row>
    <row r="1003" spans="1:25">
      <c r="A1003" s="87" t="s">
        <v>1225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87" t="s">
        <v>947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2.2000000000000001E-3</v>
      </c>
      <c r="I1004">
        <v>3.3E-3</v>
      </c>
      <c r="J1004">
        <v>4.4000000000000003E-3</v>
      </c>
      <c r="K1004">
        <v>2.2000000000000001E-3</v>
      </c>
      <c r="L1004">
        <v>1.1000000000000001E-3</v>
      </c>
      <c r="M1004">
        <v>1.1000000000000001E-3</v>
      </c>
      <c r="N1004">
        <v>1.1000000000000001E-3</v>
      </c>
      <c r="O1004">
        <v>1.1000000000000001E-3</v>
      </c>
      <c r="P1004">
        <v>1.1000000000000001E-3</v>
      </c>
      <c r="Q1004">
        <v>2.2000000000000001E-3</v>
      </c>
      <c r="R1004">
        <v>1.1000000000000001E-3</v>
      </c>
      <c r="S1004">
        <v>1.1000000000000001E-3</v>
      </c>
      <c r="T1004">
        <v>2.2000000000000001E-3</v>
      </c>
      <c r="U1004">
        <v>1.1000000000000001E-3</v>
      </c>
      <c r="V1004">
        <v>1.1000000000000001E-3</v>
      </c>
      <c r="W1004">
        <v>1.1000000000000001E-3</v>
      </c>
      <c r="X1004">
        <v>1.1000000000000001E-3</v>
      </c>
      <c r="Y1004">
        <v>0</v>
      </c>
    </row>
    <row r="1005" spans="1:25">
      <c r="A1005" s="87" t="s">
        <v>948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1.1000000000000001E-3</v>
      </c>
      <c r="L1005">
        <v>0</v>
      </c>
      <c r="M1005">
        <v>1.1000000000000001E-3</v>
      </c>
      <c r="N1005">
        <v>1.1000000000000001E-3</v>
      </c>
      <c r="O1005">
        <v>1.1000000000000001E-3</v>
      </c>
      <c r="P1005">
        <v>0</v>
      </c>
      <c r="Q1005">
        <v>0</v>
      </c>
      <c r="R1005">
        <v>0</v>
      </c>
      <c r="S1005">
        <v>0</v>
      </c>
      <c r="T1005">
        <v>2.2000000000000001E-3</v>
      </c>
      <c r="U1005">
        <v>1.1000000000000001E-3</v>
      </c>
      <c r="V1005">
        <v>0</v>
      </c>
      <c r="W1005">
        <v>0</v>
      </c>
      <c r="X1005">
        <v>0</v>
      </c>
      <c r="Y1005">
        <v>0</v>
      </c>
    </row>
    <row r="1006" spans="1:25">
      <c r="A1006" s="87" t="s">
        <v>949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1.1000000000000001E-3</v>
      </c>
      <c r="I1006">
        <v>1.1000000000000001E-3</v>
      </c>
      <c r="J1006">
        <v>1.1000000000000001E-3</v>
      </c>
      <c r="K1006">
        <v>3.3E-3</v>
      </c>
      <c r="L1006">
        <v>3.3E-3</v>
      </c>
      <c r="M1006">
        <v>2.2000000000000001E-3</v>
      </c>
      <c r="N1006">
        <v>1.1000000000000001E-3</v>
      </c>
      <c r="O1006">
        <v>1.1000000000000001E-3</v>
      </c>
      <c r="P1006">
        <v>1.1000000000000001E-3</v>
      </c>
      <c r="Q1006">
        <v>1.1000000000000001E-3</v>
      </c>
      <c r="R1006">
        <v>1.1000000000000001E-3</v>
      </c>
      <c r="S1006">
        <v>1.1000000000000001E-3</v>
      </c>
      <c r="T1006">
        <v>2.2000000000000001E-3</v>
      </c>
      <c r="U1006">
        <v>1.1000000000000001E-3</v>
      </c>
      <c r="V1006">
        <v>1.1000000000000001E-3</v>
      </c>
      <c r="W1006">
        <v>1.1000000000000001E-3</v>
      </c>
      <c r="X1006">
        <v>0</v>
      </c>
      <c r="Y1006">
        <v>0</v>
      </c>
    </row>
    <row r="1007" spans="1:25">
      <c r="A1007" s="87" t="s">
        <v>950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1.1000000000000001E-3</v>
      </c>
      <c r="J1007">
        <v>1.1000000000000001E-3</v>
      </c>
      <c r="K1007">
        <v>1.1000000000000001E-3</v>
      </c>
      <c r="L1007">
        <v>1.1000000000000001E-3</v>
      </c>
      <c r="M1007">
        <v>1.1000000000000001E-3</v>
      </c>
      <c r="N1007">
        <v>2.2000000000000001E-3</v>
      </c>
      <c r="O1007">
        <v>2.2000000000000001E-3</v>
      </c>
      <c r="P1007">
        <v>0</v>
      </c>
      <c r="Q1007">
        <v>1.1000000000000001E-3</v>
      </c>
      <c r="R1007">
        <v>1.1000000000000001E-3</v>
      </c>
      <c r="S1007">
        <v>1.1000000000000001E-3</v>
      </c>
      <c r="T1007">
        <v>1.1000000000000001E-3</v>
      </c>
      <c r="U1007">
        <v>1.1000000000000001E-3</v>
      </c>
      <c r="V1007">
        <v>0</v>
      </c>
      <c r="W1007">
        <v>0</v>
      </c>
      <c r="X1007">
        <v>0</v>
      </c>
      <c r="Y1007">
        <v>0</v>
      </c>
    </row>
    <row r="1008" spans="1:25">
      <c r="A1008" s="87" t="s">
        <v>951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2.2000000000000001E-3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1.1000000000000001E-3</v>
      </c>
      <c r="R1008">
        <v>1.1000000000000001E-3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s="87" t="s">
        <v>952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1.1000000000000001E-3</v>
      </c>
      <c r="I1009">
        <v>1.1000000000000001E-3</v>
      </c>
      <c r="J1009">
        <v>2.2000000000000001E-3</v>
      </c>
      <c r="K1009">
        <v>1.1000000000000001E-3</v>
      </c>
      <c r="L1009">
        <v>2.2000000000000001E-3</v>
      </c>
      <c r="M1009">
        <v>0</v>
      </c>
      <c r="N1009">
        <v>1.1000000000000001E-3</v>
      </c>
      <c r="O1009">
        <v>2.2000000000000001E-3</v>
      </c>
      <c r="P1009">
        <v>0</v>
      </c>
      <c r="Q1009">
        <v>2.2000000000000001E-3</v>
      </c>
      <c r="R1009">
        <v>3.3E-3</v>
      </c>
      <c r="S1009">
        <v>2.2000000000000001E-3</v>
      </c>
      <c r="T1009">
        <v>3.3E-3</v>
      </c>
      <c r="U1009">
        <v>2.2000000000000001E-3</v>
      </c>
      <c r="V1009">
        <v>2.2000000000000001E-3</v>
      </c>
      <c r="W1009">
        <v>2.2000000000000001E-3</v>
      </c>
      <c r="X1009">
        <v>2.2000000000000001E-3</v>
      </c>
      <c r="Y1009">
        <v>0</v>
      </c>
    </row>
    <row r="1010" spans="1:25">
      <c r="A1010" s="87" t="s">
        <v>953</v>
      </c>
      <c r="B1010">
        <v>1.1000000000000001E-3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1.1000000000000001E-3</v>
      </c>
      <c r="L1010">
        <v>0</v>
      </c>
      <c r="M1010">
        <v>1.1000000000000001E-3</v>
      </c>
      <c r="N1010">
        <v>1.1000000000000001E-3</v>
      </c>
      <c r="O1010">
        <v>1.1000000000000001E-3</v>
      </c>
      <c r="P1010">
        <v>0</v>
      </c>
      <c r="Q1010">
        <v>0</v>
      </c>
      <c r="R1010">
        <v>0</v>
      </c>
      <c r="S1010">
        <v>0</v>
      </c>
      <c r="T1010">
        <v>1.1000000000000001E-3</v>
      </c>
      <c r="U1010">
        <v>1.1000000000000001E-3</v>
      </c>
      <c r="V1010">
        <v>0</v>
      </c>
      <c r="W1010">
        <v>0</v>
      </c>
      <c r="X1010">
        <v>0</v>
      </c>
      <c r="Y1010">
        <v>0</v>
      </c>
    </row>
    <row r="1011" spans="1:25">
      <c r="A1011" s="87" t="s">
        <v>954</v>
      </c>
      <c r="B1011">
        <v>1.1000000000000001E-3</v>
      </c>
      <c r="C1011">
        <v>1.1000000000000001E-3</v>
      </c>
      <c r="D1011">
        <v>1.1000000000000001E-3</v>
      </c>
      <c r="E1011">
        <v>0</v>
      </c>
      <c r="F1011">
        <v>0</v>
      </c>
      <c r="G1011">
        <v>0</v>
      </c>
      <c r="H1011">
        <v>0</v>
      </c>
      <c r="I1011">
        <v>1.1000000000000001E-3</v>
      </c>
      <c r="J1011">
        <v>1.1000000000000001E-3</v>
      </c>
      <c r="K1011">
        <v>3.3E-3</v>
      </c>
      <c r="L1011">
        <v>2.2000000000000001E-3</v>
      </c>
      <c r="M1011">
        <v>2.2000000000000001E-3</v>
      </c>
      <c r="N1011">
        <v>1.1000000000000001E-3</v>
      </c>
      <c r="O1011">
        <v>3.3E-3</v>
      </c>
      <c r="P1011">
        <v>2.2000000000000001E-3</v>
      </c>
      <c r="Q1011">
        <v>1.1000000000000001E-3</v>
      </c>
      <c r="R1011">
        <v>2.2000000000000001E-3</v>
      </c>
      <c r="S1011">
        <v>1.1000000000000001E-3</v>
      </c>
      <c r="T1011">
        <v>2.2000000000000001E-3</v>
      </c>
      <c r="U1011">
        <v>1.1000000000000001E-3</v>
      </c>
      <c r="V1011">
        <v>3.3E-3</v>
      </c>
      <c r="W1011">
        <v>1.1000000000000001E-3</v>
      </c>
      <c r="X1011">
        <v>0</v>
      </c>
      <c r="Y1011">
        <v>0</v>
      </c>
    </row>
    <row r="1012" spans="1:25">
      <c r="A1012" s="87" t="s">
        <v>955</v>
      </c>
      <c r="B1012">
        <v>1.1000000000000001E-3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1.1000000000000001E-3</v>
      </c>
      <c r="J1012">
        <v>1.1000000000000001E-3</v>
      </c>
      <c r="K1012">
        <v>2.2000000000000001E-3</v>
      </c>
      <c r="L1012">
        <v>1.1000000000000001E-3</v>
      </c>
      <c r="M1012">
        <v>0</v>
      </c>
      <c r="N1012">
        <v>1.1000000000000001E-3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1.1000000000000001E-3</v>
      </c>
      <c r="U1012">
        <v>3.3E-3</v>
      </c>
      <c r="V1012">
        <v>0</v>
      </c>
      <c r="W1012">
        <v>1.1000000000000001E-3</v>
      </c>
      <c r="X1012">
        <v>0</v>
      </c>
      <c r="Y1012">
        <v>1.1000000000000001E-3</v>
      </c>
    </row>
    <row r="1013" spans="1:25">
      <c r="A1013" s="87" t="s">
        <v>956</v>
      </c>
      <c r="B1013">
        <v>1.1000000000000001E-3</v>
      </c>
      <c r="C1013">
        <v>0</v>
      </c>
      <c r="D1013">
        <v>1.1000000000000001E-3</v>
      </c>
      <c r="E1013">
        <v>0</v>
      </c>
      <c r="F1013">
        <v>0</v>
      </c>
      <c r="G1013">
        <v>1.1000000000000001E-3</v>
      </c>
      <c r="H1013">
        <v>1.1000000000000001E-3</v>
      </c>
      <c r="I1013">
        <v>2.2000000000000001E-3</v>
      </c>
      <c r="J1013">
        <v>3.3E-3</v>
      </c>
      <c r="K1013">
        <v>2.2000000000000001E-3</v>
      </c>
      <c r="L1013">
        <v>2.2000000000000001E-3</v>
      </c>
      <c r="M1013">
        <v>2.2000000000000001E-3</v>
      </c>
      <c r="N1013">
        <v>3.3E-3</v>
      </c>
      <c r="O1013">
        <v>2.2000000000000001E-3</v>
      </c>
      <c r="P1013">
        <v>1.1000000000000001E-3</v>
      </c>
      <c r="Q1013">
        <v>2.2000000000000001E-3</v>
      </c>
      <c r="R1013">
        <v>1.1000000000000001E-3</v>
      </c>
      <c r="S1013">
        <v>4.4000000000000003E-3</v>
      </c>
      <c r="T1013">
        <v>2.2000000000000001E-3</v>
      </c>
      <c r="U1013">
        <v>1.1000000000000001E-3</v>
      </c>
      <c r="V1013">
        <v>1.1000000000000001E-3</v>
      </c>
      <c r="W1013">
        <v>1.1000000000000001E-3</v>
      </c>
      <c r="X1013">
        <v>1.1000000000000001E-3</v>
      </c>
      <c r="Y1013">
        <v>1.1000000000000001E-3</v>
      </c>
    </row>
    <row r="1014" spans="1:25">
      <c r="A1014" s="87" t="s">
        <v>957</v>
      </c>
      <c r="B1014">
        <v>2.2000000000000001E-3</v>
      </c>
      <c r="C1014">
        <v>2.2000000000000001E-3</v>
      </c>
      <c r="D1014">
        <v>2.2000000000000001E-3</v>
      </c>
      <c r="E1014">
        <v>2.2000000000000001E-3</v>
      </c>
      <c r="F1014">
        <v>2.2000000000000001E-3</v>
      </c>
      <c r="G1014">
        <v>2.2000000000000001E-3</v>
      </c>
      <c r="H1014">
        <v>2.2000000000000001E-3</v>
      </c>
      <c r="I1014">
        <v>5.5000000000000005E-3</v>
      </c>
      <c r="J1014">
        <v>5.5000000000000005E-3</v>
      </c>
      <c r="K1014">
        <v>4.4000000000000003E-3</v>
      </c>
      <c r="L1014">
        <v>3.3E-3</v>
      </c>
      <c r="M1014">
        <v>3.3E-3</v>
      </c>
      <c r="N1014">
        <v>3.3E-3</v>
      </c>
      <c r="O1014">
        <v>5.5000000000000005E-3</v>
      </c>
      <c r="P1014">
        <v>3.3E-3</v>
      </c>
      <c r="Q1014">
        <v>4.4000000000000003E-3</v>
      </c>
      <c r="R1014">
        <v>4.4000000000000003E-3</v>
      </c>
      <c r="S1014">
        <v>5.5000000000000005E-3</v>
      </c>
      <c r="T1014">
        <v>7.7000000000000011E-3</v>
      </c>
      <c r="U1014">
        <v>3.3E-3</v>
      </c>
      <c r="V1014">
        <v>2.2000000000000001E-3</v>
      </c>
      <c r="W1014">
        <v>2.2000000000000001E-3</v>
      </c>
      <c r="X1014">
        <v>3.3E-3</v>
      </c>
      <c r="Y1014">
        <v>2.2000000000000001E-3</v>
      </c>
    </row>
    <row r="1015" spans="1:25">
      <c r="A1015" s="87" t="s">
        <v>958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1.1000000000000001E-3</v>
      </c>
      <c r="I1015">
        <v>3.3E-3</v>
      </c>
      <c r="J1015">
        <v>4.4000000000000003E-3</v>
      </c>
      <c r="K1015">
        <v>3.3E-3</v>
      </c>
      <c r="L1015">
        <v>1.1000000000000001E-3</v>
      </c>
      <c r="M1015">
        <v>3.3E-3</v>
      </c>
      <c r="N1015">
        <v>1.1000000000000001E-3</v>
      </c>
      <c r="O1015">
        <v>3.3E-3</v>
      </c>
      <c r="P1015">
        <v>0</v>
      </c>
      <c r="Q1015">
        <v>3.3E-3</v>
      </c>
      <c r="R1015">
        <v>3.3E-3</v>
      </c>
      <c r="S1015">
        <v>2.2000000000000001E-3</v>
      </c>
      <c r="T1015">
        <v>5.5000000000000005E-3</v>
      </c>
      <c r="U1015">
        <v>5.5000000000000005E-3</v>
      </c>
      <c r="V1015">
        <v>3.3E-3</v>
      </c>
      <c r="W1015">
        <v>2.2000000000000001E-3</v>
      </c>
      <c r="X1015">
        <v>2.2000000000000001E-3</v>
      </c>
      <c r="Y1015">
        <v>0</v>
      </c>
    </row>
    <row r="1016" spans="1:25">
      <c r="A1016" s="87" t="s">
        <v>959</v>
      </c>
      <c r="B1016">
        <v>1.1000000000000001E-3</v>
      </c>
      <c r="C1016">
        <v>0</v>
      </c>
      <c r="D1016">
        <v>0</v>
      </c>
      <c r="E1016">
        <v>0</v>
      </c>
      <c r="F1016">
        <v>0</v>
      </c>
      <c r="G1016">
        <v>1.1000000000000001E-3</v>
      </c>
      <c r="H1016">
        <v>2.2000000000000001E-3</v>
      </c>
      <c r="I1016">
        <v>8.8000000000000005E-3</v>
      </c>
      <c r="J1016">
        <v>6.6E-3</v>
      </c>
      <c r="K1016">
        <v>5.5000000000000005E-3</v>
      </c>
      <c r="L1016">
        <v>5.5000000000000005E-3</v>
      </c>
      <c r="M1016">
        <v>3.3E-3</v>
      </c>
      <c r="N1016">
        <v>3.3E-3</v>
      </c>
      <c r="O1016">
        <v>2.2000000000000001E-3</v>
      </c>
      <c r="P1016">
        <v>2.2000000000000001E-3</v>
      </c>
      <c r="Q1016">
        <v>2.2000000000000001E-3</v>
      </c>
      <c r="R1016">
        <v>6.6E-3</v>
      </c>
      <c r="S1016">
        <v>8.8000000000000005E-3</v>
      </c>
      <c r="T1016">
        <v>7.7000000000000011E-3</v>
      </c>
      <c r="U1016">
        <v>2.2000000000000001E-3</v>
      </c>
      <c r="V1016">
        <v>6.6E-3</v>
      </c>
      <c r="W1016">
        <v>4.4000000000000003E-3</v>
      </c>
      <c r="X1016">
        <v>1.1000000000000001E-3</v>
      </c>
      <c r="Y1016">
        <v>2.2000000000000001E-3</v>
      </c>
    </row>
    <row r="1017" spans="1:25">
      <c r="A1017" s="87" t="s">
        <v>960</v>
      </c>
      <c r="B1017">
        <v>1.1000000000000001E-3</v>
      </c>
      <c r="C1017">
        <v>1.1000000000000001E-3</v>
      </c>
      <c r="D1017">
        <v>1.1000000000000001E-3</v>
      </c>
      <c r="E1017">
        <v>0</v>
      </c>
      <c r="F1017">
        <v>0</v>
      </c>
      <c r="G1017">
        <v>0</v>
      </c>
      <c r="H1017">
        <v>2.2000000000000001E-3</v>
      </c>
      <c r="I1017">
        <v>2.2000000000000001E-3</v>
      </c>
      <c r="J1017">
        <v>1.1000000000000001E-3</v>
      </c>
      <c r="K1017">
        <v>1.1000000000000001E-3</v>
      </c>
      <c r="L1017">
        <v>1.1000000000000001E-3</v>
      </c>
      <c r="M1017">
        <v>4.4000000000000003E-3</v>
      </c>
      <c r="N1017">
        <v>3.3E-3</v>
      </c>
      <c r="O1017">
        <v>2.2000000000000001E-3</v>
      </c>
      <c r="P1017">
        <v>2.2000000000000001E-3</v>
      </c>
      <c r="Q1017">
        <v>2.2000000000000001E-3</v>
      </c>
      <c r="R1017">
        <v>2.2000000000000001E-3</v>
      </c>
      <c r="S1017">
        <v>1.1000000000000001E-3</v>
      </c>
      <c r="T1017">
        <v>2.2000000000000001E-3</v>
      </c>
      <c r="U1017">
        <v>6.6E-3</v>
      </c>
      <c r="V1017">
        <v>2.2000000000000001E-3</v>
      </c>
      <c r="W1017">
        <v>1.1000000000000001E-3</v>
      </c>
      <c r="X1017">
        <v>0</v>
      </c>
      <c r="Y1017">
        <v>1.1000000000000001E-3</v>
      </c>
    </row>
    <row r="1018" spans="1:25">
      <c r="A1018" s="87" t="s">
        <v>961</v>
      </c>
      <c r="B1018">
        <v>1.1000000000000001E-3</v>
      </c>
      <c r="C1018">
        <v>1.1000000000000001E-3</v>
      </c>
      <c r="D1018">
        <v>1.1000000000000001E-3</v>
      </c>
      <c r="E1018">
        <v>0</v>
      </c>
      <c r="F1018">
        <v>0</v>
      </c>
      <c r="G1018">
        <v>0</v>
      </c>
      <c r="H1018">
        <v>2.2000000000000001E-3</v>
      </c>
      <c r="I1018">
        <v>3.3E-3</v>
      </c>
      <c r="J1018">
        <v>4.4000000000000003E-3</v>
      </c>
      <c r="K1018">
        <v>6.6E-3</v>
      </c>
      <c r="L1018">
        <v>4.4000000000000003E-3</v>
      </c>
      <c r="M1018">
        <v>3.3E-3</v>
      </c>
      <c r="N1018">
        <v>3.3E-3</v>
      </c>
      <c r="O1018">
        <v>2.2000000000000001E-3</v>
      </c>
      <c r="P1018">
        <v>2.2000000000000001E-3</v>
      </c>
      <c r="Q1018">
        <v>2.2000000000000001E-3</v>
      </c>
      <c r="R1018">
        <v>2.2000000000000001E-3</v>
      </c>
      <c r="S1018">
        <v>4.4000000000000003E-3</v>
      </c>
      <c r="T1018">
        <v>1.1000000000000001E-2</v>
      </c>
      <c r="U1018">
        <v>4.4000000000000003E-3</v>
      </c>
      <c r="V1018">
        <v>2.2000000000000001E-3</v>
      </c>
      <c r="W1018">
        <v>2.2000000000000001E-3</v>
      </c>
      <c r="X1018">
        <v>2.2000000000000001E-3</v>
      </c>
      <c r="Y1018">
        <v>2.2000000000000001E-3</v>
      </c>
    </row>
    <row r="1019" spans="1:25">
      <c r="A1019" s="87" t="s">
        <v>962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1.1000000000000001E-3</v>
      </c>
      <c r="H1019">
        <v>1.1000000000000001E-3</v>
      </c>
      <c r="I1019">
        <v>4.4000000000000003E-3</v>
      </c>
      <c r="J1019">
        <v>3.3E-3</v>
      </c>
      <c r="K1019">
        <v>5.5000000000000005E-3</v>
      </c>
      <c r="L1019">
        <v>4.4000000000000003E-3</v>
      </c>
      <c r="M1019">
        <v>3.3E-3</v>
      </c>
      <c r="N1019">
        <v>3.3E-3</v>
      </c>
      <c r="O1019">
        <v>2.2000000000000001E-3</v>
      </c>
      <c r="P1019">
        <v>2.2000000000000001E-3</v>
      </c>
      <c r="Q1019">
        <v>3.3E-3</v>
      </c>
      <c r="R1019">
        <v>1.1000000000000001E-3</v>
      </c>
      <c r="S1019">
        <v>3.3E-3</v>
      </c>
      <c r="T1019">
        <v>4.4000000000000003E-3</v>
      </c>
      <c r="U1019">
        <v>4.4000000000000003E-3</v>
      </c>
      <c r="V1019">
        <v>2.2000000000000001E-3</v>
      </c>
      <c r="W1019">
        <v>3.3E-3</v>
      </c>
      <c r="X1019">
        <v>1.1000000000000001E-3</v>
      </c>
      <c r="Y1019">
        <v>0</v>
      </c>
    </row>
    <row r="1020" spans="1:25">
      <c r="A1020" s="87" t="s">
        <v>963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1.1000000000000001E-3</v>
      </c>
      <c r="H1020">
        <v>1.1000000000000001E-3</v>
      </c>
      <c r="I1020">
        <v>3.3E-3</v>
      </c>
      <c r="J1020">
        <v>2.2000000000000001E-3</v>
      </c>
      <c r="K1020">
        <v>2.2000000000000001E-3</v>
      </c>
      <c r="L1020">
        <v>2.2000000000000001E-3</v>
      </c>
      <c r="M1020">
        <v>0</v>
      </c>
      <c r="N1020">
        <v>0</v>
      </c>
      <c r="O1020">
        <v>0</v>
      </c>
      <c r="P1020">
        <v>1.1000000000000001E-3</v>
      </c>
      <c r="Q1020">
        <v>1.1000000000000001E-3</v>
      </c>
      <c r="R1020">
        <v>1.1000000000000001E-3</v>
      </c>
      <c r="S1020">
        <v>3.3E-3</v>
      </c>
      <c r="T1020">
        <v>5.5000000000000005E-3</v>
      </c>
      <c r="U1020">
        <v>3.3E-3</v>
      </c>
      <c r="V1020">
        <v>0</v>
      </c>
      <c r="W1020">
        <v>2.2000000000000001E-3</v>
      </c>
      <c r="X1020">
        <v>0</v>
      </c>
      <c r="Y1020">
        <v>0</v>
      </c>
    </row>
    <row r="1021" spans="1:25">
      <c r="A1021" s="87" t="s">
        <v>964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1.1000000000000001E-3</v>
      </c>
      <c r="J1021">
        <v>4.4000000000000003E-3</v>
      </c>
      <c r="K1021">
        <v>3.3E-3</v>
      </c>
      <c r="L1021">
        <v>2.2000000000000001E-3</v>
      </c>
      <c r="M1021">
        <v>1.1000000000000001E-3</v>
      </c>
      <c r="N1021">
        <v>1.1000000000000001E-3</v>
      </c>
      <c r="O1021">
        <v>2.2000000000000001E-3</v>
      </c>
      <c r="P1021">
        <v>1.1000000000000001E-3</v>
      </c>
      <c r="Q1021">
        <v>0</v>
      </c>
      <c r="R1021">
        <v>1.1000000000000001E-3</v>
      </c>
      <c r="S1021">
        <v>3.3E-3</v>
      </c>
      <c r="T1021">
        <v>2.2000000000000001E-3</v>
      </c>
      <c r="U1021">
        <v>0</v>
      </c>
      <c r="V1021">
        <v>1.1000000000000001E-3</v>
      </c>
      <c r="W1021">
        <v>1.1000000000000001E-3</v>
      </c>
      <c r="X1021">
        <v>1.1000000000000001E-3</v>
      </c>
      <c r="Y1021">
        <v>0</v>
      </c>
    </row>
    <row r="1022" spans="1:25">
      <c r="A1022" s="87" t="s">
        <v>965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2.2000000000000001E-3</v>
      </c>
      <c r="I1022">
        <v>2.2000000000000001E-3</v>
      </c>
      <c r="J1022">
        <v>3.3E-3</v>
      </c>
      <c r="K1022">
        <v>2.2000000000000001E-3</v>
      </c>
      <c r="L1022">
        <v>0</v>
      </c>
      <c r="M1022">
        <v>0</v>
      </c>
      <c r="N1022">
        <v>0</v>
      </c>
      <c r="O1022">
        <v>1.1000000000000001E-3</v>
      </c>
      <c r="P1022">
        <v>2.2000000000000001E-3</v>
      </c>
      <c r="Q1022">
        <v>2.2000000000000001E-3</v>
      </c>
      <c r="R1022">
        <v>4.4000000000000003E-3</v>
      </c>
      <c r="S1022">
        <v>3.3E-3</v>
      </c>
      <c r="T1022">
        <v>1.1000000000000001E-3</v>
      </c>
      <c r="U1022">
        <v>1.1000000000000001E-3</v>
      </c>
      <c r="V1022">
        <v>2.2000000000000001E-3</v>
      </c>
      <c r="W1022">
        <v>1.1000000000000001E-3</v>
      </c>
      <c r="X1022">
        <v>0</v>
      </c>
      <c r="Y1022">
        <v>0</v>
      </c>
    </row>
    <row r="1023" spans="1:25">
      <c r="A1023" s="87" t="s">
        <v>966</v>
      </c>
      <c r="B1023">
        <v>1.1000000000000001E-3</v>
      </c>
      <c r="C1023">
        <v>1.1000000000000001E-3</v>
      </c>
      <c r="D1023">
        <v>1.1000000000000001E-3</v>
      </c>
      <c r="E1023">
        <v>1.1000000000000001E-3</v>
      </c>
      <c r="F1023">
        <v>0</v>
      </c>
      <c r="G1023">
        <v>0</v>
      </c>
      <c r="H1023">
        <v>2.2000000000000001E-3</v>
      </c>
      <c r="I1023">
        <v>4.4000000000000003E-3</v>
      </c>
      <c r="J1023">
        <v>3.3E-3</v>
      </c>
      <c r="K1023">
        <v>2.2000000000000001E-3</v>
      </c>
      <c r="L1023">
        <v>3.3E-3</v>
      </c>
      <c r="M1023">
        <v>4.4000000000000003E-3</v>
      </c>
      <c r="N1023">
        <v>3.3E-3</v>
      </c>
      <c r="O1023">
        <v>2.2000000000000001E-3</v>
      </c>
      <c r="P1023">
        <v>1.1000000000000001E-3</v>
      </c>
      <c r="Q1023">
        <v>2.2000000000000001E-3</v>
      </c>
      <c r="R1023">
        <v>2.2000000000000001E-3</v>
      </c>
      <c r="S1023">
        <v>3.3E-3</v>
      </c>
      <c r="T1023">
        <v>4.4000000000000003E-3</v>
      </c>
      <c r="U1023">
        <v>2.2000000000000001E-3</v>
      </c>
      <c r="V1023">
        <v>1.1000000000000001E-3</v>
      </c>
      <c r="W1023">
        <v>2.2000000000000001E-3</v>
      </c>
      <c r="X1023">
        <v>1.1000000000000001E-3</v>
      </c>
      <c r="Y1023">
        <v>1.1000000000000001E-3</v>
      </c>
    </row>
    <row r="1024" spans="1:25">
      <c r="A1024" s="87" t="s">
        <v>967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1.1000000000000001E-3</v>
      </c>
      <c r="I1024">
        <v>6.6E-3</v>
      </c>
      <c r="J1024">
        <v>1.1000000000000001E-3</v>
      </c>
      <c r="K1024">
        <v>1.1000000000000001E-3</v>
      </c>
      <c r="L1024">
        <v>0</v>
      </c>
      <c r="M1024">
        <v>0</v>
      </c>
      <c r="N1024">
        <v>2.2000000000000001E-3</v>
      </c>
      <c r="O1024">
        <v>1.1000000000000001E-3</v>
      </c>
      <c r="P1024">
        <v>1.1000000000000001E-3</v>
      </c>
      <c r="Q1024">
        <v>0</v>
      </c>
      <c r="R1024">
        <v>1.1000000000000001E-3</v>
      </c>
      <c r="S1024">
        <v>1.1000000000000001E-3</v>
      </c>
      <c r="T1024">
        <v>1.1000000000000001E-3</v>
      </c>
      <c r="U1024">
        <v>5.5000000000000005E-3</v>
      </c>
      <c r="V1024">
        <v>6.6E-3</v>
      </c>
      <c r="W1024">
        <v>3.3E-3</v>
      </c>
      <c r="X1024">
        <v>1.1000000000000001E-3</v>
      </c>
      <c r="Y1024">
        <v>1.1000000000000001E-3</v>
      </c>
    </row>
    <row r="1025" spans="1:25">
      <c r="A1025" s="87" t="s">
        <v>968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1.1000000000000001E-3</v>
      </c>
      <c r="J1025">
        <v>1.1000000000000001E-3</v>
      </c>
      <c r="K1025">
        <v>1.1000000000000001E-3</v>
      </c>
      <c r="L1025">
        <v>1.1000000000000001E-3</v>
      </c>
      <c r="M1025">
        <v>0</v>
      </c>
      <c r="N1025">
        <v>1.1000000000000001E-3</v>
      </c>
      <c r="O1025">
        <v>1.1000000000000001E-3</v>
      </c>
      <c r="P1025">
        <v>1.1000000000000001E-3</v>
      </c>
      <c r="Q1025">
        <v>1.1000000000000001E-3</v>
      </c>
      <c r="R1025">
        <v>1.1000000000000001E-3</v>
      </c>
      <c r="S1025">
        <v>3.3E-3</v>
      </c>
      <c r="T1025">
        <v>2.2000000000000001E-3</v>
      </c>
      <c r="U1025">
        <v>1.1000000000000001E-3</v>
      </c>
      <c r="V1025">
        <v>1.1000000000000001E-3</v>
      </c>
      <c r="W1025">
        <v>1.1000000000000001E-3</v>
      </c>
      <c r="X1025">
        <v>0</v>
      </c>
      <c r="Y1025">
        <v>0</v>
      </c>
    </row>
    <row r="1026" spans="1:25">
      <c r="A1026" s="87" t="s">
        <v>969</v>
      </c>
      <c r="B1026">
        <v>0</v>
      </c>
      <c r="C1026">
        <v>0</v>
      </c>
      <c r="D1026">
        <v>0</v>
      </c>
      <c r="E1026">
        <v>1.1000000000000001E-3</v>
      </c>
      <c r="F1026">
        <v>0</v>
      </c>
      <c r="G1026">
        <v>0</v>
      </c>
      <c r="H1026">
        <v>0</v>
      </c>
      <c r="I1026">
        <v>1.1000000000000001E-3</v>
      </c>
      <c r="J1026">
        <v>3.3E-3</v>
      </c>
      <c r="K1026">
        <v>3.3E-3</v>
      </c>
      <c r="L1026">
        <v>3.3E-3</v>
      </c>
      <c r="M1026">
        <v>2.2000000000000001E-3</v>
      </c>
      <c r="N1026">
        <v>2.2000000000000001E-3</v>
      </c>
      <c r="O1026">
        <v>1.1000000000000001E-3</v>
      </c>
      <c r="P1026">
        <v>1.1000000000000001E-3</v>
      </c>
      <c r="Q1026">
        <v>0</v>
      </c>
      <c r="R1026">
        <v>1.1000000000000001E-3</v>
      </c>
      <c r="S1026">
        <v>3.3E-3</v>
      </c>
      <c r="T1026">
        <v>4.4000000000000003E-3</v>
      </c>
      <c r="U1026">
        <v>3.3E-3</v>
      </c>
      <c r="V1026">
        <v>1.1000000000000001E-3</v>
      </c>
      <c r="W1026">
        <v>0</v>
      </c>
      <c r="X1026">
        <v>0</v>
      </c>
      <c r="Y1026">
        <v>0</v>
      </c>
    </row>
    <row r="1027" spans="1:25">
      <c r="A1027" s="87" t="s">
        <v>970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2.2000000000000001E-3</v>
      </c>
      <c r="J1027">
        <v>2.2000000000000001E-3</v>
      </c>
      <c r="K1027">
        <v>1.1000000000000001E-3</v>
      </c>
      <c r="L1027">
        <v>1.1000000000000001E-3</v>
      </c>
      <c r="M1027">
        <v>2.2000000000000001E-3</v>
      </c>
      <c r="N1027">
        <v>1.1000000000000001E-3</v>
      </c>
      <c r="O1027">
        <v>1.1000000000000001E-3</v>
      </c>
      <c r="P1027">
        <v>1.1000000000000001E-3</v>
      </c>
      <c r="Q1027">
        <v>0</v>
      </c>
      <c r="R1027">
        <v>1.1000000000000001E-3</v>
      </c>
      <c r="S1027">
        <v>1.1000000000000001E-3</v>
      </c>
      <c r="T1027">
        <v>3.3E-3</v>
      </c>
      <c r="U1027">
        <v>2.2000000000000001E-3</v>
      </c>
      <c r="V1027">
        <v>1.1000000000000001E-3</v>
      </c>
      <c r="W1027">
        <v>2.2000000000000001E-3</v>
      </c>
      <c r="X1027">
        <v>0</v>
      </c>
      <c r="Y1027">
        <v>1.1000000000000001E-3</v>
      </c>
    </row>
    <row r="1028" spans="1:25">
      <c r="A1028" s="87" t="s">
        <v>971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1.1000000000000001E-3</v>
      </c>
      <c r="H1028">
        <v>1.1000000000000001E-3</v>
      </c>
      <c r="I1028">
        <v>1.1000000000000001E-3</v>
      </c>
      <c r="J1028">
        <v>1.1000000000000001E-3</v>
      </c>
      <c r="K1028">
        <v>3.3E-3</v>
      </c>
      <c r="L1028">
        <v>2.2000000000000001E-3</v>
      </c>
      <c r="M1028">
        <v>1.1000000000000001E-3</v>
      </c>
      <c r="N1028">
        <v>2.2000000000000001E-3</v>
      </c>
      <c r="O1028">
        <v>1.1000000000000001E-3</v>
      </c>
      <c r="P1028">
        <v>2.2000000000000001E-3</v>
      </c>
      <c r="Q1028">
        <v>0</v>
      </c>
      <c r="R1028">
        <v>1.1000000000000001E-3</v>
      </c>
      <c r="S1028">
        <v>1.1000000000000001E-3</v>
      </c>
      <c r="T1028">
        <v>4.4000000000000003E-3</v>
      </c>
      <c r="U1028">
        <v>1.1000000000000001E-3</v>
      </c>
      <c r="V1028">
        <v>0</v>
      </c>
      <c r="W1028">
        <v>1.1000000000000001E-3</v>
      </c>
      <c r="X1028">
        <v>0</v>
      </c>
      <c r="Y1028">
        <v>0</v>
      </c>
    </row>
    <row r="1029" spans="1:25">
      <c r="A1029" s="87" t="s">
        <v>972</v>
      </c>
      <c r="B1029">
        <v>1.1000000000000001E-3</v>
      </c>
      <c r="C1029">
        <v>0</v>
      </c>
      <c r="D1029">
        <v>1.1000000000000001E-3</v>
      </c>
      <c r="E1029">
        <v>0</v>
      </c>
      <c r="F1029">
        <v>0</v>
      </c>
      <c r="G1029">
        <v>0</v>
      </c>
      <c r="H1029">
        <v>2.2000000000000001E-3</v>
      </c>
      <c r="I1029">
        <v>2.2000000000000001E-3</v>
      </c>
      <c r="J1029">
        <v>4.4000000000000003E-3</v>
      </c>
      <c r="K1029">
        <v>3.3E-3</v>
      </c>
      <c r="L1029">
        <v>2.2000000000000001E-3</v>
      </c>
      <c r="M1029">
        <v>2.2000000000000001E-3</v>
      </c>
      <c r="N1029">
        <v>2.2000000000000001E-3</v>
      </c>
      <c r="O1029">
        <v>2.2000000000000001E-3</v>
      </c>
      <c r="P1029">
        <v>2.2000000000000001E-3</v>
      </c>
      <c r="Q1029">
        <v>0</v>
      </c>
      <c r="R1029">
        <v>2.2000000000000001E-3</v>
      </c>
      <c r="S1029">
        <v>2.2000000000000001E-3</v>
      </c>
      <c r="T1029">
        <v>2.2000000000000001E-3</v>
      </c>
      <c r="U1029">
        <v>2.2000000000000001E-3</v>
      </c>
      <c r="V1029">
        <v>3.3E-3</v>
      </c>
      <c r="W1029">
        <v>2.2000000000000001E-3</v>
      </c>
      <c r="X1029">
        <v>1.1000000000000001E-3</v>
      </c>
      <c r="Y1029">
        <v>1.1000000000000001E-3</v>
      </c>
    </row>
    <row r="1030" spans="1:25">
      <c r="A1030" s="87" t="s">
        <v>973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1.1000000000000001E-3</v>
      </c>
      <c r="H1030">
        <v>2.2000000000000001E-3</v>
      </c>
      <c r="I1030">
        <v>3.3E-3</v>
      </c>
      <c r="J1030">
        <v>4.4000000000000003E-3</v>
      </c>
      <c r="K1030">
        <v>2.2000000000000001E-3</v>
      </c>
      <c r="L1030">
        <v>1.1000000000000001E-3</v>
      </c>
      <c r="M1030">
        <v>1.1000000000000001E-3</v>
      </c>
      <c r="N1030">
        <v>2.2000000000000001E-3</v>
      </c>
      <c r="O1030">
        <v>2.2000000000000001E-3</v>
      </c>
      <c r="P1030">
        <v>1.1000000000000001E-3</v>
      </c>
      <c r="Q1030">
        <v>2.2000000000000001E-3</v>
      </c>
      <c r="R1030">
        <v>4.4000000000000003E-3</v>
      </c>
      <c r="S1030">
        <v>4.4000000000000003E-3</v>
      </c>
      <c r="T1030">
        <v>4.4000000000000003E-3</v>
      </c>
      <c r="U1030">
        <v>2.2000000000000001E-3</v>
      </c>
      <c r="V1030">
        <v>0</v>
      </c>
      <c r="W1030">
        <v>1.1000000000000001E-3</v>
      </c>
      <c r="X1030">
        <v>0</v>
      </c>
      <c r="Y1030">
        <v>0</v>
      </c>
    </row>
    <row r="1031" spans="1:25">
      <c r="A1031" s="87" t="s">
        <v>974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2.2000000000000001E-3</v>
      </c>
      <c r="J1031">
        <v>2.2000000000000001E-3</v>
      </c>
      <c r="K1031">
        <v>2.2000000000000001E-3</v>
      </c>
      <c r="L1031">
        <v>3.3E-3</v>
      </c>
      <c r="M1031">
        <v>1.1000000000000001E-3</v>
      </c>
      <c r="N1031">
        <v>1.1000000000000001E-3</v>
      </c>
      <c r="O1031">
        <v>1.1000000000000001E-3</v>
      </c>
      <c r="P1031">
        <v>1.1000000000000001E-3</v>
      </c>
      <c r="Q1031">
        <v>1.1000000000000001E-3</v>
      </c>
      <c r="R1031">
        <v>2.2000000000000001E-3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s="87" t="s">
        <v>975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1.1000000000000001E-3</v>
      </c>
      <c r="K1032">
        <v>1.1000000000000001E-3</v>
      </c>
      <c r="L1032">
        <v>1.1000000000000001E-3</v>
      </c>
      <c r="M1032">
        <v>1.1000000000000001E-3</v>
      </c>
      <c r="N1032">
        <v>0</v>
      </c>
      <c r="O1032">
        <v>0</v>
      </c>
      <c r="P1032">
        <v>1.1000000000000001E-3</v>
      </c>
      <c r="Q1032">
        <v>2.2000000000000001E-3</v>
      </c>
      <c r="R1032">
        <v>1.1000000000000001E-3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s="87" t="s">
        <v>976</v>
      </c>
      <c r="B1033">
        <v>2.2000000000000001E-3</v>
      </c>
      <c r="C1033">
        <v>2.2000000000000001E-3</v>
      </c>
      <c r="D1033">
        <v>2.2000000000000001E-3</v>
      </c>
      <c r="E1033">
        <v>2.2000000000000001E-3</v>
      </c>
      <c r="F1033">
        <v>1.1000000000000001E-3</v>
      </c>
      <c r="G1033">
        <v>1.1000000000000001E-3</v>
      </c>
      <c r="H1033">
        <v>2.2000000000000001E-3</v>
      </c>
      <c r="I1033">
        <v>3.3E-3</v>
      </c>
      <c r="J1033">
        <v>3.3E-3</v>
      </c>
      <c r="K1033">
        <v>4.4000000000000003E-3</v>
      </c>
      <c r="L1033">
        <v>3.3E-3</v>
      </c>
      <c r="M1033">
        <v>2.2000000000000001E-3</v>
      </c>
      <c r="N1033">
        <v>2.2000000000000001E-3</v>
      </c>
      <c r="O1033">
        <v>2.2000000000000001E-3</v>
      </c>
      <c r="P1033">
        <v>3.3E-3</v>
      </c>
      <c r="Q1033">
        <v>4.4000000000000003E-3</v>
      </c>
      <c r="R1033">
        <v>2.2000000000000001E-3</v>
      </c>
      <c r="S1033">
        <v>4.4000000000000003E-3</v>
      </c>
      <c r="T1033">
        <v>8.8000000000000005E-3</v>
      </c>
      <c r="U1033">
        <v>6.6E-3</v>
      </c>
      <c r="V1033">
        <v>3.3E-3</v>
      </c>
      <c r="W1033">
        <v>3.3E-3</v>
      </c>
      <c r="X1033">
        <v>2.2000000000000001E-3</v>
      </c>
      <c r="Y1033">
        <v>2.2000000000000001E-3</v>
      </c>
    </row>
    <row r="1034" spans="1:25">
      <c r="A1034" s="87" t="s">
        <v>977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1.1000000000000001E-3</v>
      </c>
      <c r="H1034">
        <v>2.2000000000000001E-3</v>
      </c>
      <c r="I1034">
        <v>2.2000000000000001E-3</v>
      </c>
      <c r="J1034">
        <v>3.3E-3</v>
      </c>
      <c r="K1034">
        <v>3.3E-3</v>
      </c>
      <c r="L1034">
        <v>4.4000000000000003E-3</v>
      </c>
      <c r="M1034">
        <v>1.1000000000000001E-3</v>
      </c>
      <c r="N1034">
        <v>1.1000000000000001E-3</v>
      </c>
      <c r="O1034">
        <v>1.1000000000000001E-3</v>
      </c>
      <c r="P1034">
        <v>2.2000000000000001E-3</v>
      </c>
      <c r="Q1034">
        <v>1.1000000000000001E-3</v>
      </c>
      <c r="R1034">
        <v>4.4000000000000003E-3</v>
      </c>
      <c r="S1034">
        <v>2.2000000000000001E-3</v>
      </c>
      <c r="T1034">
        <v>7.7000000000000011E-3</v>
      </c>
      <c r="U1034">
        <v>5.5000000000000005E-3</v>
      </c>
      <c r="V1034">
        <v>2.2000000000000001E-3</v>
      </c>
      <c r="W1034">
        <v>2.2000000000000001E-3</v>
      </c>
      <c r="X1034">
        <v>1.1000000000000001E-3</v>
      </c>
      <c r="Y1034">
        <v>1.1000000000000001E-3</v>
      </c>
    </row>
    <row r="1035" spans="1:25">
      <c r="A1035" s="87" t="s">
        <v>978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2.2000000000000001E-3</v>
      </c>
      <c r="J1035">
        <v>3.3E-3</v>
      </c>
      <c r="K1035">
        <v>3.3E-3</v>
      </c>
      <c r="L1035">
        <v>3.3E-3</v>
      </c>
      <c r="M1035">
        <v>1.1000000000000001E-3</v>
      </c>
      <c r="N1035">
        <v>2.2000000000000001E-3</v>
      </c>
      <c r="O1035">
        <v>1.1000000000000001E-3</v>
      </c>
      <c r="P1035">
        <v>1.1000000000000001E-3</v>
      </c>
      <c r="Q1035">
        <v>1.1000000000000001E-3</v>
      </c>
      <c r="R1035">
        <v>2.2000000000000001E-3</v>
      </c>
      <c r="S1035">
        <v>4.4000000000000003E-3</v>
      </c>
      <c r="T1035">
        <v>6.6E-3</v>
      </c>
      <c r="U1035">
        <v>1.1000000000000001E-3</v>
      </c>
      <c r="V1035">
        <v>1.1000000000000001E-3</v>
      </c>
      <c r="W1035">
        <v>0</v>
      </c>
      <c r="X1035">
        <v>0</v>
      </c>
      <c r="Y1035">
        <v>0</v>
      </c>
    </row>
    <row r="1036" spans="1:25">
      <c r="A1036" s="87" t="s">
        <v>979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5.5000000000000005E-3</v>
      </c>
      <c r="J1036">
        <v>6.6E-3</v>
      </c>
      <c r="K1036">
        <v>3.3E-3</v>
      </c>
      <c r="L1036">
        <v>2.2000000000000001E-3</v>
      </c>
      <c r="M1036">
        <v>0</v>
      </c>
      <c r="N1036">
        <v>2.2000000000000001E-3</v>
      </c>
      <c r="O1036">
        <v>3.3E-3</v>
      </c>
      <c r="P1036">
        <v>1.1000000000000001E-3</v>
      </c>
      <c r="Q1036">
        <v>2.2000000000000001E-3</v>
      </c>
      <c r="R1036">
        <v>1.1000000000000001E-3</v>
      </c>
      <c r="S1036">
        <v>1.1000000000000001E-3</v>
      </c>
      <c r="T1036">
        <v>1.1000000000000001E-3</v>
      </c>
      <c r="U1036">
        <v>2.2000000000000001E-3</v>
      </c>
      <c r="V1036">
        <v>1.1000000000000001E-3</v>
      </c>
      <c r="W1036">
        <v>1.1000000000000001E-3</v>
      </c>
      <c r="X1036">
        <v>0</v>
      </c>
      <c r="Y1036">
        <v>0</v>
      </c>
    </row>
    <row r="1037" spans="1:25">
      <c r="A1037" s="87" t="s">
        <v>980</v>
      </c>
      <c r="B1037">
        <v>1.1000000000000001E-3</v>
      </c>
      <c r="C1037">
        <v>1.1000000000000001E-3</v>
      </c>
      <c r="D1037">
        <v>1.1000000000000001E-3</v>
      </c>
      <c r="E1037">
        <v>1.1000000000000001E-3</v>
      </c>
      <c r="F1037">
        <v>1.1000000000000001E-3</v>
      </c>
      <c r="G1037">
        <v>0</v>
      </c>
      <c r="H1037">
        <v>1.1000000000000001E-3</v>
      </c>
      <c r="I1037">
        <v>1.1000000000000001E-3</v>
      </c>
      <c r="J1037">
        <v>0</v>
      </c>
      <c r="K1037">
        <v>1.1000000000000001E-3</v>
      </c>
      <c r="L1037">
        <v>2.2000000000000001E-3</v>
      </c>
      <c r="M1037">
        <v>1.1000000000000001E-3</v>
      </c>
      <c r="N1037">
        <v>1.1000000000000001E-3</v>
      </c>
      <c r="O1037">
        <v>0</v>
      </c>
      <c r="P1037">
        <v>0</v>
      </c>
      <c r="Q1037">
        <v>1.1000000000000001E-3</v>
      </c>
      <c r="R1037">
        <v>1.1000000000000001E-3</v>
      </c>
      <c r="S1037">
        <v>1.1000000000000001E-3</v>
      </c>
      <c r="T1037">
        <v>1.1000000000000001E-3</v>
      </c>
      <c r="U1037">
        <v>1.1000000000000001E-3</v>
      </c>
      <c r="V1037">
        <v>1.1000000000000001E-3</v>
      </c>
      <c r="W1037">
        <v>1.1000000000000001E-3</v>
      </c>
      <c r="X1037">
        <v>1.1000000000000001E-3</v>
      </c>
      <c r="Y1037">
        <v>1.1000000000000001E-3</v>
      </c>
    </row>
    <row r="1038" spans="1:25">
      <c r="A1038" s="87" t="s">
        <v>981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s="87" t="s">
        <v>982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1.1000000000000001E-3</v>
      </c>
      <c r="I1039">
        <v>1.1000000000000001E-3</v>
      </c>
      <c r="J1039">
        <v>2.2000000000000001E-3</v>
      </c>
      <c r="K1039">
        <v>2.2000000000000001E-3</v>
      </c>
      <c r="L1039">
        <v>1.1000000000000001E-3</v>
      </c>
      <c r="M1039">
        <v>0</v>
      </c>
      <c r="N1039">
        <v>0</v>
      </c>
      <c r="O1039">
        <v>1.1000000000000001E-3</v>
      </c>
      <c r="P1039">
        <v>0</v>
      </c>
      <c r="Q1039">
        <v>0</v>
      </c>
      <c r="R1039">
        <v>1.1000000000000001E-3</v>
      </c>
      <c r="S1039">
        <v>2.2000000000000001E-3</v>
      </c>
      <c r="T1039">
        <v>1.1000000000000001E-3</v>
      </c>
      <c r="U1039">
        <v>1.1000000000000001E-3</v>
      </c>
      <c r="V1039">
        <v>0</v>
      </c>
      <c r="W1039">
        <v>0</v>
      </c>
      <c r="X1039">
        <v>0</v>
      </c>
      <c r="Y1039">
        <v>0</v>
      </c>
    </row>
    <row r="1040" spans="1:25">
      <c r="A1040" s="87" t="s">
        <v>983</v>
      </c>
      <c r="B1040">
        <v>0</v>
      </c>
      <c r="C1040">
        <v>1.1000000000000001E-3</v>
      </c>
      <c r="D1040">
        <v>0</v>
      </c>
      <c r="E1040">
        <v>0</v>
      </c>
      <c r="F1040">
        <v>1.1000000000000001E-3</v>
      </c>
      <c r="G1040">
        <v>1.1000000000000001E-3</v>
      </c>
      <c r="H1040">
        <v>2.2000000000000001E-3</v>
      </c>
      <c r="I1040">
        <v>4.4000000000000003E-3</v>
      </c>
      <c r="J1040">
        <v>4.4000000000000003E-3</v>
      </c>
      <c r="K1040">
        <v>4.4000000000000003E-3</v>
      </c>
      <c r="L1040">
        <v>4.4000000000000003E-3</v>
      </c>
      <c r="M1040">
        <v>4.4000000000000003E-3</v>
      </c>
      <c r="N1040">
        <v>2.2000000000000001E-3</v>
      </c>
      <c r="O1040">
        <v>1.1000000000000001E-3</v>
      </c>
      <c r="P1040">
        <v>0</v>
      </c>
      <c r="Q1040">
        <v>2.2000000000000001E-3</v>
      </c>
      <c r="R1040">
        <v>4.4000000000000003E-3</v>
      </c>
      <c r="S1040">
        <v>1.5400000000000002E-2</v>
      </c>
      <c r="T1040">
        <v>9.8999999999999991E-3</v>
      </c>
      <c r="U1040">
        <v>2.2000000000000001E-3</v>
      </c>
      <c r="V1040">
        <v>1.1000000000000001E-3</v>
      </c>
      <c r="W1040">
        <v>1.1000000000000001E-3</v>
      </c>
      <c r="X1040">
        <v>2.2000000000000001E-3</v>
      </c>
      <c r="Y1040">
        <v>1.1000000000000001E-3</v>
      </c>
    </row>
    <row r="1041" spans="1:25">
      <c r="A1041" s="87" t="s">
        <v>984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1.1000000000000001E-3</v>
      </c>
      <c r="J1041">
        <v>0</v>
      </c>
      <c r="K1041">
        <v>0</v>
      </c>
      <c r="L1041">
        <v>0</v>
      </c>
      <c r="M1041">
        <v>1.1000000000000001E-3</v>
      </c>
      <c r="N1041">
        <v>2.2000000000000001E-3</v>
      </c>
      <c r="O1041">
        <v>1.1000000000000001E-3</v>
      </c>
      <c r="P1041">
        <v>2.2000000000000001E-3</v>
      </c>
      <c r="Q1041">
        <v>0</v>
      </c>
      <c r="R1041">
        <v>0</v>
      </c>
      <c r="S1041">
        <v>6.6E-3</v>
      </c>
      <c r="T1041">
        <v>5.5000000000000005E-3</v>
      </c>
      <c r="U1041">
        <v>1.1000000000000001E-3</v>
      </c>
      <c r="V1041">
        <v>0</v>
      </c>
      <c r="W1041">
        <v>0</v>
      </c>
      <c r="X1041">
        <v>0</v>
      </c>
      <c r="Y1041">
        <v>0</v>
      </c>
    </row>
    <row r="1042" spans="1:25">
      <c r="A1042" s="87" t="s">
        <v>985</v>
      </c>
      <c r="B1042">
        <v>1.1000000000000001E-3</v>
      </c>
      <c r="C1042">
        <v>1.1000000000000001E-3</v>
      </c>
      <c r="D1042">
        <v>1.1000000000000001E-3</v>
      </c>
      <c r="E1042">
        <v>1.1000000000000001E-3</v>
      </c>
      <c r="F1042">
        <v>1.1000000000000001E-3</v>
      </c>
      <c r="G1042">
        <v>1.1000000000000001E-3</v>
      </c>
      <c r="H1042">
        <v>1.1000000000000001E-3</v>
      </c>
      <c r="I1042">
        <v>1.1000000000000001E-3</v>
      </c>
      <c r="J1042">
        <v>3.3E-3</v>
      </c>
      <c r="K1042">
        <v>4.4000000000000003E-3</v>
      </c>
      <c r="L1042">
        <v>2.2000000000000001E-3</v>
      </c>
      <c r="M1042">
        <v>2.2000000000000001E-3</v>
      </c>
      <c r="N1042">
        <v>3.3E-3</v>
      </c>
      <c r="O1042">
        <v>1.1000000000000001E-3</v>
      </c>
      <c r="P1042">
        <v>2.2000000000000001E-3</v>
      </c>
      <c r="Q1042">
        <v>1.1000000000000001E-3</v>
      </c>
      <c r="R1042">
        <v>2.2000000000000001E-3</v>
      </c>
      <c r="S1042">
        <v>5.5000000000000005E-3</v>
      </c>
      <c r="T1042">
        <v>3.3E-3</v>
      </c>
      <c r="U1042">
        <v>4.4000000000000003E-3</v>
      </c>
      <c r="V1042">
        <v>2.2000000000000001E-3</v>
      </c>
      <c r="W1042">
        <v>2.2000000000000001E-3</v>
      </c>
      <c r="X1042">
        <v>2.2000000000000001E-3</v>
      </c>
      <c r="Y1042">
        <v>1.1000000000000001E-3</v>
      </c>
    </row>
    <row r="1043" spans="1:25">
      <c r="A1043" s="87" t="s">
        <v>986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1.1000000000000001E-3</v>
      </c>
      <c r="J1043">
        <v>1.1000000000000001E-3</v>
      </c>
      <c r="K1043">
        <v>2.2000000000000001E-3</v>
      </c>
      <c r="L1043">
        <v>0</v>
      </c>
      <c r="M1043">
        <v>1.1000000000000001E-3</v>
      </c>
      <c r="N1043">
        <v>0</v>
      </c>
      <c r="O1043">
        <v>0</v>
      </c>
      <c r="P1043">
        <v>1.1000000000000001E-3</v>
      </c>
      <c r="Q1043">
        <v>0</v>
      </c>
      <c r="R1043">
        <v>0</v>
      </c>
      <c r="S1043">
        <v>0</v>
      </c>
      <c r="T1043">
        <v>0</v>
      </c>
      <c r="U1043">
        <v>1.1000000000000001E-3</v>
      </c>
      <c r="V1043">
        <v>0</v>
      </c>
      <c r="W1043">
        <v>1.1000000000000001E-3</v>
      </c>
      <c r="X1043">
        <v>0</v>
      </c>
      <c r="Y1043">
        <v>0</v>
      </c>
    </row>
    <row r="1044" spans="1:25">
      <c r="A1044" s="87" t="s">
        <v>987</v>
      </c>
      <c r="B1044">
        <v>1.1000000000000001E-3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1.1000000000000001E-3</v>
      </c>
      <c r="I1044">
        <v>2.2000000000000001E-3</v>
      </c>
      <c r="J1044">
        <v>3.3E-3</v>
      </c>
      <c r="K1044">
        <v>3.3E-3</v>
      </c>
      <c r="L1044">
        <v>4.4000000000000003E-3</v>
      </c>
      <c r="M1044">
        <v>3.3E-3</v>
      </c>
      <c r="N1044">
        <v>1.1000000000000001E-3</v>
      </c>
      <c r="O1044">
        <v>2.2000000000000001E-3</v>
      </c>
      <c r="P1044">
        <v>2.2000000000000001E-3</v>
      </c>
      <c r="Q1044">
        <v>2.2000000000000001E-3</v>
      </c>
      <c r="R1044">
        <v>3.3E-3</v>
      </c>
      <c r="S1044">
        <v>3.3E-3</v>
      </c>
      <c r="T1044">
        <v>3.3E-3</v>
      </c>
      <c r="U1044">
        <v>2.2000000000000001E-3</v>
      </c>
      <c r="V1044">
        <v>3.3E-3</v>
      </c>
      <c r="W1044">
        <v>1.1000000000000001E-3</v>
      </c>
      <c r="X1044">
        <v>1.1000000000000001E-3</v>
      </c>
      <c r="Y1044">
        <v>2.2000000000000001E-3</v>
      </c>
    </row>
    <row r="1045" spans="1:25">
      <c r="A1045" s="87" t="s">
        <v>988</v>
      </c>
      <c r="B1045">
        <v>1.1000000000000001E-3</v>
      </c>
      <c r="C1045">
        <v>1.1000000000000001E-3</v>
      </c>
      <c r="D1045">
        <v>0</v>
      </c>
      <c r="E1045">
        <v>0</v>
      </c>
      <c r="F1045">
        <v>0</v>
      </c>
      <c r="G1045">
        <v>0</v>
      </c>
      <c r="H1045">
        <v>1.1000000000000001E-3</v>
      </c>
      <c r="I1045">
        <v>1.1000000000000001E-3</v>
      </c>
      <c r="J1045">
        <v>4.4000000000000003E-3</v>
      </c>
      <c r="K1045">
        <v>5.5000000000000005E-3</v>
      </c>
      <c r="L1045">
        <v>3.3E-3</v>
      </c>
      <c r="M1045">
        <v>3.3E-3</v>
      </c>
      <c r="N1045">
        <v>5.5000000000000005E-3</v>
      </c>
      <c r="O1045">
        <v>4.4000000000000003E-3</v>
      </c>
      <c r="P1045">
        <v>4.4000000000000003E-3</v>
      </c>
      <c r="Q1045">
        <v>8.8000000000000005E-3</v>
      </c>
      <c r="R1045">
        <v>2.2000000000000001E-3</v>
      </c>
      <c r="S1045">
        <v>4.4000000000000003E-3</v>
      </c>
      <c r="T1045">
        <v>3.3E-3</v>
      </c>
      <c r="U1045">
        <v>3.3E-3</v>
      </c>
      <c r="V1045">
        <v>2.2000000000000001E-3</v>
      </c>
      <c r="W1045">
        <v>2.2000000000000001E-3</v>
      </c>
      <c r="X1045">
        <v>2.2000000000000001E-3</v>
      </c>
      <c r="Y1045">
        <v>2.2000000000000001E-3</v>
      </c>
    </row>
    <row r="1046" spans="1:25">
      <c r="A1046" s="87" t="s">
        <v>989</v>
      </c>
      <c r="B1046">
        <v>2.2000000000000001E-3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4.4000000000000003E-3</v>
      </c>
      <c r="J1046">
        <v>9.8999999999999991E-3</v>
      </c>
      <c r="K1046">
        <v>5.5000000000000005E-3</v>
      </c>
      <c r="L1046">
        <v>3.3E-3</v>
      </c>
      <c r="M1046">
        <v>3.3E-3</v>
      </c>
      <c r="N1046">
        <v>1.1000000000000001E-3</v>
      </c>
      <c r="O1046">
        <v>1.1000000000000001E-3</v>
      </c>
      <c r="P1046">
        <v>1.1000000000000001E-3</v>
      </c>
      <c r="Q1046">
        <v>2.2000000000000001E-3</v>
      </c>
      <c r="R1046">
        <v>4.4000000000000003E-3</v>
      </c>
      <c r="S1046">
        <v>2.2000000000000001E-3</v>
      </c>
      <c r="T1046">
        <v>2.2000000000000001E-3</v>
      </c>
      <c r="U1046">
        <v>2.2000000000000001E-3</v>
      </c>
      <c r="V1046">
        <v>2.2000000000000001E-3</v>
      </c>
      <c r="W1046">
        <v>1.1000000000000001E-3</v>
      </c>
      <c r="X1046">
        <v>1.1000000000000001E-3</v>
      </c>
      <c r="Y1046">
        <v>1.1000000000000001E-3</v>
      </c>
    </row>
    <row r="1047" spans="1:25">
      <c r="A1047" s="87" t="s">
        <v>990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1.1000000000000001E-3</v>
      </c>
      <c r="I1047">
        <v>2.2000000000000001E-3</v>
      </c>
      <c r="J1047">
        <v>7.7000000000000011E-3</v>
      </c>
      <c r="K1047">
        <v>2.2000000000000001E-3</v>
      </c>
      <c r="L1047">
        <v>2.2000000000000001E-3</v>
      </c>
      <c r="M1047">
        <v>2.2000000000000001E-3</v>
      </c>
      <c r="N1047">
        <v>2.2000000000000001E-3</v>
      </c>
      <c r="O1047">
        <v>2.2000000000000001E-3</v>
      </c>
      <c r="P1047">
        <v>1.1000000000000001E-3</v>
      </c>
      <c r="Q1047">
        <v>2.2000000000000001E-3</v>
      </c>
      <c r="R1047">
        <v>2.2000000000000001E-3</v>
      </c>
      <c r="S1047">
        <v>2.2000000000000001E-3</v>
      </c>
      <c r="T1047">
        <v>2.2000000000000001E-3</v>
      </c>
      <c r="U1047">
        <v>2.2000000000000001E-3</v>
      </c>
      <c r="V1047">
        <v>2.2000000000000001E-3</v>
      </c>
      <c r="W1047">
        <v>2.2000000000000001E-3</v>
      </c>
      <c r="X1047">
        <v>4.4000000000000003E-3</v>
      </c>
      <c r="Y1047">
        <v>1.1000000000000001E-3</v>
      </c>
    </row>
    <row r="1048" spans="1:25">
      <c r="A1048" s="87" t="s">
        <v>991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1.1000000000000001E-3</v>
      </c>
      <c r="I1048">
        <v>4.4000000000000003E-3</v>
      </c>
      <c r="J1048">
        <v>9.8999999999999991E-3</v>
      </c>
      <c r="K1048">
        <v>4.4000000000000003E-3</v>
      </c>
      <c r="L1048">
        <v>2.2000000000000001E-3</v>
      </c>
      <c r="M1048">
        <v>2.2000000000000001E-3</v>
      </c>
      <c r="N1048">
        <v>1.1000000000000001E-3</v>
      </c>
      <c r="O1048">
        <v>2.2000000000000001E-3</v>
      </c>
      <c r="P1048">
        <v>1.1000000000000001E-3</v>
      </c>
      <c r="Q1048">
        <v>2.2000000000000001E-3</v>
      </c>
      <c r="R1048">
        <v>6.6E-3</v>
      </c>
      <c r="S1048">
        <v>5.5000000000000005E-3</v>
      </c>
      <c r="T1048">
        <v>7.7000000000000011E-3</v>
      </c>
      <c r="U1048">
        <v>2.2000000000000001E-3</v>
      </c>
      <c r="V1048">
        <v>2.2000000000000001E-3</v>
      </c>
      <c r="W1048">
        <v>2.2000000000000001E-3</v>
      </c>
      <c r="X1048">
        <v>2.2000000000000001E-3</v>
      </c>
      <c r="Y1048">
        <v>1.1000000000000001E-3</v>
      </c>
    </row>
    <row r="1049" spans="1:25">
      <c r="A1049" s="87" t="s">
        <v>992</v>
      </c>
      <c r="B1049">
        <v>4.4000000000000003E-3</v>
      </c>
      <c r="C1049">
        <v>4.4000000000000003E-3</v>
      </c>
      <c r="D1049">
        <v>4.4000000000000003E-3</v>
      </c>
      <c r="E1049">
        <v>4.4000000000000003E-3</v>
      </c>
      <c r="F1049">
        <v>4.4000000000000003E-3</v>
      </c>
      <c r="G1049">
        <v>2.3099999999999999E-2</v>
      </c>
      <c r="H1049">
        <v>7.7000000000000011E-3</v>
      </c>
      <c r="I1049">
        <v>1.1000000000000001E-2</v>
      </c>
      <c r="J1049">
        <v>6.6E-3</v>
      </c>
      <c r="K1049">
        <v>9.8999999999999991E-3</v>
      </c>
      <c r="L1049">
        <v>5.5000000000000005E-3</v>
      </c>
      <c r="M1049">
        <v>4.4000000000000003E-3</v>
      </c>
      <c r="N1049">
        <v>2.2000000000000001E-3</v>
      </c>
      <c r="O1049">
        <v>2.2000000000000001E-3</v>
      </c>
      <c r="P1049">
        <v>2.2000000000000001E-3</v>
      </c>
      <c r="Q1049">
        <v>2.2000000000000001E-3</v>
      </c>
      <c r="R1049">
        <v>3.3E-3</v>
      </c>
      <c r="S1049">
        <v>3.3E-3</v>
      </c>
      <c r="T1049">
        <v>2.2000000000000001E-3</v>
      </c>
      <c r="U1049">
        <v>4.4000000000000003E-3</v>
      </c>
      <c r="V1049">
        <v>4.4000000000000003E-3</v>
      </c>
      <c r="W1049">
        <v>1.32E-2</v>
      </c>
      <c r="X1049">
        <v>2.4199999999999999E-2</v>
      </c>
      <c r="Y1049">
        <v>3.3E-3</v>
      </c>
    </row>
    <row r="1050" spans="1:25">
      <c r="A1050" s="87" t="s">
        <v>993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1.1000000000000001E-3</v>
      </c>
      <c r="J1050">
        <v>2.2000000000000002E-2</v>
      </c>
      <c r="K1050">
        <v>2.2000000000000002E-2</v>
      </c>
      <c r="L1050">
        <v>9.8999999999999991E-3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s="87" t="s">
        <v>994</v>
      </c>
      <c r="B1051">
        <v>1.1000000000000001E-3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1.1000000000000001E-3</v>
      </c>
      <c r="I1051">
        <v>2.2000000000000001E-3</v>
      </c>
      <c r="J1051">
        <v>3.3E-3</v>
      </c>
      <c r="K1051">
        <v>1.32E-2</v>
      </c>
      <c r="L1051">
        <v>4.4000000000000003E-3</v>
      </c>
      <c r="M1051">
        <v>2.2000000000000001E-3</v>
      </c>
      <c r="N1051">
        <v>2.2000000000000001E-3</v>
      </c>
      <c r="O1051">
        <v>3.3E-3</v>
      </c>
      <c r="P1051">
        <v>2.2000000000000001E-3</v>
      </c>
      <c r="Q1051">
        <v>1.1000000000000001E-3</v>
      </c>
      <c r="R1051">
        <v>2.2000000000000001E-3</v>
      </c>
      <c r="S1051">
        <v>2.2000000000000001E-3</v>
      </c>
      <c r="T1051">
        <v>2.2000000000000001E-3</v>
      </c>
      <c r="U1051">
        <v>5.5000000000000005E-3</v>
      </c>
      <c r="V1051">
        <v>5.5000000000000005E-3</v>
      </c>
      <c r="W1051">
        <v>3.3E-3</v>
      </c>
      <c r="X1051">
        <v>1.1000000000000001E-3</v>
      </c>
      <c r="Y1051">
        <v>1.1000000000000001E-3</v>
      </c>
    </row>
    <row r="1052" spans="1:25">
      <c r="A1052" s="87" t="s">
        <v>995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1.1000000000000001E-3</v>
      </c>
      <c r="I1052">
        <v>7.7000000000000011E-3</v>
      </c>
      <c r="J1052">
        <v>1.1000000000000001E-2</v>
      </c>
      <c r="K1052">
        <v>1.43E-2</v>
      </c>
      <c r="L1052">
        <v>1.5400000000000002E-2</v>
      </c>
      <c r="M1052">
        <v>1.32E-2</v>
      </c>
      <c r="N1052">
        <v>1.43E-2</v>
      </c>
      <c r="O1052">
        <v>1.6500000000000001E-2</v>
      </c>
      <c r="P1052">
        <v>1.43E-2</v>
      </c>
      <c r="Q1052">
        <v>1.1000000000000001E-2</v>
      </c>
      <c r="R1052">
        <v>4.4000000000000003E-3</v>
      </c>
      <c r="S1052">
        <v>1.1000000000000001E-3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s="87" t="s">
        <v>996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2.3099999999999999E-2</v>
      </c>
      <c r="J1053">
        <v>2.2000000000000001E-3</v>
      </c>
      <c r="K1053">
        <v>1.1000000000000001E-3</v>
      </c>
      <c r="L1053">
        <v>1.1000000000000001E-3</v>
      </c>
      <c r="M1053">
        <v>3.3E-3</v>
      </c>
      <c r="N1053">
        <v>0</v>
      </c>
      <c r="O1053">
        <v>0</v>
      </c>
      <c r="P1053">
        <v>1.1000000000000001E-3</v>
      </c>
      <c r="Q1053">
        <v>1.1000000000000001E-2</v>
      </c>
      <c r="R1053">
        <v>1.1000000000000001E-3</v>
      </c>
      <c r="S1053">
        <v>0</v>
      </c>
      <c r="T1053">
        <v>3.3E-3</v>
      </c>
      <c r="U1053">
        <v>0</v>
      </c>
      <c r="V1053">
        <v>1.21E-2</v>
      </c>
      <c r="W1053">
        <v>0</v>
      </c>
      <c r="X1053">
        <v>3.3E-3</v>
      </c>
      <c r="Y1053">
        <v>0</v>
      </c>
    </row>
    <row r="1054" spans="1:25">
      <c r="A1054" s="87" t="s">
        <v>997</v>
      </c>
      <c r="B1054">
        <v>0</v>
      </c>
      <c r="C1054">
        <v>0</v>
      </c>
      <c r="D1054">
        <v>0</v>
      </c>
      <c r="E1054">
        <v>1.1000000000000001E-2</v>
      </c>
      <c r="F1054">
        <v>0</v>
      </c>
      <c r="G1054">
        <v>0</v>
      </c>
      <c r="H1054">
        <v>1.1000000000000001E-3</v>
      </c>
      <c r="I1054">
        <v>0</v>
      </c>
      <c r="J1054">
        <v>1.1000000000000001E-3</v>
      </c>
      <c r="K1054">
        <v>1.1000000000000001E-3</v>
      </c>
      <c r="L1054">
        <v>1.1000000000000001E-3</v>
      </c>
      <c r="M1054">
        <v>1.1000000000000001E-3</v>
      </c>
      <c r="N1054">
        <v>0</v>
      </c>
      <c r="O1054">
        <v>0</v>
      </c>
      <c r="P1054">
        <v>0</v>
      </c>
      <c r="Q1054">
        <v>1.1000000000000001E-3</v>
      </c>
      <c r="R1054">
        <v>0</v>
      </c>
      <c r="S1054">
        <v>0</v>
      </c>
      <c r="T1054">
        <v>2.2000000000000001E-3</v>
      </c>
      <c r="U1054">
        <v>2.2000000000000001E-3</v>
      </c>
      <c r="V1054">
        <v>0</v>
      </c>
      <c r="W1054">
        <v>1.21E-2</v>
      </c>
      <c r="X1054">
        <v>0</v>
      </c>
      <c r="Y1054">
        <v>0</v>
      </c>
    </row>
    <row r="1055" spans="1:25">
      <c r="A1055" s="87" t="s">
        <v>998</v>
      </c>
      <c r="B1055">
        <v>3.3E-3</v>
      </c>
      <c r="C1055">
        <v>3.3E-3</v>
      </c>
      <c r="D1055">
        <v>3.3E-3</v>
      </c>
      <c r="E1055">
        <v>3.3E-3</v>
      </c>
      <c r="F1055">
        <v>3.3E-3</v>
      </c>
      <c r="G1055">
        <v>2.2000000000000001E-3</v>
      </c>
      <c r="H1055">
        <v>3.3E-3</v>
      </c>
      <c r="I1055">
        <v>1.21E-2</v>
      </c>
      <c r="J1055">
        <v>9.8999999999999991E-3</v>
      </c>
      <c r="K1055">
        <v>9.8999999999999991E-3</v>
      </c>
      <c r="L1055">
        <v>1.1000000000000001E-2</v>
      </c>
      <c r="M1055">
        <v>4.4000000000000003E-3</v>
      </c>
      <c r="N1055">
        <v>4.4000000000000003E-3</v>
      </c>
      <c r="O1055">
        <v>7.7000000000000011E-3</v>
      </c>
      <c r="P1055">
        <v>1.43E-2</v>
      </c>
      <c r="Q1055">
        <v>1.32E-2</v>
      </c>
      <c r="R1055">
        <v>4.4000000000000003E-3</v>
      </c>
      <c r="S1055">
        <v>3.3E-3</v>
      </c>
      <c r="T1055">
        <v>4.4000000000000003E-3</v>
      </c>
      <c r="U1055">
        <v>4.4000000000000003E-3</v>
      </c>
      <c r="V1055">
        <v>3.3E-3</v>
      </c>
      <c r="W1055">
        <v>3.3E-3</v>
      </c>
      <c r="X1055">
        <v>3.3E-3</v>
      </c>
      <c r="Y1055">
        <v>3.3E-3</v>
      </c>
    </row>
    <row r="1056" spans="1:25">
      <c r="A1056" s="87" t="s">
        <v>999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5.5000000000000005E-3</v>
      </c>
      <c r="K1056">
        <v>4.4000000000000003E-3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1.1000000000000001E-3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s="87" t="s">
        <v>1000</v>
      </c>
      <c r="B1057">
        <v>0</v>
      </c>
      <c r="C1057">
        <v>1.1000000000000001E-3</v>
      </c>
      <c r="D1057">
        <v>1.1000000000000001E-3</v>
      </c>
      <c r="E1057">
        <v>0</v>
      </c>
      <c r="F1057">
        <v>1.1000000000000001E-3</v>
      </c>
      <c r="G1057">
        <v>1.1000000000000001E-3</v>
      </c>
      <c r="H1057">
        <v>1.1000000000000001E-3</v>
      </c>
      <c r="I1057">
        <v>1.1000000000000001E-3</v>
      </c>
      <c r="J1057">
        <v>3.3E-3</v>
      </c>
      <c r="K1057">
        <v>2.2000000000000001E-3</v>
      </c>
      <c r="L1057">
        <v>2.2000000000000001E-3</v>
      </c>
      <c r="M1057">
        <v>2.2000000000000001E-3</v>
      </c>
      <c r="N1057">
        <v>2.2000000000000001E-3</v>
      </c>
      <c r="O1057">
        <v>7.7000000000000011E-3</v>
      </c>
      <c r="P1057">
        <v>1.6500000000000001E-2</v>
      </c>
      <c r="Q1057">
        <v>1.1000000000000001E-2</v>
      </c>
      <c r="R1057">
        <v>8.8000000000000005E-3</v>
      </c>
      <c r="S1057">
        <v>2.2000000000000001E-3</v>
      </c>
      <c r="T1057">
        <v>1.1000000000000001E-3</v>
      </c>
      <c r="U1057">
        <v>1.1000000000000001E-3</v>
      </c>
      <c r="V1057">
        <v>7.3700000000000002E-2</v>
      </c>
      <c r="W1057">
        <v>1.1000000000000001E-3</v>
      </c>
      <c r="X1057">
        <v>1.1000000000000001E-3</v>
      </c>
      <c r="Y1057">
        <v>1.1000000000000001E-3</v>
      </c>
    </row>
    <row r="1058" spans="1:25">
      <c r="A1058" s="87" t="s">
        <v>1226</v>
      </c>
      <c r="B1058">
        <v>2.2000000000000001E-3</v>
      </c>
      <c r="C1058">
        <v>2.2000000000000001E-3</v>
      </c>
      <c r="D1058">
        <v>5.5000000000000005E-3</v>
      </c>
      <c r="E1058">
        <v>2.2000000000000002E-2</v>
      </c>
      <c r="F1058">
        <v>0.61270000000000002</v>
      </c>
      <c r="G1058">
        <v>0.48400000000000004</v>
      </c>
      <c r="H1058">
        <v>1.7600000000000001E-2</v>
      </c>
      <c r="I1058">
        <v>1.21E-2</v>
      </c>
      <c r="J1058">
        <v>1.6500000000000001E-2</v>
      </c>
      <c r="K1058">
        <v>4.1800000000000004E-2</v>
      </c>
      <c r="L1058">
        <v>3.1899999999999998E-2</v>
      </c>
      <c r="M1058">
        <v>8.8000000000000005E-3</v>
      </c>
      <c r="N1058">
        <v>8.8000000000000005E-3</v>
      </c>
      <c r="O1058">
        <v>7.7000000000000011E-3</v>
      </c>
      <c r="P1058">
        <v>1.21E-2</v>
      </c>
      <c r="Q1058">
        <v>1.6500000000000001E-2</v>
      </c>
      <c r="R1058">
        <v>1.32E-2</v>
      </c>
      <c r="S1058">
        <v>8.8000000000000005E-3</v>
      </c>
      <c r="T1058">
        <v>7.7000000000000011E-3</v>
      </c>
      <c r="U1058">
        <v>6.6E-3</v>
      </c>
      <c r="V1058">
        <v>5.5000000000000005E-3</v>
      </c>
      <c r="W1058">
        <v>0.3201</v>
      </c>
      <c r="X1058">
        <v>0.65010000000000001</v>
      </c>
      <c r="Y1058">
        <v>0.16170000000000001</v>
      </c>
    </row>
    <row r="1059" spans="1:25">
      <c r="A1059" s="87" t="s">
        <v>1227</v>
      </c>
      <c r="B1059">
        <v>0</v>
      </c>
      <c r="C1059">
        <v>0</v>
      </c>
      <c r="D1059">
        <v>0</v>
      </c>
      <c r="E1059">
        <v>2.2000000000000001E-3</v>
      </c>
      <c r="F1059">
        <v>0.52690000000000003</v>
      </c>
      <c r="G1059">
        <v>0.51370000000000005</v>
      </c>
      <c r="H1059">
        <v>0.44770000000000004</v>
      </c>
      <c r="I1059">
        <v>2.0900000000000002E-2</v>
      </c>
      <c r="J1059">
        <v>2.2000000000000001E-3</v>
      </c>
      <c r="K1059">
        <v>2.2000000000000001E-3</v>
      </c>
      <c r="L1059">
        <v>2.0900000000000002E-2</v>
      </c>
      <c r="M1059">
        <v>1.1000000000000001E-3</v>
      </c>
      <c r="N1059">
        <v>9.8999999999999991E-3</v>
      </c>
      <c r="O1059">
        <v>2.2000000000000001E-3</v>
      </c>
      <c r="P1059">
        <v>1.1000000000000001E-3</v>
      </c>
      <c r="Q1059">
        <v>1.1000000000000001E-2</v>
      </c>
      <c r="R1059">
        <v>1.1000000000000001E-3</v>
      </c>
      <c r="S1059">
        <v>4.4000000000000003E-3</v>
      </c>
      <c r="T1059">
        <v>1.1000000000000001E-3</v>
      </c>
      <c r="U1059">
        <v>2.2000000000000001E-3</v>
      </c>
      <c r="V1059">
        <v>0.59400000000000008</v>
      </c>
      <c r="W1059">
        <v>0.6028</v>
      </c>
      <c r="X1059">
        <v>0.30579999999999996</v>
      </c>
      <c r="Y1059">
        <v>3.3E-3</v>
      </c>
    </row>
    <row r="1060" spans="1:25">
      <c r="A1060" s="87" t="s">
        <v>1228</v>
      </c>
      <c r="B1060">
        <v>1.1000000000000001E-3</v>
      </c>
      <c r="C1060">
        <v>1.1000000000000001E-3</v>
      </c>
      <c r="D1060">
        <v>1.1000000000000001E-3</v>
      </c>
      <c r="E1060">
        <v>1.1000000000000001E-3</v>
      </c>
      <c r="F1060">
        <v>0.28049999999999997</v>
      </c>
      <c r="G1060">
        <v>0.23980000000000001</v>
      </c>
      <c r="H1060">
        <v>2.0900000000000002E-2</v>
      </c>
      <c r="I1060">
        <v>9.8999999999999991E-3</v>
      </c>
      <c r="J1060">
        <v>6.6E-3</v>
      </c>
      <c r="K1060">
        <v>6.6E-3</v>
      </c>
      <c r="L1060">
        <v>5.5000000000000005E-3</v>
      </c>
      <c r="M1060">
        <v>6.6E-3</v>
      </c>
      <c r="N1060">
        <v>4.4000000000000003E-3</v>
      </c>
      <c r="O1060">
        <v>5.5000000000000005E-3</v>
      </c>
      <c r="P1060">
        <v>2.2000000000000001E-3</v>
      </c>
      <c r="Q1060">
        <v>7.7000000000000011E-3</v>
      </c>
      <c r="R1060">
        <v>6.6E-3</v>
      </c>
      <c r="S1060">
        <v>1.1000000000000001E-2</v>
      </c>
      <c r="T1060">
        <v>1.1000000000000001E-3</v>
      </c>
      <c r="U1060">
        <v>2.2000000000000001E-3</v>
      </c>
      <c r="V1060">
        <v>3.3E-3</v>
      </c>
      <c r="W1060">
        <v>2.2000000000000001E-3</v>
      </c>
      <c r="X1060">
        <v>1.1000000000000001E-3</v>
      </c>
      <c r="Y1060">
        <v>1.1000000000000001E-3</v>
      </c>
    </row>
    <row r="1061" spans="1:25">
      <c r="A1061" s="87" t="s">
        <v>1229</v>
      </c>
      <c r="B1061">
        <v>3.3E-3</v>
      </c>
      <c r="C1061">
        <v>0.30359999999999998</v>
      </c>
      <c r="D1061">
        <v>1.7600000000000001E-2</v>
      </c>
      <c r="E1061">
        <v>3.3E-3</v>
      </c>
      <c r="F1061">
        <v>3.3E-3</v>
      </c>
      <c r="G1061">
        <v>5.5000000000000005E-3</v>
      </c>
      <c r="H1061">
        <v>0.43890000000000001</v>
      </c>
      <c r="I1061">
        <v>0.2717</v>
      </c>
      <c r="J1061">
        <v>2.2000000000000002E-2</v>
      </c>
      <c r="K1061">
        <v>1.9799999999999998E-2</v>
      </c>
      <c r="L1061">
        <v>9.8999999999999991E-3</v>
      </c>
      <c r="M1061">
        <v>6.6E-3</v>
      </c>
      <c r="N1061">
        <v>5.5000000000000005E-3</v>
      </c>
      <c r="O1061">
        <v>1.43E-2</v>
      </c>
      <c r="P1061">
        <v>6.6E-3</v>
      </c>
      <c r="Q1061">
        <v>6.6E-3</v>
      </c>
      <c r="R1061">
        <v>9.8999999999999991E-3</v>
      </c>
      <c r="S1061">
        <v>8.8000000000000005E-3</v>
      </c>
      <c r="T1061">
        <v>8.8000000000000005E-3</v>
      </c>
      <c r="U1061">
        <v>8.8000000000000005E-3</v>
      </c>
      <c r="V1061">
        <v>5.5000000000000005E-3</v>
      </c>
      <c r="W1061">
        <v>0.47080000000000005</v>
      </c>
      <c r="X1061">
        <v>0.22769999999999999</v>
      </c>
      <c r="Y1061">
        <v>3.3E-3</v>
      </c>
    </row>
    <row r="1062" spans="1:25">
      <c r="A1062" s="87" t="s">
        <v>1230</v>
      </c>
      <c r="B1062">
        <v>0</v>
      </c>
      <c r="C1062">
        <v>0</v>
      </c>
      <c r="D1062">
        <v>0</v>
      </c>
      <c r="E1062">
        <v>1.43E-2</v>
      </c>
      <c r="F1062">
        <v>0.16830000000000001</v>
      </c>
      <c r="G1062">
        <v>0.32340000000000002</v>
      </c>
      <c r="H1062">
        <v>8.14E-2</v>
      </c>
      <c r="I1062">
        <v>5.5000000000000005E-3</v>
      </c>
      <c r="J1062">
        <v>4.4000000000000003E-3</v>
      </c>
      <c r="K1062">
        <v>3.3E-3</v>
      </c>
      <c r="L1062">
        <v>6.6E-3</v>
      </c>
      <c r="M1062">
        <v>1.1000000000000001E-3</v>
      </c>
      <c r="N1062">
        <v>1.1000000000000001E-3</v>
      </c>
      <c r="O1062">
        <v>1.1000000000000001E-2</v>
      </c>
      <c r="P1062">
        <v>6.6E-3</v>
      </c>
      <c r="Q1062">
        <v>2.4199999999999999E-2</v>
      </c>
      <c r="R1062">
        <v>7.7000000000000011E-3</v>
      </c>
      <c r="S1062">
        <v>5.5000000000000005E-3</v>
      </c>
      <c r="T1062">
        <v>6.6E-3</v>
      </c>
      <c r="U1062">
        <v>2.2000000000000001E-3</v>
      </c>
      <c r="V1062">
        <v>1.1000000000000001E-3</v>
      </c>
      <c r="W1062">
        <v>2.2000000000000001E-3</v>
      </c>
      <c r="X1062">
        <v>2.2000000000000001E-3</v>
      </c>
      <c r="Y1062">
        <v>2.2000000000000001E-3</v>
      </c>
    </row>
    <row r="1063" spans="1:25">
      <c r="A1063" s="87" t="s">
        <v>1231</v>
      </c>
      <c r="B1063">
        <v>0</v>
      </c>
      <c r="C1063">
        <v>0</v>
      </c>
      <c r="D1063">
        <v>0</v>
      </c>
      <c r="E1063">
        <v>0</v>
      </c>
      <c r="F1063">
        <v>0.1661</v>
      </c>
      <c r="G1063">
        <v>1.9799999999999998E-2</v>
      </c>
      <c r="H1063">
        <v>1.1000000000000001E-3</v>
      </c>
      <c r="I1063">
        <v>2.2000000000000001E-3</v>
      </c>
      <c r="J1063">
        <v>9.8999999999999991E-3</v>
      </c>
      <c r="K1063">
        <v>9.7900000000000001E-2</v>
      </c>
      <c r="L1063">
        <v>4.4000000000000003E-3</v>
      </c>
      <c r="M1063">
        <v>2.2000000000000001E-3</v>
      </c>
      <c r="N1063">
        <v>8.8000000000000005E-3</v>
      </c>
      <c r="O1063">
        <v>1.1000000000000001E-3</v>
      </c>
      <c r="P1063">
        <v>2.2000000000000001E-3</v>
      </c>
      <c r="Q1063">
        <v>3.3E-3</v>
      </c>
      <c r="R1063">
        <v>5.5000000000000005E-3</v>
      </c>
      <c r="S1063">
        <v>1.1000000000000001E-3</v>
      </c>
      <c r="T1063">
        <v>1.1000000000000001E-3</v>
      </c>
      <c r="U1063">
        <v>1.1000000000000001E-3</v>
      </c>
      <c r="V1063">
        <v>0.1452</v>
      </c>
      <c r="W1063">
        <v>0.35200000000000004</v>
      </c>
      <c r="X1063">
        <v>2.0900000000000002E-2</v>
      </c>
      <c r="Y1063">
        <v>0</v>
      </c>
    </row>
    <row r="1064" spans="1:25">
      <c r="A1064" s="87" t="s">
        <v>1232</v>
      </c>
      <c r="B1064">
        <v>1.1000000000000001E-2</v>
      </c>
      <c r="C1064">
        <v>0.60389999999999999</v>
      </c>
      <c r="D1064">
        <v>0.51700000000000002</v>
      </c>
      <c r="E1064">
        <v>0.28160000000000002</v>
      </c>
      <c r="F1064">
        <v>0</v>
      </c>
      <c r="G1064">
        <v>1.1000000000000001E-3</v>
      </c>
      <c r="H1064">
        <v>3.3E-3</v>
      </c>
      <c r="I1064">
        <v>2.2000000000000001E-3</v>
      </c>
      <c r="J1064">
        <v>3.3E-3</v>
      </c>
      <c r="K1064">
        <v>4.4000000000000003E-3</v>
      </c>
      <c r="L1064">
        <v>2.2000000000000001E-3</v>
      </c>
      <c r="M1064">
        <v>1.1000000000000001E-3</v>
      </c>
      <c r="N1064">
        <v>1.1000000000000001E-3</v>
      </c>
      <c r="O1064">
        <v>0</v>
      </c>
      <c r="P1064">
        <v>6.6E-3</v>
      </c>
      <c r="Q1064">
        <v>0</v>
      </c>
      <c r="R1064">
        <v>0</v>
      </c>
      <c r="S1064">
        <v>2.2000000000000001E-3</v>
      </c>
      <c r="T1064">
        <v>1.1000000000000001E-3</v>
      </c>
      <c r="U1064">
        <v>0</v>
      </c>
      <c r="V1064">
        <v>0</v>
      </c>
      <c r="W1064">
        <v>2.2000000000000001E-3</v>
      </c>
      <c r="X1064">
        <v>0</v>
      </c>
      <c r="Y1064">
        <v>0</v>
      </c>
    </row>
    <row r="1065" spans="1:25">
      <c r="A1065" s="87" t="s">
        <v>1233</v>
      </c>
      <c r="B1065">
        <v>0.28489999999999999</v>
      </c>
      <c r="C1065">
        <v>0.29149999999999998</v>
      </c>
      <c r="D1065">
        <v>0.3014</v>
      </c>
      <c r="E1065">
        <v>0.12539999999999998</v>
      </c>
      <c r="F1065">
        <v>0</v>
      </c>
      <c r="G1065">
        <v>3.3E-3</v>
      </c>
      <c r="H1065">
        <v>0.17710000000000001</v>
      </c>
      <c r="I1065">
        <v>0.1716</v>
      </c>
      <c r="J1065">
        <v>8.8000000000000005E-3</v>
      </c>
      <c r="K1065">
        <v>1.21E-2</v>
      </c>
      <c r="L1065">
        <v>7.7000000000000011E-3</v>
      </c>
      <c r="M1065">
        <v>1.1000000000000001E-3</v>
      </c>
      <c r="N1065">
        <v>0</v>
      </c>
      <c r="O1065">
        <v>0</v>
      </c>
      <c r="P1065">
        <v>1.1000000000000001E-3</v>
      </c>
      <c r="Q1065">
        <v>1.1000000000000001E-3</v>
      </c>
      <c r="R1065">
        <v>1.1000000000000001E-3</v>
      </c>
      <c r="S1065">
        <v>3.3E-3</v>
      </c>
      <c r="T1065">
        <v>2.2000000000000001E-3</v>
      </c>
      <c r="U1065">
        <v>1.1000000000000001E-3</v>
      </c>
      <c r="V1065">
        <v>1.1000000000000001E-3</v>
      </c>
      <c r="W1065">
        <v>0</v>
      </c>
      <c r="X1065">
        <v>0</v>
      </c>
      <c r="Y1065">
        <v>6.6E-3</v>
      </c>
    </row>
    <row r="1066" spans="1:25">
      <c r="A1066" s="87" t="s">
        <v>1234</v>
      </c>
      <c r="B1066">
        <v>1.1000000000000001E-3</v>
      </c>
      <c r="C1066">
        <v>1.1000000000000001E-3</v>
      </c>
      <c r="D1066">
        <v>1.1000000000000001E-3</v>
      </c>
      <c r="E1066">
        <v>1.1000000000000001E-3</v>
      </c>
      <c r="F1066">
        <v>1.1000000000000001E-3</v>
      </c>
      <c r="G1066">
        <v>0.25190000000000001</v>
      </c>
      <c r="H1066">
        <v>1.5400000000000002E-2</v>
      </c>
      <c r="I1066">
        <v>9.8999999999999991E-3</v>
      </c>
      <c r="J1066">
        <v>3.0800000000000004E-2</v>
      </c>
      <c r="K1066">
        <v>1.32E-2</v>
      </c>
      <c r="L1066">
        <v>6.6E-3</v>
      </c>
      <c r="M1066">
        <v>3.3E-3</v>
      </c>
      <c r="N1066">
        <v>5.5000000000000005E-3</v>
      </c>
      <c r="O1066">
        <v>9.8999999999999991E-3</v>
      </c>
      <c r="P1066">
        <v>9.8999999999999991E-3</v>
      </c>
      <c r="Q1066">
        <v>2.2000000000000001E-3</v>
      </c>
      <c r="R1066">
        <v>2.2000000000000001E-3</v>
      </c>
      <c r="S1066">
        <v>2.2000000000000001E-3</v>
      </c>
      <c r="T1066">
        <v>1.1000000000000001E-3</v>
      </c>
      <c r="U1066">
        <v>3.3E-3</v>
      </c>
      <c r="V1066">
        <v>2.2000000000000001E-3</v>
      </c>
      <c r="W1066">
        <v>2.2000000000000001E-3</v>
      </c>
      <c r="X1066">
        <v>0.29700000000000004</v>
      </c>
      <c r="Y1066">
        <v>2.4199999999999999E-2</v>
      </c>
    </row>
    <row r="1067" spans="1:25">
      <c r="A1067" s="87" t="s">
        <v>1235</v>
      </c>
      <c r="B1067">
        <v>0.1133</v>
      </c>
      <c r="C1067">
        <v>0.31570000000000004</v>
      </c>
      <c r="D1067">
        <v>9.2399999999999996E-2</v>
      </c>
      <c r="E1067">
        <v>2.2000000000000001E-3</v>
      </c>
      <c r="F1067">
        <v>6.2699999999999992E-2</v>
      </c>
      <c r="G1067">
        <v>0.26950000000000002</v>
      </c>
      <c r="H1067">
        <v>0.25630000000000003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1.8700000000000001E-2</v>
      </c>
      <c r="Q1067">
        <v>1.1000000000000001E-2</v>
      </c>
      <c r="R1067">
        <v>2.2000000000000001E-3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s="87" t="s">
        <v>1236</v>
      </c>
      <c r="B1068">
        <v>0.42019999999999996</v>
      </c>
      <c r="C1068">
        <v>0.52690000000000003</v>
      </c>
      <c r="D1068">
        <v>0.55219999999999991</v>
      </c>
      <c r="E1068">
        <v>0.12759999999999999</v>
      </c>
      <c r="F1068">
        <v>1.43E-2</v>
      </c>
      <c r="G1068">
        <v>1.43E-2</v>
      </c>
      <c r="H1068">
        <v>1.8700000000000001E-2</v>
      </c>
      <c r="I1068">
        <v>2.75E-2</v>
      </c>
      <c r="J1068">
        <v>3.4099999999999998E-2</v>
      </c>
      <c r="K1068">
        <v>3.1899999999999998E-2</v>
      </c>
      <c r="L1068">
        <v>3.4099999999999998E-2</v>
      </c>
      <c r="M1068">
        <v>2.53E-2</v>
      </c>
      <c r="N1068">
        <v>3.5200000000000002E-2</v>
      </c>
      <c r="O1068">
        <v>3.1899999999999998E-2</v>
      </c>
      <c r="P1068">
        <v>2.53E-2</v>
      </c>
      <c r="Q1068">
        <v>2.4199999999999999E-2</v>
      </c>
      <c r="R1068">
        <v>2.3099999999999999E-2</v>
      </c>
      <c r="S1068">
        <v>2.0900000000000002E-2</v>
      </c>
      <c r="T1068">
        <v>2.2000000000000002E-2</v>
      </c>
      <c r="U1068">
        <v>2.0900000000000002E-2</v>
      </c>
      <c r="V1068">
        <v>1.9799999999999998E-2</v>
      </c>
      <c r="W1068">
        <v>1.8700000000000001E-2</v>
      </c>
      <c r="X1068">
        <v>1.6500000000000001E-2</v>
      </c>
      <c r="Y1068">
        <v>1.5400000000000002E-2</v>
      </c>
    </row>
    <row r="1069" spans="1:25">
      <c r="A1069" s="87" t="s">
        <v>1237</v>
      </c>
      <c r="B1069">
        <v>0.31459999999999999</v>
      </c>
      <c r="C1069">
        <v>0.2321</v>
      </c>
      <c r="D1069">
        <v>6.6000000000000003E-2</v>
      </c>
      <c r="E1069">
        <v>8.8000000000000005E-3</v>
      </c>
      <c r="F1069">
        <v>0</v>
      </c>
      <c r="G1069">
        <v>0</v>
      </c>
      <c r="H1069">
        <v>1.1000000000000001E-3</v>
      </c>
      <c r="I1069">
        <v>2.2000000000000001E-3</v>
      </c>
      <c r="J1069">
        <v>2.2000000000000001E-3</v>
      </c>
      <c r="K1069">
        <v>6.6E-3</v>
      </c>
      <c r="L1069">
        <v>4.4000000000000003E-3</v>
      </c>
      <c r="M1069">
        <v>6.6E-3</v>
      </c>
      <c r="N1069">
        <v>1.1000000000000001E-3</v>
      </c>
      <c r="O1069">
        <v>4.4000000000000003E-3</v>
      </c>
      <c r="P1069">
        <v>0</v>
      </c>
      <c r="Q1069">
        <v>0</v>
      </c>
      <c r="R1069">
        <v>4.4000000000000003E-3</v>
      </c>
      <c r="S1069">
        <v>4.4000000000000003E-3</v>
      </c>
      <c r="T1069">
        <v>1.21E-2</v>
      </c>
      <c r="U1069">
        <v>6.6E-3</v>
      </c>
      <c r="V1069">
        <v>0</v>
      </c>
      <c r="W1069">
        <v>0</v>
      </c>
      <c r="X1069">
        <v>0</v>
      </c>
      <c r="Y1069">
        <v>0.1331</v>
      </c>
    </row>
    <row r="1070" spans="1:25">
      <c r="A1070" s="87" t="s">
        <v>1238</v>
      </c>
      <c r="B1070">
        <v>1.8700000000000001E-2</v>
      </c>
      <c r="C1070">
        <v>1.1000000000000001E-3</v>
      </c>
      <c r="D1070">
        <v>1.1000000000000001E-3</v>
      </c>
      <c r="E1070">
        <v>0.26839999999999997</v>
      </c>
      <c r="F1070">
        <v>0.1595</v>
      </c>
      <c r="G1070">
        <v>8.8000000000000009E-2</v>
      </c>
      <c r="H1070">
        <v>3.3000000000000002E-2</v>
      </c>
      <c r="I1070">
        <v>6.6E-3</v>
      </c>
      <c r="J1070">
        <v>2.0900000000000002E-2</v>
      </c>
      <c r="K1070">
        <v>3.3000000000000002E-2</v>
      </c>
      <c r="L1070">
        <v>5.5E-2</v>
      </c>
      <c r="M1070">
        <v>6.8199999999999997E-2</v>
      </c>
      <c r="N1070">
        <v>1.5400000000000002E-2</v>
      </c>
      <c r="O1070">
        <v>8.8000000000000005E-3</v>
      </c>
      <c r="P1070">
        <v>1.43E-2</v>
      </c>
      <c r="Q1070">
        <v>9.8999999999999991E-3</v>
      </c>
      <c r="R1070">
        <v>1.1000000000000001E-2</v>
      </c>
      <c r="S1070">
        <v>1.1000000000000001E-2</v>
      </c>
      <c r="T1070">
        <v>1.1000000000000001E-2</v>
      </c>
      <c r="U1070">
        <v>9.8999999999999991E-3</v>
      </c>
      <c r="V1070">
        <v>9.8999999999999991E-3</v>
      </c>
      <c r="W1070">
        <v>1.8700000000000001E-2</v>
      </c>
      <c r="X1070">
        <v>0.24859999999999999</v>
      </c>
      <c r="Y1070">
        <v>0.11660000000000001</v>
      </c>
    </row>
    <row r="1071" spans="1:25">
      <c r="A1071" s="87" t="s">
        <v>1239</v>
      </c>
      <c r="B1071">
        <v>0</v>
      </c>
      <c r="C1071">
        <v>0</v>
      </c>
      <c r="D1071">
        <v>0</v>
      </c>
      <c r="E1071">
        <v>1.1000000000000001E-3</v>
      </c>
      <c r="F1071">
        <v>1.1000000000000001E-3</v>
      </c>
      <c r="G1071">
        <v>1.1000000000000001E-3</v>
      </c>
      <c r="H1071">
        <v>5.5000000000000005E-3</v>
      </c>
      <c r="I1071">
        <v>4.4000000000000003E-3</v>
      </c>
      <c r="J1071">
        <v>4.4000000000000003E-3</v>
      </c>
      <c r="K1071">
        <v>1.5400000000000002E-2</v>
      </c>
      <c r="L1071">
        <v>1.1000000000000001E-3</v>
      </c>
      <c r="M1071">
        <v>1.1000000000000001E-3</v>
      </c>
      <c r="N1071">
        <v>2.2000000000000001E-3</v>
      </c>
      <c r="O1071">
        <v>8.8000000000000005E-3</v>
      </c>
      <c r="P1071">
        <v>1.43E-2</v>
      </c>
      <c r="Q1071">
        <v>6.6E-3</v>
      </c>
      <c r="R1071">
        <v>2.2000000000000001E-3</v>
      </c>
      <c r="S1071">
        <v>3.3E-3</v>
      </c>
      <c r="T1071">
        <v>1.1000000000000001E-3</v>
      </c>
      <c r="U1071">
        <v>0</v>
      </c>
      <c r="V1071">
        <v>0.19689999999999999</v>
      </c>
      <c r="W1071">
        <v>0.31790000000000002</v>
      </c>
      <c r="X1071">
        <v>0.49169999999999997</v>
      </c>
      <c r="Y1071">
        <v>9.8999999999999991E-3</v>
      </c>
    </row>
    <row r="1072" spans="1:25">
      <c r="A1072" s="87" t="s">
        <v>1240</v>
      </c>
      <c r="B1072">
        <v>1.1000000000000001E-3</v>
      </c>
      <c r="C1072">
        <v>1.1000000000000001E-3</v>
      </c>
      <c r="D1072">
        <v>1.1000000000000001E-3</v>
      </c>
      <c r="E1072">
        <v>1.1000000000000001E-3</v>
      </c>
      <c r="F1072">
        <v>0.24529999999999999</v>
      </c>
      <c r="G1072">
        <v>0.23540000000000003</v>
      </c>
      <c r="H1072">
        <v>9.6799999999999997E-2</v>
      </c>
      <c r="I1072">
        <v>1.1000000000000001E-3</v>
      </c>
      <c r="J1072">
        <v>9.8999999999999991E-3</v>
      </c>
      <c r="K1072">
        <v>1.32E-2</v>
      </c>
      <c r="L1072">
        <v>1.9799999999999998E-2</v>
      </c>
      <c r="M1072">
        <v>4.4000000000000003E-3</v>
      </c>
      <c r="N1072">
        <v>5.5000000000000005E-3</v>
      </c>
      <c r="O1072">
        <v>7.7000000000000011E-3</v>
      </c>
      <c r="P1072">
        <v>6.6E-3</v>
      </c>
      <c r="Q1072">
        <v>1.1000000000000001E-2</v>
      </c>
      <c r="R1072">
        <v>4.4000000000000003E-3</v>
      </c>
      <c r="S1072">
        <v>4.4000000000000003E-3</v>
      </c>
      <c r="T1072">
        <v>3.3E-3</v>
      </c>
      <c r="U1072">
        <v>8.8000000000000005E-3</v>
      </c>
      <c r="V1072">
        <v>4.4000000000000003E-3</v>
      </c>
      <c r="W1072">
        <v>3.3E-3</v>
      </c>
      <c r="X1072">
        <v>2.2000000000000001E-3</v>
      </c>
      <c r="Y1072">
        <v>1.1000000000000001E-3</v>
      </c>
    </row>
    <row r="1073" spans="1:25">
      <c r="A1073" s="87" t="s">
        <v>1241</v>
      </c>
      <c r="B1073">
        <v>0.28270000000000001</v>
      </c>
      <c r="C1073">
        <v>1.1000000000000001E-2</v>
      </c>
      <c r="D1073">
        <v>1.1000000000000001E-3</v>
      </c>
      <c r="E1073">
        <v>2.2000000000000001E-3</v>
      </c>
      <c r="F1073">
        <v>1.1000000000000001E-3</v>
      </c>
      <c r="G1073">
        <v>0.22220000000000001</v>
      </c>
      <c r="H1073">
        <v>6.6000000000000003E-2</v>
      </c>
      <c r="I1073">
        <v>6.6E-3</v>
      </c>
      <c r="J1073">
        <v>1.43E-2</v>
      </c>
      <c r="K1073">
        <v>2.86E-2</v>
      </c>
      <c r="L1073">
        <v>1.5400000000000002E-2</v>
      </c>
      <c r="M1073">
        <v>7.7000000000000011E-3</v>
      </c>
      <c r="N1073">
        <v>8.8000000000000005E-3</v>
      </c>
      <c r="O1073">
        <v>1.7600000000000001E-2</v>
      </c>
      <c r="P1073">
        <v>1.5400000000000002E-2</v>
      </c>
      <c r="Q1073">
        <v>6.6E-3</v>
      </c>
      <c r="R1073">
        <v>3.3E-3</v>
      </c>
      <c r="S1073">
        <v>5.5000000000000005E-3</v>
      </c>
      <c r="T1073">
        <v>3.3E-3</v>
      </c>
      <c r="U1073">
        <v>3.3E-3</v>
      </c>
      <c r="V1073">
        <v>2.2000000000000001E-3</v>
      </c>
      <c r="W1073">
        <v>2.2000000000000001E-3</v>
      </c>
      <c r="X1073">
        <v>2.2000000000000001E-3</v>
      </c>
      <c r="Y1073">
        <v>0.19689999999999999</v>
      </c>
    </row>
    <row r="1074" spans="1:25">
      <c r="A1074" s="87" t="s">
        <v>1242</v>
      </c>
      <c r="B1074">
        <v>1.32E-2</v>
      </c>
      <c r="C1074">
        <v>1.43E-2</v>
      </c>
      <c r="D1074">
        <v>0.20020000000000002</v>
      </c>
      <c r="E1074">
        <v>0.44659999999999994</v>
      </c>
      <c r="F1074">
        <v>0.34540000000000004</v>
      </c>
      <c r="G1074">
        <v>1.8700000000000001E-2</v>
      </c>
      <c r="H1074">
        <v>1.6500000000000001E-2</v>
      </c>
      <c r="I1074">
        <v>1.7600000000000001E-2</v>
      </c>
      <c r="J1074">
        <v>2.3099999999999999E-2</v>
      </c>
      <c r="K1074">
        <v>3.3000000000000002E-2</v>
      </c>
      <c r="L1074">
        <v>3.85E-2</v>
      </c>
      <c r="M1074">
        <v>2.0900000000000002E-2</v>
      </c>
      <c r="N1074">
        <v>1.9799999999999998E-2</v>
      </c>
      <c r="O1074">
        <v>1.9799999999999998E-2</v>
      </c>
      <c r="P1074">
        <v>1.43E-2</v>
      </c>
      <c r="Q1074">
        <v>1.9799999999999998E-2</v>
      </c>
      <c r="R1074">
        <v>3.3000000000000002E-2</v>
      </c>
      <c r="S1074">
        <v>3.85E-2</v>
      </c>
      <c r="T1074">
        <v>2.9700000000000001E-2</v>
      </c>
      <c r="U1074">
        <v>1.43E-2</v>
      </c>
      <c r="V1074">
        <v>1.43E-2</v>
      </c>
      <c r="W1074">
        <v>1.32E-2</v>
      </c>
      <c r="X1074">
        <v>1.1000000000000001E-2</v>
      </c>
      <c r="Y1074">
        <v>1.32E-2</v>
      </c>
    </row>
    <row r="1075" spans="1:25">
      <c r="A1075" s="87" t="s">
        <v>1243</v>
      </c>
      <c r="B1075">
        <v>3.3E-3</v>
      </c>
      <c r="C1075">
        <v>3.3E-3</v>
      </c>
      <c r="D1075">
        <v>3.3E-3</v>
      </c>
      <c r="E1075">
        <v>4.4000000000000003E-3</v>
      </c>
      <c r="F1075">
        <v>3.3E-3</v>
      </c>
      <c r="G1075">
        <v>7.6999999999999999E-2</v>
      </c>
      <c r="H1075">
        <v>6.3799999999999996E-2</v>
      </c>
      <c r="I1075">
        <v>1.43E-2</v>
      </c>
      <c r="J1075">
        <v>9.8999999999999991E-3</v>
      </c>
      <c r="K1075">
        <v>9.8999999999999991E-3</v>
      </c>
      <c r="L1075">
        <v>9.8999999999999991E-3</v>
      </c>
      <c r="M1075">
        <v>3.4099999999999998E-2</v>
      </c>
      <c r="N1075">
        <v>0.12210000000000001</v>
      </c>
      <c r="O1075">
        <v>1.8700000000000001E-2</v>
      </c>
      <c r="P1075">
        <v>1.1000000000000001E-2</v>
      </c>
      <c r="Q1075">
        <v>1.1000000000000001E-2</v>
      </c>
      <c r="R1075">
        <v>7.6999999999999999E-2</v>
      </c>
      <c r="S1075">
        <v>7.2599999999999998E-2</v>
      </c>
      <c r="T1075">
        <v>2.4199999999999999E-2</v>
      </c>
      <c r="U1075">
        <v>9.8999999999999991E-3</v>
      </c>
      <c r="V1075">
        <v>8.8000000000000005E-3</v>
      </c>
      <c r="W1075">
        <v>5.5000000000000005E-3</v>
      </c>
      <c r="X1075">
        <v>4.4000000000000003E-3</v>
      </c>
      <c r="Y1075">
        <v>3.3E-3</v>
      </c>
    </row>
    <row r="1076" spans="1:25">
      <c r="A1076" s="87" t="s">
        <v>1244</v>
      </c>
      <c r="B1076">
        <v>0.19689999999999999</v>
      </c>
      <c r="C1076">
        <v>1.1000000000000001E-3</v>
      </c>
      <c r="D1076">
        <v>1.1000000000000001E-3</v>
      </c>
      <c r="E1076">
        <v>1.1000000000000001E-3</v>
      </c>
      <c r="F1076">
        <v>0.32890000000000003</v>
      </c>
      <c r="G1076">
        <v>0.28489999999999999</v>
      </c>
      <c r="H1076">
        <v>0.18920000000000001</v>
      </c>
      <c r="I1076">
        <v>3.3E-3</v>
      </c>
      <c r="J1076">
        <v>3.3E-3</v>
      </c>
      <c r="K1076">
        <v>5.5000000000000005E-3</v>
      </c>
      <c r="L1076">
        <v>6.6E-3</v>
      </c>
      <c r="M1076">
        <v>6.6E-3</v>
      </c>
      <c r="N1076">
        <v>7.7000000000000011E-3</v>
      </c>
      <c r="O1076">
        <v>7.7000000000000011E-3</v>
      </c>
      <c r="P1076">
        <v>6.6E-3</v>
      </c>
      <c r="Q1076">
        <v>6.6E-3</v>
      </c>
      <c r="R1076">
        <v>4.4000000000000003E-3</v>
      </c>
      <c r="S1076">
        <v>6.6E-3</v>
      </c>
      <c r="T1076">
        <v>4.4000000000000003E-3</v>
      </c>
      <c r="U1076">
        <v>4.4000000000000003E-3</v>
      </c>
      <c r="V1076">
        <v>3.3E-3</v>
      </c>
      <c r="W1076">
        <v>4.4000000000000003E-3</v>
      </c>
      <c r="X1076">
        <v>0.33110000000000001</v>
      </c>
      <c r="Y1076">
        <v>0.31900000000000001</v>
      </c>
    </row>
    <row r="1077" spans="1:25">
      <c r="A1077" s="87" t="s">
        <v>1245</v>
      </c>
      <c r="B1077">
        <v>4.4000000000000004E-2</v>
      </c>
      <c r="C1077">
        <v>4.5099999999999994E-2</v>
      </c>
      <c r="D1077">
        <v>5.5000000000000005E-3</v>
      </c>
      <c r="E1077">
        <v>4.4000000000000004E-2</v>
      </c>
      <c r="F1077">
        <v>3.5200000000000002E-2</v>
      </c>
      <c r="G1077">
        <v>0.10339999999999999</v>
      </c>
      <c r="H1077">
        <v>9.1299999999999992E-2</v>
      </c>
      <c r="I1077">
        <v>3.7400000000000003E-2</v>
      </c>
      <c r="J1077">
        <v>3.4099999999999998E-2</v>
      </c>
      <c r="K1077">
        <v>4.7300000000000002E-2</v>
      </c>
      <c r="L1077">
        <v>3.3000000000000002E-2</v>
      </c>
      <c r="M1077">
        <v>6.8199999999999997E-2</v>
      </c>
      <c r="N1077">
        <v>5.8300000000000005E-2</v>
      </c>
      <c r="O1077">
        <v>4.4000000000000004E-2</v>
      </c>
      <c r="P1077">
        <v>4.6199999999999998E-2</v>
      </c>
      <c r="Q1077">
        <v>4.1800000000000004E-2</v>
      </c>
      <c r="R1077">
        <v>4.4000000000000004E-2</v>
      </c>
      <c r="S1077">
        <v>5.1699999999999996E-2</v>
      </c>
      <c r="T1077">
        <v>8.14E-2</v>
      </c>
      <c r="U1077">
        <v>0.1056</v>
      </c>
      <c r="V1077">
        <v>4.07E-2</v>
      </c>
      <c r="W1077">
        <v>1.43E-2</v>
      </c>
      <c r="X1077">
        <v>1.6500000000000001E-2</v>
      </c>
      <c r="Y1077">
        <v>6.3799999999999996E-2</v>
      </c>
    </row>
    <row r="1078" spans="1:25">
      <c r="A1078" s="87" t="s">
        <v>1246</v>
      </c>
      <c r="B1078">
        <v>0</v>
      </c>
      <c r="C1078">
        <v>0</v>
      </c>
      <c r="D1078">
        <v>2.2000000000000001E-3</v>
      </c>
      <c r="E1078">
        <v>3.3E-3</v>
      </c>
      <c r="F1078">
        <v>0.1265</v>
      </c>
      <c r="G1078">
        <v>0.12759999999999999</v>
      </c>
      <c r="H1078">
        <v>5.28E-2</v>
      </c>
      <c r="I1078">
        <v>5.5000000000000005E-3</v>
      </c>
      <c r="J1078">
        <v>8.8000000000000005E-3</v>
      </c>
      <c r="K1078">
        <v>3.3E-3</v>
      </c>
      <c r="L1078">
        <v>3.3E-3</v>
      </c>
      <c r="M1078">
        <v>2.2000000000000001E-3</v>
      </c>
      <c r="N1078">
        <v>2.2000000000000001E-3</v>
      </c>
      <c r="O1078">
        <v>3.3E-3</v>
      </c>
      <c r="P1078">
        <v>7.7000000000000011E-3</v>
      </c>
      <c r="Q1078">
        <v>3.3E-3</v>
      </c>
      <c r="R1078">
        <v>4.4000000000000003E-3</v>
      </c>
      <c r="S1078">
        <v>5.5000000000000005E-3</v>
      </c>
      <c r="T1078">
        <v>6.6E-3</v>
      </c>
      <c r="U1078">
        <v>1.1000000000000001E-3</v>
      </c>
      <c r="V1078">
        <v>0</v>
      </c>
      <c r="W1078">
        <v>1.1000000000000001E-3</v>
      </c>
      <c r="X1078">
        <v>0</v>
      </c>
      <c r="Y1078">
        <v>0</v>
      </c>
    </row>
    <row r="1079" spans="1:25">
      <c r="A1079" s="87" t="s">
        <v>1247</v>
      </c>
      <c r="B1079">
        <v>0.2046</v>
      </c>
      <c r="C1079">
        <v>1.8700000000000001E-2</v>
      </c>
      <c r="D1079">
        <v>2.2000000000000002E-2</v>
      </c>
      <c r="E1079">
        <v>2.0900000000000002E-2</v>
      </c>
      <c r="F1079">
        <v>1.7600000000000001E-2</v>
      </c>
      <c r="G1079">
        <v>1.5400000000000002E-2</v>
      </c>
      <c r="H1079">
        <v>1.7600000000000001E-2</v>
      </c>
      <c r="I1079">
        <v>2.86E-2</v>
      </c>
      <c r="J1079">
        <v>3.9599999999999996E-2</v>
      </c>
      <c r="K1079">
        <v>3.5200000000000002E-2</v>
      </c>
      <c r="L1079">
        <v>2.9700000000000001E-2</v>
      </c>
      <c r="M1079">
        <v>1.32E-2</v>
      </c>
      <c r="N1079">
        <v>9.8999999999999991E-3</v>
      </c>
      <c r="O1079">
        <v>9.8999999999999991E-3</v>
      </c>
      <c r="P1079">
        <v>1.21E-2</v>
      </c>
      <c r="Q1079">
        <v>1.6500000000000001E-2</v>
      </c>
      <c r="R1079">
        <v>3.4099999999999998E-2</v>
      </c>
      <c r="S1079">
        <v>4.1800000000000004E-2</v>
      </c>
      <c r="T1079">
        <v>3.7400000000000003E-2</v>
      </c>
      <c r="U1079">
        <v>2.9700000000000001E-2</v>
      </c>
      <c r="V1079">
        <v>2.64E-2</v>
      </c>
      <c r="W1079">
        <v>2.3099999999999999E-2</v>
      </c>
      <c r="X1079">
        <v>5.28E-2</v>
      </c>
      <c r="Y1079">
        <v>0.40149999999999997</v>
      </c>
    </row>
    <row r="1080" spans="1:25">
      <c r="A1080" s="87" t="s">
        <v>1248</v>
      </c>
      <c r="B1080">
        <v>0.12539999999999998</v>
      </c>
      <c r="C1080">
        <v>2.2000000000000001E-3</v>
      </c>
      <c r="D1080">
        <v>0</v>
      </c>
      <c r="E1080">
        <v>1.1000000000000001E-3</v>
      </c>
      <c r="F1080">
        <v>0</v>
      </c>
      <c r="G1080">
        <v>1.1000000000000001E-3</v>
      </c>
      <c r="H1080">
        <v>0.36079999999999995</v>
      </c>
      <c r="I1080">
        <v>0.11660000000000001</v>
      </c>
      <c r="J1080">
        <v>8.8000000000000005E-3</v>
      </c>
      <c r="K1080">
        <v>1.21E-2</v>
      </c>
      <c r="L1080">
        <v>7.7000000000000011E-3</v>
      </c>
      <c r="M1080">
        <v>7.7000000000000011E-3</v>
      </c>
      <c r="N1080">
        <v>1.1000000000000001E-2</v>
      </c>
      <c r="O1080">
        <v>1.9799999999999998E-2</v>
      </c>
      <c r="P1080">
        <v>1.8700000000000001E-2</v>
      </c>
      <c r="Q1080">
        <v>1.7600000000000001E-2</v>
      </c>
      <c r="R1080">
        <v>3.3E-3</v>
      </c>
      <c r="S1080">
        <v>5.5000000000000005E-3</v>
      </c>
      <c r="T1080">
        <v>6.6E-3</v>
      </c>
      <c r="U1080">
        <v>0</v>
      </c>
      <c r="V1080">
        <v>0</v>
      </c>
      <c r="W1080">
        <v>1.1000000000000001E-3</v>
      </c>
      <c r="X1080">
        <v>1.1000000000000001E-3</v>
      </c>
      <c r="Y1080">
        <v>0.33989999999999998</v>
      </c>
    </row>
    <row r="1081" spans="1:25">
      <c r="A1081" s="87" t="s">
        <v>1249</v>
      </c>
      <c r="B1081">
        <v>0.59289999999999998</v>
      </c>
      <c r="C1081">
        <v>7.8100000000000003E-2</v>
      </c>
      <c r="D1081">
        <v>0.3135</v>
      </c>
      <c r="E1081">
        <v>0</v>
      </c>
      <c r="F1081">
        <v>0.36959999999999998</v>
      </c>
      <c r="G1081">
        <v>0.29039999999999999</v>
      </c>
      <c r="H1081">
        <v>0.39269999999999999</v>
      </c>
      <c r="I1081">
        <v>2.2000000000000001E-3</v>
      </c>
      <c r="J1081">
        <v>0.22549999999999998</v>
      </c>
      <c r="K1081">
        <v>0.20020000000000002</v>
      </c>
      <c r="L1081">
        <v>3.6299999999999999E-2</v>
      </c>
      <c r="M1081">
        <v>7.7000000000000011E-3</v>
      </c>
      <c r="N1081">
        <v>5.5000000000000005E-3</v>
      </c>
      <c r="O1081">
        <v>3.3E-3</v>
      </c>
      <c r="P1081">
        <v>2.2000000000000001E-3</v>
      </c>
      <c r="Q1081">
        <v>2.2000000000000001E-3</v>
      </c>
      <c r="R1081">
        <v>1.1000000000000001E-3</v>
      </c>
      <c r="S1081">
        <v>4.4000000000000003E-3</v>
      </c>
      <c r="T1081">
        <v>3.3E-3</v>
      </c>
      <c r="U1081">
        <v>3.3E-3</v>
      </c>
      <c r="V1081">
        <v>2.2000000000000001E-3</v>
      </c>
      <c r="W1081">
        <v>2.2000000000000001E-3</v>
      </c>
      <c r="X1081">
        <v>5.8300000000000005E-2</v>
      </c>
      <c r="Y1081">
        <v>0.35640000000000005</v>
      </c>
    </row>
    <row r="1082" spans="1:25">
      <c r="A1082" s="87" t="s">
        <v>1250</v>
      </c>
      <c r="B1082">
        <v>1.7600000000000001E-2</v>
      </c>
      <c r="C1082">
        <v>0.29700000000000004</v>
      </c>
      <c r="D1082">
        <v>0.24970000000000001</v>
      </c>
      <c r="E1082">
        <v>7.8100000000000003E-2</v>
      </c>
      <c r="F1082">
        <v>6.6E-3</v>
      </c>
      <c r="G1082">
        <v>0.23980000000000001</v>
      </c>
      <c r="H1082">
        <v>0.14410000000000001</v>
      </c>
      <c r="I1082">
        <v>4.7300000000000002E-2</v>
      </c>
      <c r="J1082">
        <v>1.9799999999999998E-2</v>
      </c>
      <c r="K1082">
        <v>8.8000000000000005E-3</v>
      </c>
      <c r="L1082">
        <v>1.5400000000000002E-2</v>
      </c>
      <c r="M1082">
        <v>2.2000000000000002E-2</v>
      </c>
      <c r="N1082">
        <v>2.2000000000000002E-2</v>
      </c>
      <c r="O1082">
        <v>4.4000000000000003E-3</v>
      </c>
      <c r="P1082">
        <v>4.4000000000000003E-3</v>
      </c>
      <c r="Q1082">
        <v>1.8700000000000001E-2</v>
      </c>
      <c r="R1082">
        <v>2.4199999999999999E-2</v>
      </c>
      <c r="S1082">
        <v>4.4000000000000003E-3</v>
      </c>
      <c r="T1082">
        <v>1.1000000000000001E-3</v>
      </c>
      <c r="U1082">
        <v>0</v>
      </c>
      <c r="V1082">
        <v>0</v>
      </c>
      <c r="W1082">
        <v>0</v>
      </c>
      <c r="X1082">
        <v>0.25519999999999998</v>
      </c>
      <c r="Y1082">
        <v>0.11220000000000001</v>
      </c>
    </row>
    <row r="1083" spans="1:25">
      <c r="A1083" s="87" t="s">
        <v>1251</v>
      </c>
      <c r="B1083">
        <v>6.6E-3</v>
      </c>
      <c r="C1083">
        <v>3.3E-3</v>
      </c>
      <c r="D1083">
        <v>6.7099999999999993E-2</v>
      </c>
      <c r="E1083">
        <v>2.2000000000000002E-2</v>
      </c>
      <c r="F1083">
        <v>1.7600000000000001E-2</v>
      </c>
      <c r="G1083">
        <v>5.5000000000000005E-3</v>
      </c>
      <c r="H1083">
        <v>2.2000000000000001E-3</v>
      </c>
      <c r="I1083">
        <v>1.6500000000000001E-2</v>
      </c>
      <c r="J1083">
        <v>1.7600000000000001E-2</v>
      </c>
      <c r="K1083">
        <v>1.9799999999999998E-2</v>
      </c>
      <c r="L1083">
        <v>2.86E-2</v>
      </c>
      <c r="M1083">
        <v>1.43E-2</v>
      </c>
      <c r="N1083">
        <v>9.8999999999999991E-3</v>
      </c>
      <c r="O1083">
        <v>9.8999999999999991E-3</v>
      </c>
      <c r="P1083">
        <v>1.1000000000000001E-2</v>
      </c>
      <c r="Q1083">
        <v>7.7000000000000011E-3</v>
      </c>
      <c r="R1083">
        <v>6.6E-3</v>
      </c>
      <c r="S1083">
        <v>4.4000000000000003E-3</v>
      </c>
      <c r="T1083">
        <v>4.4000000000000003E-3</v>
      </c>
      <c r="U1083">
        <v>3.3E-3</v>
      </c>
      <c r="V1083">
        <v>3.3E-3</v>
      </c>
      <c r="W1083">
        <v>3.3E-3</v>
      </c>
      <c r="X1083">
        <v>5.7200000000000001E-2</v>
      </c>
      <c r="Y1083">
        <v>1.6500000000000001E-2</v>
      </c>
    </row>
    <row r="1084" spans="1:25">
      <c r="A1084" s="87" t="s">
        <v>1252</v>
      </c>
      <c r="B1084">
        <v>0.5423</v>
      </c>
      <c r="C1084">
        <v>0.24310000000000001</v>
      </c>
      <c r="D1084">
        <v>0</v>
      </c>
      <c r="E1084">
        <v>0</v>
      </c>
      <c r="F1084">
        <v>0</v>
      </c>
      <c r="G1084">
        <v>0.43559999999999999</v>
      </c>
      <c r="H1084">
        <v>0.53349999999999997</v>
      </c>
      <c r="I1084">
        <v>0.31570000000000004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1.7600000000000001E-2</v>
      </c>
      <c r="R1084">
        <v>9.8999999999999991E-3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6.6000000000000003E-2</v>
      </c>
      <c r="Y1084">
        <v>0.53900000000000003</v>
      </c>
    </row>
    <row r="1085" spans="1:25">
      <c r="A1085" s="87" t="s">
        <v>1253</v>
      </c>
      <c r="B1085">
        <v>0</v>
      </c>
      <c r="C1085">
        <v>0</v>
      </c>
      <c r="D1085">
        <v>1.1000000000000001E-3</v>
      </c>
      <c r="E1085">
        <v>0.3916</v>
      </c>
      <c r="F1085">
        <v>5.28E-2</v>
      </c>
      <c r="G1085">
        <v>2.2000000000000001E-3</v>
      </c>
      <c r="H1085">
        <v>5.5000000000000005E-3</v>
      </c>
      <c r="I1085">
        <v>7.7000000000000011E-3</v>
      </c>
      <c r="J1085">
        <v>1.5400000000000002E-2</v>
      </c>
      <c r="K1085">
        <v>1.21E-2</v>
      </c>
      <c r="L1085">
        <v>4.4000000000000003E-3</v>
      </c>
      <c r="M1085">
        <v>1.1000000000000001E-2</v>
      </c>
      <c r="N1085">
        <v>1.1000000000000001E-2</v>
      </c>
      <c r="O1085">
        <v>8.8000000000000005E-3</v>
      </c>
      <c r="P1085">
        <v>2.2000000000000002E-2</v>
      </c>
      <c r="Q1085">
        <v>1.1000000000000001E-2</v>
      </c>
      <c r="R1085">
        <v>6.7099999999999993E-2</v>
      </c>
      <c r="S1085">
        <v>7.7000000000000011E-3</v>
      </c>
      <c r="T1085">
        <v>4.4000000000000003E-3</v>
      </c>
      <c r="U1085">
        <v>2.2000000000000001E-3</v>
      </c>
      <c r="V1085">
        <v>2.2000000000000001E-3</v>
      </c>
      <c r="W1085">
        <v>3.3E-3</v>
      </c>
      <c r="X1085">
        <v>2.2000000000000001E-3</v>
      </c>
      <c r="Y1085">
        <v>1.1000000000000001E-3</v>
      </c>
    </row>
    <row r="1086" spans="1:25">
      <c r="A1086" s="87" t="s">
        <v>1254</v>
      </c>
      <c r="B1086">
        <v>4.4000000000000004E-2</v>
      </c>
      <c r="C1086">
        <v>4.7300000000000002E-2</v>
      </c>
      <c r="D1086">
        <v>2.86E-2</v>
      </c>
      <c r="E1086">
        <v>3.3E-3</v>
      </c>
      <c r="F1086">
        <v>2.2000000000000001E-3</v>
      </c>
      <c r="G1086">
        <v>8.5800000000000001E-2</v>
      </c>
      <c r="H1086">
        <v>0.22109999999999999</v>
      </c>
      <c r="I1086">
        <v>0.29039999999999999</v>
      </c>
      <c r="J1086">
        <v>0.1133</v>
      </c>
      <c r="K1086">
        <v>2.2000000000000002E-2</v>
      </c>
      <c r="L1086">
        <v>4.5099999999999994E-2</v>
      </c>
      <c r="M1086">
        <v>0.2079</v>
      </c>
      <c r="N1086">
        <v>0.35970000000000002</v>
      </c>
      <c r="O1086">
        <v>0.35749999999999998</v>
      </c>
      <c r="P1086">
        <v>3.3000000000000002E-2</v>
      </c>
      <c r="Q1086">
        <v>3.0800000000000004E-2</v>
      </c>
      <c r="R1086">
        <v>1.7600000000000001E-2</v>
      </c>
      <c r="S1086">
        <v>1.8700000000000001E-2</v>
      </c>
      <c r="T1086">
        <v>1.6500000000000001E-2</v>
      </c>
      <c r="U1086">
        <v>1.43E-2</v>
      </c>
      <c r="V1086">
        <v>1.32E-2</v>
      </c>
      <c r="W1086">
        <v>8.8000000000000005E-3</v>
      </c>
      <c r="X1086">
        <v>5.5000000000000005E-3</v>
      </c>
      <c r="Y1086">
        <v>1.43E-2</v>
      </c>
    </row>
    <row r="1087" spans="1:25">
      <c r="A1087" s="87" t="s">
        <v>1255</v>
      </c>
      <c r="B1087">
        <v>0.5181</v>
      </c>
      <c r="C1087">
        <v>2.0900000000000002E-2</v>
      </c>
      <c r="D1087">
        <v>2.2000000000000001E-3</v>
      </c>
      <c r="E1087">
        <v>4.4000000000000003E-3</v>
      </c>
      <c r="F1087">
        <v>2.2000000000000001E-3</v>
      </c>
      <c r="G1087">
        <v>0.4224</v>
      </c>
      <c r="H1087">
        <v>0.50929999999999997</v>
      </c>
      <c r="I1087">
        <v>9.5699999999999993E-2</v>
      </c>
      <c r="J1087">
        <v>1.8700000000000001E-2</v>
      </c>
      <c r="K1087">
        <v>2.0900000000000002E-2</v>
      </c>
      <c r="L1087">
        <v>1.32E-2</v>
      </c>
      <c r="M1087">
        <v>1.7600000000000001E-2</v>
      </c>
      <c r="N1087">
        <v>2.75E-2</v>
      </c>
      <c r="O1087">
        <v>1.9799999999999998E-2</v>
      </c>
      <c r="P1087">
        <v>3.5200000000000002E-2</v>
      </c>
      <c r="Q1087">
        <v>2.86E-2</v>
      </c>
      <c r="R1087">
        <v>2.75E-2</v>
      </c>
      <c r="S1087">
        <v>2.64E-2</v>
      </c>
      <c r="T1087">
        <v>1.9799999999999998E-2</v>
      </c>
      <c r="U1087">
        <v>1.1000000000000001E-2</v>
      </c>
      <c r="V1087">
        <v>7.7000000000000011E-3</v>
      </c>
      <c r="W1087">
        <v>1.21E-2</v>
      </c>
      <c r="X1087">
        <v>4.4000000000000003E-3</v>
      </c>
      <c r="Y1087">
        <v>0.48950000000000005</v>
      </c>
    </row>
    <row r="1088" spans="1:25">
      <c r="A1088" s="87" t="s">
        <v>1256</v>
      </c>
      <c r="B1088">
        <v>0</v>
      </c>
      <c r="C1088">
        <v>0</v>
      </c>
      <c r="D1088">
        <v>0</v>
      </c>
      <c r="E1088">
        <v>0</v>
      </c>
      <c r="F1088">
        <v>0.19359999999999999</v>
      </c>
      <c r="G1088">
        <v>0.34870000000000001</v>
      </c>
      <c r="H1088">
        <v>0.18589999999999998</v>
      </c>
      <c r="I1088">
        <v>9.8999999999999991E-3</v>
      </c>
      <c r="J1088">
        <v>1.8700000000000001E-2</v>
      </c>
      <c r="K1088">
        <v>1.5400000000000002E-2</v>
      </c>
      <c r="L1088">
        <v>1.6500000000000001E-2</v>
      </c>
      <c r="M1088">
        <v>4.4000000000000003E-3</v>
      </c>
      <c r="N1088">
        <v>9.8999999999999991E-3</v>
      </c>
      <c r="O1088">
        <v>1.21E-2</v>
      </c>
      <c r="P1088">
        <v>4.4000000000000003E-3</v>
      </c>
      <c r="Q1088">
        <v>6.6E-3</v>
      </c>
      <c r="R1088">
        <v>3.3E-3</v>
      </c>
      <c r="S1088">
        <v>3.3E-3</v>
      </c>
      <c r="T1088">
        <v>1.1000000000000001E-3</v>
      </c>
      <c r="U1088">
        <v>4.4000000000000003E-3</v>
      </c>
      <c r="V1088">
        <v>6.6E-3</v>
      </c>
      <c r="W1088">
        <v>4.4000000000000003E-3</v>
      </c>
      <c r="X1088">
        <v>0</v>
      </c>
      <c r="Y1088">
        <v>0</v>
      </c>
    </row>
    <row r="1089" spans="1:25">
      <c r="A1089" s="87" t="s">
        <v>1257</v>
      </c>
      <c r="B1089">
        <v>0.36959999999999998</v>
      </c>
      <c r="C1089">
        <v>3.0800000000000004E-2</v>
      </c>
      <c r="D1089">
        <v>2.4199999999999999E-2</v>
      </c>
      <c r="E1089">
        <v>2.53E-2</v>
      </c>
      <c r="F1089">
        <v>2.2000000000000002E-2</v>
      </c>
      <c r="G1089">
        <v>0.51260000000000006</v>
      </c>
      <c r="H1089">
        <v>0.19800000000000001</v>
      </c>
      <c r="I1089">
        <v>3.0800000000000004E-2</v>
      </c>
      <c r="J1089">
        <v>7.0400000000000004E-2</v>
      </c>
      <c r="K1089">
        <v>4.5099999999999994E-2</v>
      </c>
      <c r="L1089">
        <v>3.1899999999999998E-2</v>
      </c>
      <c r="M1089">
        <v>2.75E-2</v>
      </c>
      <c r="N1089">
        <v>2.86E-2</v>
      </c>
      <c r="O1089">
        <v>2.9700000000000001E-2</v>
      </c>
      <c r="P1089">
        <v>3.1899999999999998E-2</v>
      </c>
      <c r="Q1089">
        <v>2.86E-2</v>
      </c>
      <c r="R1089">
        <v>2.9700000000000001E-2</v>
      </c>
      <c r="S1089">
        <v>3.5200000000000002E-2</v>
      </c>
      <c r="T1089">
        <v>3.9599999999999996E-2</v>
      </c>
      <c r="U1089">
        <v>3.7400000000000003E-2</v>
      </c>
      <c r="V1089">
        <v>2.86E-2</v>
      </c>
      <c r="W1089">
        <v>2.4199999999999999E-2</v>
      </c>
      <c r="X1089">
        <v>2.2000000000000002E-2</v>
      </c>
      <c r="Y1089">
        <v>0.57200000000000006</v>
      </c>
    </row>
    <row r="1090" spans="1:25">
      <c r="A1090" s="87" t="s">
        <v>1258</v>
      </c>
      <c r="B1090">
        <v>0.1595</v>
      </c>
      <c r="C1090">
        <v>0</v>
      </c>
      <c r="D1090">
        <v>0</v>
      </c>
      <c r="E1090">
        <v>0</v>
      </c>
      <c r="F1090">
        <v>0.22549999999999998</v>
      </c>
      <c r="G1090">
        <v>3.1899999999999998E-2</v>
      </c>
      <c r="H1090">
        <v>2.2000000000000001E-3</v>
      </c>
      <c r="I1090">
        <v>4.4000000000000003E-3</v>
      </c>
      <c r="J1090">
        <v>4.4000000000000003E-3</v>
      </c>
      <c r="K1090">
        <v>4.4000000000000003E-3</v>
      </c>
      <c r="L1090">
        <v>1.9799999999999998E-2</v>
      </c>
      <c r="M1090">
        <v>3.1899999999999998E-2</v>
      </c>
      <c r="N1090">
        <v>4.2900000000000001E-2</v>
      </c>
      <c r="O1090">
        <v>4.2900000000000001E-2</v>
      </c>
      <c r="P1090">
        <v>2.0900000000000002E-2</v>
      </c>
      <c r="Q1090">
        <v>1.1000000000000001E-3</v>
      </c>
      <c r="R1090">
        <v>1.1000000000000001E-2</v>
      </c>
      <c r="S1090">
        <v>9.8999999999999991E-3</v>
      </c>
      <c r="T1090">
        <v>2.2000000000000001E-3</v>
      </c>
      <c r="U1090">
        <v>2.2000000000000001E-3</v>
      </c>
      <c r="V1090">
        <v>2.2000000000000001E-3</v>
      </c>
      <c r="W1090">
        <v>0.2112</v>
      </c>
      <c r="X1090">
        <v>5.9400000000000001E-2</v>
      </c>
      <c r="Y1090">
        <v>1.1000000000000001E-3</v>
      </c>
    </row>
    <row r="1091" spans="1:25">
      <c r="A1091" s="87" t="s">
        <v>1259</v>
      </c>
      <c r="B1091">
        <v>1.1000000000000001E-3</v>
      </c>
      <c r="C1091">
        <v>8.8000000000000005E-3</v>
      </c>
      <c r="D1091">
        <v>9.8999999999999991E-3</v>
      </c>
      <c r="E1091">
        <v>1.1000000000000001E-3</v>
      </c>
      <c r="F1091">
        <v>1.1000000000000001E-3</v>
      </c>
      <c r="G1091">
        <v>0</v>
      </c>
      <c r="H1091">
        <v>1.1000000000000001E-3</v>
      </c>
      <c r="I1091">
        <v>2.2000000000000001E-3</v>
      </c>
      <c r="J1091">
        <v>3.3E-3</v>
      </c>
      <c r="K1091">
        <v>4.4000000000000003E-3</v>
      </c>
      <c r="L1091">
        <v>6.6E-3</v>
      </c>
      <c r="M1091">
        <v>7.7000000000000011E-3</v>
      </c>
      <c r="N1091">
        <v>3.3E-3</v>
      </c>
      <c r="O1091">
        <v>3.3E-3</v>
      </c>
      <c r="P1091">
        <v>4.4000000000000003E-3</v>
      </c>
      <c r="Q1091">
        <v>4.4000000000000003E-3</v>
      </c>
      <c r="R1091">
        <v>5.5000000000000005E-3</v>
      </c>
      <c r="S1091">
        <v>6.1600000000000009E-2</v>
      </c>
      <c r="T1091">
        <v>0.31240000000000001</v>
      </c>
      <c r="U1091">
        <v>0.1716</v>
      </c>
      <c r="V1091">
        <v>4.4000000000000003E-3</v>
      </c>
      <c r="W1091">
        <v>3.3E-3</v>
      </c>
      <c r="X1091">
        <v>1.1000000000000001E-3</v>
      </c>
      <c r="Y1091">
        <v>1.1000000000000001E-3</v>
      </c>
    </row>
    <row r="1092" spans="1:25">
      <c r="A1092" s="87" t="s">
        <v>1260</v>
      </c>
      <c r="B1092">
        <v>0.39710000000000001</v>
      </c>
      <c r="C1092">
        <v>0.45319999999999999</v>
      </c>
      <c r="D1092">
        <v>0.18479999999999999</v>
      </c>
      <c r="E1092">
        <v>0</v>
      </c>
      <c r="F1092">
        <v>0.38829999999999998</v>
      </c>
      <c r="G1092">
        <v>0.41359999999999997</v>
      </c>
      <c r="H1092">
        <v>0.21229999999999999</v>
      </c>
      <c r="I1092">
        <v>0</v>
      </c>
      <c r="J1092">
        <v>2.2000000000000001E-3</v>
      </c>
      <c r="K1092">
        <v>4.4000000000000003E-3</v>
      </c>
      <c r="L1092">
        <v>3.3E-3</v>
      </c>
      <c r="M1092">
        <v>3.3E-3</v>
      </c>
      <c r="N1092">
        <v>3.3E-3</v>
      </c>
      <c r="O1092">
        <v>1.43E-2</v>
      </c>
      <c r="P1092">
        <v>2.3099999999999999E-2</v>
      </c>
      <c r="Q1092">
        <v>1.32E-2</v>
      </c>
      <c r="R1092">
        <v>1.1000000000000001E-3</v>
      </c>
      <c r="S1092">
        <v>1.1000000000000001E-3</v>
      </c>
      <c r="T1092">
        <v>1.1000000000000001E-3</v>
      </c>
      <c r="U1092">
        <v>1.1000000000000001E-3</v>
      </c>
      <c r="V1092">
        <v>1.1000000000000001E-3</v>
      </c>
      <c r="W1092">
        <v>0</v>
      </c>
      <c r="X1092">
        <v>0</v>
      </c>
      <c r="Y1092">
        <v>0</v>
      </c>
    </row>
    <row r="1093" spans="1:25">
      <c r="A1093" s="87" t="s">
        <v>1261</v>
      </c>
      <c r="B1093">
        <v>1.7600000000000001E-2</v>
      </c>
      <c r="C1093">
        <v>1.7600000000000001E-2</v>
      </c>
      <c r="D1093">
        <v>1.8700000000000001E-2</v>
      </c>
      <c r="E1093">
        <v>1.9799999999999998E-2</v>
      </c>
      <c r="F1093">
        <v>2.3099999999999999E-2</v>
      </c>
      <c r="G1093">
        <v>0.29920000000000002</v>
      </c>
      <c r="H1093">
        <v>1.7600000000000001E-2</v>
      </c>
      <c r="I1093">
        <v>2.0900000000000002E-2</v>
      </c>
      <c r="J1093">
        <v>1.6500000000000001E-2</v>
      </c>
      <c r="K1093">
        <v>1.6500000000000001E-2</v>
      </c>
      <c r="L1093">
        <v>2.3099999999999999E-2</v>
      </c>
      <c r="M1093">
        <v>3.1899999999999998E-2</v>
      </c>
      <c r="N1093">
        <v>4.5099999999999994E-2</v>
      </c>
      <c r="O1093">
        <v>3.0800000000000004E-2</v>
      </c>
      <c r="P1093">
        <v>3.3000000000000002E-2</v>
      </c>
      <c r="Q1093">
        <v>4.07E-2</v>
      </c>
      <c r="R1093">
        <v>2.53E-2</v>
      </c>
      <c r="S1093">
        <v>2.2000000000000002E-2</v>
      </c>
      <c r="T1093">
        <v>2.2000000000000002E-2</v>
      </c>
      <c r="U1093">
        <v>2.2000000000000002E-2</v>
      </c>
      <c r="V1093">
        <v>2.0900000000000002E-2</v>
      </c>
      <c r="W1093">
        <v>0.22989999999999999</v>
      </c>
      <c r="X1093">
        <v>0.1452</v>
      </c>
      <c r="Y1093">
        <v>1.8700000000000001E-2</v>
      </c>
    </row>
    <row r="1094" spans="1:25">
      <c r="A1094" s="87" t="s">
        <v>1262</v>
      </c>
      <c r="B1094">
        <v>6.6E-3</v>
      </c>
      <c r="C1094">
        <v>6.6E-3</v>
      </c>
      <c r="D1094">
        <v>6.6E-3</v>
      </c>
      <c r="E1094">
        <v>8.8000000000000009E-2</v>
      </c>
      <c r="F1094">
        <v>0.31679999999999997</v>
      </c>
      <c r="G1094">
        <v>0.28600000000000003</v>
      </c>
      <c r="H1094">
        <v>9.6799999999999997E-2</v>
      </c>
      <c r="I1094">
        <v>9.8999999999999991E-3</v>
      </c>
      <c r="J1094">
        <v>1.8700000000000001E-2</v>
      </c>
      <c r="K1094">
        <v>1.9799999999999998E-2</v>
      </c>
      <c r="L1094">
        <v>1.5400000000000002E-2</v>
      </c>
      <c r="M1094">
        <v>1.32E-2</v>
      </c>
      <c r="N1094">
        <v>8.8000000000000005E-3</v>
      </c>
      <c r="O1094">
        <v>9.8999999999999991E-3</v>
      </c>
      <c r="P1094">
        <v>1.8700000000000001E-2</v>
      </c>
      <c r="Q1094">
        <v>2.53E-2</v>
      </c>
      <c r="R1094">
        <v>3.4099999999999998E-2</v>
      </c>
      <c r="S1094">
        <v>1.8700000000000001E-2</v>
      </c>
      <c r="T1094">
        <v>8.8000000000000005E-3</v>
      </c>
      <c r="U1094">
        <v>8.8000000000000005E-3</v>
      </c>
      <c r="V1094">
        <v>9.8999999999999991E-3</v>
      </c>
      <c r="W1094">
        <v>0.13639999999999999</v>
      </c>
      <c r="X1094">
        <v>0.18039999999999998</v>
      </c>
      <c r="Y1094">
        <v>8.8000000000000005E-3</v>
      </c>
    </row>
    <row r="1095" spans="1:25">
      <c r="A1095" s="87" t="s">
        <v>1263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1.1000000000000001E-3</v>
      </c>
      <c r="H1095">
        <v>0</v>
      </c>
      <c r="I1095">
        <v>3.3E-3</v>
      </c>
      <c r="J1095">
        <v>2.2000000000000001E-3</v>
      </c>
      <c r="K1095">
        <v>3.3E-3</v>
      </c>
      <c r="L1095">
        <v>2.2000000000000001E-3</v>
      </c>
      <c r="M1095">
        <v>2.2000000000000001E-3</v>
      </c>
      <c r="N1095">
        <v>2.2000000000000001E-3</v>
      </c>
      <c r="O1095">
        <v>2.2000000000000001E-3</v>
      </c>
      <c r="P1095">
        <v>2.2000000000000001E-3</v>
      </c>
      <c r="Q1095">
        <v>3.3E-3</v>
      </c>
      <c r="R1095">
        <v>3.3E-3</v>
      </c>
      <c r="S1095">
        <v>2.2000000000000001E-3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s="87" t="s">
        <v>1264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3.3E-3</v>
      </c>
      <c r="H1096">
        <v>0.48729999999999996</v>
      </c>
      <c r="I1096">
        <v>0</v>
      </c>
      <c r="J1096">
        <v>0</v>
      </c>
      <c r="K1096">
        <v>0</v>
      </c>
      <c r="L1096">
        <v>2.64E-2</v>
      </c>
      <c r="M1096">
        <v>1.8700000000000001E-2</v>
      </c>
      <c r="N1096">
        <v>3.3E-3</v>
      </c>
      <c r="O1096">
        <v>2.2000000000000001E-3</v>
      </c>
      <c r="P1096">
        <v>1.1000000000000001E-3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s="87" t="s">
        <v>1265</v>
      </c>
      <c r="B1097">
        <v>1.1000000000000001E-3</v>
      </c>
      <c r="C1097">
        <v>0</v>
      </c>
      <c r="D1097">
        <v>0</v>
      </c>
      <c r="E1097">
        <v>0</v>
      </c>
      <c r="F1097">
        <v>0.64680000000000004</v>
      </c>
      <c r="G1097">
        <v>0.69740000000000002</v>
      </c>
      <c r="H1097">
        <v>0.34429999999999999</v>
      </c>
      <c r="I1097">
        <v>2.3099999999999999E-2</v>
      </c>
      <c r="J1097">
        <v>5.5000000000000005E-3</v>
      </c>
      <c r="K1097">
        <v>1.32E-2</v>
      </c>
      <c r="L1097">
        <v>1.21E-2</v>
      </c>
      <c r="M1097">
        <v>6.6E-3</v>
      </c>
      <c r="N1097">
        <v>6.6E-3</v>
      </c>
      <c r="O1097">
        <v>6.6E-3</v>
      </c>
      <c r="P1097">
        <v>7.7000000000000011E-3</v>
      </c>
      <c r="Q1097">
        <v>2.53E-2</v>
      </c>
      <c r="R1097">
        <v>7.7000000000000011E-3</v>
      </c>
      <c r="S1097">
        <v>3.3E-3</v>
      </c>
      <c r="T1097">
        <v>2.3099999999999999E-2</v>
      </c>
      <c r="U1097">
        <v>1.21E-2</v>
      </c>
      <c r="V1097">
        <v>3.3E-3</v>
      </c>
      <c r="W1097">
        <v>1.1000000000000001E-3</v>
      </c>
      <c r="X1097">
        <v>1.1000000000000001E-3</v>
      </c>
      <c r="Y1097">
        <v>2.2000000000000001E-3</v>
      </c>
    </row>
    <row r="1098" spans="1:25">
      <c r="A1098" s="87" t="s">
        <v>1266</v>
      </c>
      <c r="B1098">
        <v>9.8999999999999991E-3</v>
      </c>
      <c r="C1098">
        <v>3.3E-3</v>
      </c>
      <c r="D1098">
        <v>3.3E-3</v>
      </c>
      <c r="E1098">
        <v>4.4000000000000003E-3</v>
      </c>
      <c r="F1098">
        <v>3.3E-3</v>
      </c>
      <c r="G1098">
        <v>0.12100000000000001</v>
      </c>
      <c r="H1098">
        <v>1.8700000000000001E-2</v>
      </c>
      <c r="I1098">
        <v>1.1000000000000001E-2</v>
      </c>
      <c r="J1098">
        <v>8.8000000000000005E-3</v>
      </c>
      <c r="K1098">
        <v>1.1000000000000001E-2</v>
      </c>
      <c r="L1098">
        <v>1.32E-2</v>
      </c>
      <c r="M1098">
        <v>9.8999999999999991E-3</v>
      </c>
      <c r="N1098">
        <v>1.1000000000000001E-2</v>
      </c>
      <c r="O1098">
        <v>1.21E-2</v>
      </c>
      <c r="P1098">
        <v>1.21E-2</v>
      </c>
      <c r="Q1098">
        <v>0.12869999999999998</v>
      </c>
      <c r="R1098">
        <v>2.0900000000000002E-2</v>
      </c>
      <c r="S1098">
        <v>1.43E-2</v>
      </c>
      <c r="T1098">
        <v>8.8000000000000005E-3</v>
      </c>
      <c r="U1098">
        <v>7.7000000000000011E-3</v>
      </c>
      <c r="V1098">
        <v>5.5000000000000005E-3</v>
      </c>
      <c r="W1098">
        <v>4.4000000000000003E-3</v>
      </c>
      <c r="X1098">
        <v>2.2000000000000001E-3</v>
      </c>
      <c r="Y1098">
        <v>0.12100000000000001</v>
      </c>
    </row>
    <row r="1099" spans="1:25">
      <c r="A1099" s="87" t="s">
        <v>1267</v>
      </c>
      <c r="B1099">
        <v>7.7000000000000011E-3</v>
      </c>
      <c r="C1099">
        <v>5.5000000000000005E-3</v>
      </c>
      <c r="D1099">
        <v>6.6E-3</v>
      </c>
      <c r="E1099">
        <v>5.5000000000000005E-3</v>
      </c>
      <c r="F1099">
        <v>4.4000000000000003E-3</v>
      </c>
      <c r="G1099">
        <v>0.13200000000000001</v>
      </c>
      <c r="H1099">
        <v>1.8700000000000001E-2</v>
      </c>
      <c r="I1099">
        <v>1.6500000000000001E-2</v>
      </c>
      <c r="J1099">
        <v>2.3099999999999999E-2</v>
      </c>
      <c r="K1099">
        <v>1.8700000000000001E-2</v>
      </c>
      <c r="L1099">
        <v>1.32E-2</v>
      </c>
      <c r="M1099">
        <v>8.8000000000000005E-3</v>
      </c>
      <c r="N1099">
        <v>6.6E-3</v>
      </c>
      <c r="O1099">
        <v>5.5000000000000005E-3</v>
      </c>
      <c r="P1099">
        <v>5.5000000000000005E-3</v>
      </c>
      <c r="Q1099">
        <v>1.21E-2</v>
      </c>
      <c r="R1099">
        <v>7.7000000000000011E-3</v>
      </c>
      <c r="S1099">
        <v>7.7000000000000011E-3</v>
      </c>
      <c r="T1099">
        <v>5.5000000000000005E-3</v>
      </c>
      <c r="U1099">
        <v>5.5000000000000005E-3</v>
      </c>
      <c r="V1099">
        <v>5.5000000000000005E-3</v>
      </c>
      <c r="W1099">
        <v>0.1925</v>
      </c>
      <c r="X1099">
        <v>0.2475</v>
      </c>
      <c r="Y1099">
        <v>0.1331</v>
      </c>
    </row>
    <row r="1100" spans="1:25">
      <c r="A1100" s="87" t="s">
        <v>1268</v>
      </c>
      <c r="B1100">
        <v>3.3E-3</v>
      </c>
      <c r="C1100">
        <v>3.3E-3</v>
      </c>
      <c r="D1100">
        <v>4.4000000000000003E-3</v>
      </c>
      <c r="E1100">
        <v>3.3E-3</v>
      </c>
      <c r="F1100">
        <v>0.3377</v>
      </c>
      <c r="G1100">
        <v>0.1694</v>
      </c>
      <c r="H1100">
        <v>1.1000000000000001E-2</v>
      </c>
      <c r="I1100">
        <v>1.32E-2</v>
      </c>
      <c r="J1100">
        <v>1.21E-2</v>
      </c>
      <c r="K1100">
        <v>7.7000000000000011E-3</v>
      </c>
      <c r="L1100">
        <v>7.7000000000000011E-3</v>
      </c>
      <c r="M1100">
        <v>5.5000000000000005E-3</v>
      </c>
      <c r="N1100">
        <v>5.5000000000000005E-3</v>
      </c>
      <c r="O1100">
        <v>6.6E-3</v>
      </c>
      <c r="P1100">
        <v>6.6E-3</v>
      </c>
      <c r="Q1100">
        <v>8.8000000000000005E-3</v>
      </c>
      <c r="R1100">
        <v>2.75E-2</v>
      </c>
      <c r="S1100">
        <v>8.8000000000000005E-3</v>
      </c>
      <c r="T1100">
        <v>8.8000000000000005E-3</v>
      </c>
      <c r="U1100">
        <v>5.5000000000000005E-3</v>
      </c>
      <c r="V1100">
        <v>5.5000000000000005E-3</v>
      </c>
      <c r="W1100">
        <v>4.4000000000000003E-3</v>
      </c>
      <c r="X1100">
        <v>4.4000000000000003E-3</v>
      </c>
      <c r="Y1100">
        <v>4.4000000000000003E-3</v>
      </c>
    </row>
    <row r="1101" spans="1:25">
      <c r="A1101" s="87" t="s">
        <v>1269</v>
      </c>
      <c r="B1101">
        <v>0</v>
      </c>
      <c r="C1101">
        <v>0</v>
      </c>
      <c r="D1101">
        <v>0</v>
      </c>
      <c r="E1101">
        <v>1.1000000000000001E-3</v>
      </c>
      <c r="F1101">
        <v>0</v>
      </c>
      <c r="G1101">
        <v>0.24970000000000001</v>
      </c>
      <c r="H1101">
        <v>1.32E-2</v>
      </c>
      <c r="I1101">
        <v>4.4000000000000003E-3</v>
      </c>
      <c r="J1101">
        <v>4.4000000000000003E-3</v>
      </c>
      <c r="K1101">
        <v>2.2000000000000001E-3</v>
      </c>
      <c r="L1101">
        <v>7.7000000000000011E-3</v>
      </c>
      <c r="M1101">
        <v>7.7000000000000011E-3</v>
      </c>
      <c r="N1101">
        <v>3.3E-3</v>
      </c>
      <c r="O1101">
        <v>6.4899999999999999E-2</v>
      </c>
      <c r="P1101">
        <v>4.07E-2</v>
      </c>
      <c r="Q1101">
        <v>8.8000000000000005E-3</v>
      </c>
      <c r="R1101">
        <v>1.1000000000000001E-3</v>
      </c>
      <c r="S1101">
        <v>1.1000000000000001E-3</v>
      </c>
      <c r="T1101">
        <v>2.2000000000000001E-3</v>
      </c>
      <c r="U1101">
        <v>1.1000000000000001E-3</v>
      </c>
      <c r="V1101">
        <v>0.12320000000000002</v>
      </c>
      <c r="W1101">
        <v>0.1353</v>
      </c>
      <c r="X1101">
        <v>2.2000000000000001E-3</v>
      </c>
      <c r="Y1101">
        <v>1.1000000000000001E-3</v>
      </c>
    </row>
    <row r="1102" spans="1:25">
      <c r="A1102" s="87" t="s">
        <v>1270</v>
      </c>
      <c r="B1102">
        <v>0.17050000000000001</v>
      </c>
      <c r="C1102">
        <v>1.32E-2</v>
      </c>
      <c r="D1102">
        <v>1.1000000000000001E-3</v>
      </c>
      <c r="E1102">
        <v>1.1000000000000001E-3</v>
      </c>
      <c r="F1102">
        <v>0.17820000000000003</v>
      </c>
      <c r="G1102">
        <v>0.38390000000000002</v>
      </c>
      <c r="H1102">
        <v>0.27390000000000003</v>
      </c>
      <c r="I1102">
        <v>0.11220000000000001</v>
      </c>
      <c r="J1102">
        <v>1.21E-2</v>
      </c>
      <c r="K1102">
        <v>7.7000000000000011E-3</v>
      </c>
      <c r="L1102">
        <v>5.5000000000000005E-3</v>
      </c>
      <c r="M1102">
        <v>5.5000000000000005E-3</v>
      </c>
      <c r="N1102">
        <v>3.3E-3</v>
      </c>
      <c r="O1102">
        <v>4.4000000000000003E-3</v>
      </c>
      <c r="P1102">
        <v>8.8000000000000005E-3</v>
      </c>
      <c r="Q1102">
        <v>8.8000000000000005E-3</v>
      </c>
      <c r="R1102">
        <v>4.4000000000000003E-3</v>
      </c>
      <c r="S1102">
        <v>6.6E-3</v>
      </c>
      <c r="T1102">
        <v>4.4000000000000003E-3</v>
      </c>
      <c r="U1102">
        <v>4.4000000000000003E-3</v>
      </c>
      <c r="V1102">
        <v>3.3E-3</v>
      </c>
      <c r="W1102">
        <v>2.2000000000000001E-3</v>
      </c>
      <c r="X1102">
        <v>0.3916</v>
      </c>
      <c r="Y1102">
        <v>0.33660000000000001</v>
      </c>
    </row>
    <row r="1103" spans="1:25">
      <c r="A1103" s="87" t="s">
        <v>1271</v>
      </c>
      <c r="B1103">
        <v>1.1000000000000001E-3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1.1000000000000001E-3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1.1000000000000001E-3</v>
      </c>
      <c r="Y1103">
        <v>0</v>
      </c>
    </row>
    <row r="1104" spans="1:25">
      <c r="A1104" s="87" t="s">
        <v>1272</v>
      </c>
      <c r="B1104">
        <v>5.1699999999999996E-2</v>
      </c>
      <c r="C1104">
        <v>5.5000000000000005E-3</v>
      </c>
      <c r="D1104">
        <v>5.5000000000000005E-3</v>
      </c>
      <c r="E1104">
        <v>5.5000000000000005E-3</v>
      </c>
      <c r="F1104">
        <v>3.0800000000000004E-2</v>
      </c>
      <c r="G1104">
        <v>3.1899999999999998E-2</v>
      </c>
      <c r="H1104">
        <v>6.6E-3</v>
      </c>
      <c r="I1104">
        <v>8.8000000000000005E-3</v>
      </c>
      <c r="J1104">
        <v>9.8999999999999991E-3</v>
      </c>
      <c r="K1104">
        <v>9.8999999999999991E-3</v>
      </c>
      <c r="L1104">
        <v>8.8000000000000005E-3</v>
      </c>
      <c r="M1104">
        <v>1.6500000000000001E-2</v>
      </c>
      <c r="N1104">
        <v>2.86E-2</v>
      </c>
      <c r="O1104">
        <v>9.8999999999999991E-3</v>
      </c>
      <c r="P1104">
        <v>1.1000000000000001E-2</v>
      </c>
      <c r="Q1104">
        <v>7.7000000000000011E-3</v>
      </c>
      <c r="R1104">
        <v>9.8999999999999991E-3</v>
      </c>
      <c r="S1104">
        <v>1.43E-2</v>
      </c>
      <c r="T1104">
        <v>8.8000000000000005E-3</v>
      </c>
      <c r="U1104">
        <v>6.6E-3</v>
      </c>
      <c r="V1104">
        <v>8.8000000000000005E-3</v>
      </c>
      <c r="W1104">
        <v>7.8100000000000003E-2</v>
      </c>
      <c r="X1104">
        <v>0.59950000000000003</v>
      </c>
      <c r="Y1104">
        <v>0.1353</v>
      </c>
    </row>
    <row r="1105" spans="1:25">
      <c r="A1105" s="87" t="s">
        <v>1273</v>
      </c>
      <c r="B1105">
        <v>1.21E-2</v>
      </c>
      <c r="C1105">
        <v>1.21E-2</v>
      </c>
      <c r="D1105">
        <v>1.21E-2</v>
      </c>
      <c r="E1105">
        <v>1.32E-2</v>
      </c>
      <c r="F1105">
        <v>1.1000000000000001E-2</v>
      </c>
      <c r="G1105">
        <v>0.17929999999999999</v>
      </c>
      <c r="H1105">
        <v>4.1800000000000004E-2</v>
      </c>
      <c r="I1105">
        <v>2.0900000000000002E-2</v>
      </c>
      <c r="J1105">
        <v>2.2000000000000002E-2</v>
      </c>
      <c r="K1105">
        <v>2.2000000000000002E-2</v>
      </c>
      <c r="L1105">
        <v>1.7600000000000001E-2</v>
      </c>
      <c r="M1105">
        <v>1.43E-2</v>
      </c>
      <c r="N1105">
        <v>3.1899999999999998E-2</v>
      </c>
      <c r="O1105">
        <v>0.20020000000000002</v>
      </c>
      <c r="P1105">
        <v>2.0900000000000002E-2</v>
      </c>
      <c r="Q1105">
        <v>1.5400000000000002E-2</v>
      </c>
      <c r="R1105">
        <v>1.43E-2</v>
      </c>
      <c r="S1105">
        <v>1.32E-2</v>
      </c>
      <c r="T1105">
        <v>1.32E-2</v>
      </c>
      <c r="U1105">
        <v>3.0800000000000004E-2</v>
      </c>
      <c r="V1105">
        <v>0.19800000000000001</v>
      </c>
      <c r="W1105">
        <v>1.7600000000000001E-2</v>
      </c>
      <c r="X1105">
        <v>1.21E-2</v>
      </c>
      <c r="Y1105">
        <v>1.21E-2</v>
      </c>
    </row>
    <row r="1106" spans="1:25">
      <c r="A1106" s="87" t="s">
        <v>1274</v>
      </c>
      <c r="B1106">
        <v>7.7000000000000011E-3</v>
      </c>
      <c r="C1106">
        <v>7.7000000000000011E-3</v>
      </c>
      <c r="D1106">
        <v>7.7000000000000011E-3</v>
      </c>
      <c r="E1106">
        <v>8.8000000000000005E-3</v>
      </c>
      <c r="F1106">
        <v>0.22989999999999999</v>
      </c>
      <c r="G1106">
        <v>0.13639999999999999</v>
      </c>
      <c r="H1106">
        <v>1.5400000000000002E-2</v>
      </c>
      <c r="I1106">
        <v>1.6500000000000001E-2</v>
      </c>
      <c r="J1106">
        <v>2.64E-2</v>
      </c>
      <c r="K1106">
        <v>2.9700000000000001E-2</v>
      </c>
      <c r="L1106">
        <v>1.32E-2</v>
      </c>
      <c r="M1106">
        <v>1.21E-2</v>
      </c>
      <c r="N1106">
        <v>1.43E-2</v>
      </c>
      <c r="O1106">
        <v>9.8999999999999991E-3</v>
      </c>
      <c r="P1106">
        <v>9.8999999999999991E-3</v>
      </c>
      <c r="Q1106">
        <v>1.1000000000000001E-2</v>
      </c>
      <c r="R1106">
        <v>9.8999999999999991E-3</v>
      </c>
      <c r="S1106">
        <v>9.8999999999999991E-3</v>
      </c>
      <c r="T1106">
        <v>1.5400000000000002E-2</v>
      </c>
      <c r="U1106">
        <v>2.0900000000000002E-2</v>
      </c>
      <c r="V1106">
        <v>9.8999999999999991E-3</v>
      </c>
      <c r="W1106">
        <v>0.253</v>
      </c>
      <c r="X1106">
        <v>0.14080000000000001</v>
      </c>
      <c r="Y1106">
        <v>9.8999999999999991E-3</v>
      </c>
    </row>
    <row r="1107" spans="1:25">
      <c r="A1107" s="87" t="s">
        <v>1275</v>
      </c>
      <c r="B1107">
        <v>2.2000000000000001E-3</v>
      </c>
      <c r="C1107">
        <v>2.2000000000000001E-3</v>
      </c>
      <c r="D1107">
        <v>3.3E-3</v>
      </c>
      <c r="E1107">
        <v>4.4000000000000003E-3</v>
      </c>
      <c r="F1107">
        <v>2.2000000000000001E-3</v>
      </c>
      <c r="G1107">
        <v>0.43230000000000002</v>
      </c>
      <c r="H1107">
        <v>8.0299999999999996E-2</v>
      </c>
      <c r="I1107">
        <v>1.8700000000000001E-2</v>
      </c>
      <c r="J1107">
        <v>1.6500000000000001E-2</v>
      </c>
      <c r="K1107">
        <v>1.43E-2</v>
      </c>
      <c r="L1107">
        <v>1.32E-2</v>
      </c>
      <c r="M1107">
        <v>1.21E-2</v>
      </c>
      <c r="N1107">
        <v>1.1000000000000001E-2</v>
      </c>
      <c r="O1107">
        <v>2.0900000000000002E-2</v>
      </c>
      <c r="P1107">
        <v>8.8000000000000005E-3</v>
      </c>
      <c r="Q1107">
        <v>8.8000000000000005E-3</v>
      </c>
      <c r="R1107">
        <v>8.8000000000000005E-3</v>
      </c>
      <c r="S1107">
        <v>1.6500000000000001E-2</v>
      </c>
      <c r="T1107">
        <v>1.43E-2</v>
      </c>
      <c r="U1107">
        <v>6.6E-3</v>
      </c>
      <c r="V1107">
        <v>6.6E-3</v>
      </c>
      <c r="W1107">
        <v>0.47189999999999999</v>
      </c>
      <c r="X1107">
        <v>3.4099999999999998E-2</v>
      </c>
      <c r="Y1107">
        <v>4.4000000000000003E-3</v>
      </c>
    </row>
    <row r="1108" spans="1:25">
      <c r="A1108" s="87" t="s">
        <v>1276</v>
      </c>
      <c r="B1108">
        <v>0</v>
      </c>
      <c r="C1108">
        <v>1.1000000000000001E-3</v>
      </c>
      <c r="D1108">
        <v>1.1000000000000001E-3</v>
      </c>
      <c r="E1108">
        <v>1.1000000000000001E-3</v>
      </c>
      <c r="F1108">
        <v>0.34320000000000001</v>
      </c>
      <c r="G1108">
        <v>0.1089</v>
      </c>
      <c r="H1108">
        <v>2.2000000000000001E-3</v>
      </c>
      <c r="I1108">
        <v>5.5000000000000005E-3</v>
      </c>
      <c r="J1108">
        <v>9.8999999999999991E-3</v>
      </c>
      <c r="K1108">
        <v>8.8000000000000005E-3</v>
      </c>
      <c r="L1108">
        <v>7.7000000000000011E-3</v>
      </c>
      <c r="M1108">
        <v>7.7000000000000011E-3</v>
      </c>
      <c r="N1108">
        <v>3.3E-3</v>
      </c>
      <c r="O1108">
        <v>2.2000000000000001E-3</v>
      </c>
      <c r="P1108">
        <v>1.1000000000000001E-3</v>
      </c>
      <c r="Q1108">
        <v>1.1000000000000001E-3</v>
      </c>
      <c r="R1108">
        <v>1.1000000000000001E-3</v>
      </c>
      <c r="S1108">
        <v>3.3E-3</v>
      </c>
      <c r="T1108">
        <v>1.1000000000000001E-3</v>
      </c>
      <c r="U1108">
        <v>1.1000000000000001E-3</v>
      </c>
      <c r="V1108">
        <v>1.1000000000000001E-3</v>
      </c>
      <c r="W1108">
        <v>0.38390000000000002</v>
      </c>
      <c r="X1108">
        <v>7.5899999999999995E-2</v>
      </c>
      <c r="Y1108">
        <v>0</v>
      </c>
    </row>
    <row r="1109" spans="1:25">
      <c r="A1109" s="87" t="s">
        <v>1277</v>
      </c>
      <c r="B1109">
        <v>3.3E-3</v>
      </c>
      <c r="C1109">
        <v>2.2000000000000001E-3</v>
      </c>
      <c r="D1109">
        <v>2.2000000000000001E-3</v>
      </c>
      <c r="E1109">
        <v>1.1000000000000001E-3</v>
      </c>
      <c r="F1109">
        <v>5.28E-2</v>
      </c>
      <c r="G1109">
        <v>0.28489999999999999</v>
      </c>
      <c r="H1109">
        <v>0.27279999999999999</v>
      </c>
      <c r="I1109">
        <v>4.5099999999999994E-2</v>
      </c>
      <c r="J1109">
        <v>8.8000000000000005E-3</v>
      </c>
      <c r="K1109">
        <v>1.21E-2</v>
      </c>
      <c r="L1109">
        <v>9.8999999999999991E-3</v>
      </c>
      <c r="M1109">
        <v>6.6E-3</v>
      </c>
      <c r="N1109">
        <v>7.7000000000000011E-3</v>
      </c>
      <c r="O1109">
        <v>6.6E-3</v>
      </c>
      <c r="P1109">
        <v>6.6E-3</v>
      </c>
      <c r="Q1109">
        <v>5.5000000000000005E-3</v>
      </c>
      <c r="R1109">
        <v>4.4000000000000003E-3</v>
      </c>
      <c r="S1109">
        <v>5.5000000000000005E-3</v>
      </c>
      <c r="T1109">
        <v>4.4000000000000003E-3</v>
      </c>
      <c r="U1109">
        <v>3.3E-3</v>
      </c>
      <c r="V1109">
        <v>3.3E-3</v>
      </c>
      <c r="W1109">
        <v>5.5000000000000005E-3</v>
      </c>
      <c r="X1109">
        <v>2.0900000000000002E-2</v>
      </c>
      <c r="Y1109">
        <v>2.0900000000000002E-2</v>
      </c>
    </row>
    <row r="1110" spans="1:25">
      <c r="A1110" s="87" t="s">
        <v>1278</v>
      </c>
      <c r="B1110">
        <v>0.1507</v>
      </c>
      <c r="C1110">
        <v>0.1188</v>
      </c>
      <c r="D1110">
        <v>7.7000000000000011E-3</v>
      </c>
      <c r="E1110">
        <v>6.6E-3</v>
      </c>
      <c r="F1110">
        <v>0.14960000000000001</v>
      </c>
      <c r="G1110">
        <v>0.1133</v>
      </c>
      <c r="H1110">
        <v>1.1000000000000001E-2</v>
      </c>
      <c r="I1110">
        <v>7.7000000000000011E-3</v>
      </c>
      <c r="J1110">
        <v>1.32E-2</v>
      </c>
      <c r="K1110">
        <v>9.8999999999999991E-3</v>
      </c>
      <c r="L1110">
        <v>8.8000000000000005E-3</v>
      </c>
      <c r="M1110">
        <v>9.8999999999999991E-3</v>
      </c>
      <c r="N1110">
        <v>9.8999999999999991E-3</v>
      </c>
      <c r="O1110">
        <v>5.5000000000000005E-3</v>
      </c>
      <c r="P1110">
        <v>1.21E-2</v>
      </c>
      <c r="Q1110">
        <v>1.43E-2</v>
      </c>
      <c r="R1110">
        <v>1.1000000000000001E-2</v>
      </c>
      <c r="S1110">
        <v>6.6E-3</v>
      </c>
      <c r="T1110">
        <v>5.5000000000000005E-3</v>
      </c>
      <c r="U1110">
        <v>3.3E-3</v>
      </c>
      <c r="V1110">
        <v>4.4000000000000003E-3</v>
      </c>
      <c r="W1110">
        <v>0.16830000000000001</v>
      </c>
      <c r="X1110">
        <v>8.8000000000000009E-2</v>
      </c>
      <c r="Y1110">
        <v>9.8999999999999991E-3</v>
      </c>
    </row>
    <row r="1111" spans="1:25">
      <c r="A1111" s="87" t="s">
        <v>1279</v>
      </c>
      <c r="B1111">
        <v>7.2599999999999998E-2</v>
      </c>
      <c r="C1111">
        <v>0.29149999999999998</v>
      </c>
      <c r="D1111">
        <v>6.2699999999999992E-2</v>
      </c>
      <c r="E1111">
        <v>0.11</v>
      </c>
      <c r="F1111">
        <v>7.3700000000000002E-2</v>
      </c>
      <c r="G1111">
        <v>1.7600000000000001E-2</v>
      </c>
      <c r="H1111">
        <v>6.6E-3</v>
      </c>
      <c r="I1111">
        <v>1.1000000000000001E-2</v>
      </c>
      <c r="J1111">
        <v>2.9700000000000001E-2</v>
      </c>
      <c r="K1111">
        <v>4.8399999999999999E-2</v>
      </c>
      <c r="L1111">
        <v>2.3099999999999999E-2</v>
      </c>
      <c r="M1111">
        <v>8.8000000000000005E-3</v>
      </c>
      <c r="N1111">
        <v>8.8000000000000005E-3</v>
      </c>
      <c r="O1111">
        <v>3.3E-3</v>
      </c>
      <c r="P1111">
        <v>2.2000000000000001E-3</v>
      </c>
      <c r="Q1111">
        <v>2.2000000000000001E-3</v>
      </c>
      <c r="R1111">
        <v>7.7000000000000011E-3</v>
      </c>
      <c r="S1111">
        <v>4.4000000000000003E-3</v>
      </c>
      <c r="T1111">
        <v>2.2000000000000001E-3</v>
      </c>
      <c r="U1111">
        <v>2.2000000000000001E-3</v>
      </c>
      <c r="V1111">
        <v>2.2000000000000001E-3</v>
      </c>
      <c r="W1111">
        <v>1.1000000000000001E-3</v>
      </c>
      <c r="X1111">
        <v>1.1000000000000001E-3</v>
      </c>
      <c r="Y1111">
        <v>3.3E-3</v>
      </c>
    </row>
    <row r="1112" spans="1:25">
      <c r="A1112" s="87" t="s">
        <v>1280</v>
      </c>
      <c r="B1112">
        <v>2.2000000000000001E-3</v>
      </c>
      <c r="C1112">
        <v>4.4000000000000003E-3</v>
      </c>
      <c r="D1112">
        <v>4.4000000000000003E-3</v>
      </c>
      <c r="E1112">
        <v>7.9199999999999993E-2</v>
      </c>
      <c r="F1112">
        <v>0.49169999999999997</v>
      </c>
      <c r="G1112">
        <v>0.1452</v>
      </c>
      <c r="H1112">
        <v>2.3099999999999999E-2</v>
      </c>
      <c r="I1112">
        <v>1.32E-2</v>
      </c>
      <c r="J1112">
        <v>2.2000000000000001E-3</v>
      </c>
      <c r="K1112">
        <v>1.1000000000000001E-3</v>
      </c>
      <c r="L1112">
        <v>1.1000000000000001E-3</v>
      </c>
      <c r="M1112">
        <v>1.1000000000000001E-3</v>
      </c>
      <c r="N1112">
        <v>1.1000000000000001E-3</v>
      </c>
      <c r="O1112">
        <v>1.1000000000000001E-3</v>
      </c>
      <c r="P1112">
        <v>2.2000000000000001E-3</v>
      </c>
      <c r="Q1112">
        <v>1.1000000000000001E-3</v>
      </c>
      <c r="R1112">
        <v>2.2000000000000001E-3</v>
      </c>
      <c r="S1112">
        <v>2.2000000000000001E-3</v>
      </c>
      <c r="T1112">
        <v>1.1000000000000001E-3</v>
      </c>
      <c r="U1112">
        <v>1.1000000000000001E-3</v>
      </c>
      <c r="V1112">
        <v>1.1000000000000001E-3</v>
      </c>
      <c r="W1112">
        <v>7.4800000000000005E-2</v>
      </c>
      <c r="X1112">
        <v>0.47520000000000001</v>
      </c>
      <c r="Y1112">
        <v>0.1386</v>
      </c>
    </row>
    <row r="1113" spans="1:25">
      <c r="A1113" s="87" t="s">
        <v>1281</v>
      </c>
      <c r="B1113">
        <v>0.16720000000000002</v>
      </c>
      <c r="C1113">
        <v>1.6500000000000001E-2</v>
      </c>
      <c r="D1113">
        <v>9.8999999999999991E-3</v>
      </c>
      <c r="E1113">
        <v>9.8999999999999991E-3</v>
      </c>
      <c r="F1113">
        <v>7.0400000000000004E-2</v>
      </c>
      <c r="G1113">
        <v>0.1452</v>
      </c>
      <c r="H1113">
        <v>4.4000000000000004E-2</v>
      </c>
      <c r="I1113">
        <v>5.9400000000000001E-2</v>
      </c>
      <c r="J1113">
        <v>4.8399999999999999E-2</v>
      </c>
      <c r="K1113">
        <v>1.43E-2</v>
      </c>
      <c r="L1113">
        <v>1.21E-2</v>
      </c>
      <c r="M1113">
        <v>1.1000000000000001E-2</v>
      </c>
      <c r="N1113">
        <v>6.2699999999999992E-2</v>
      </c>
      <c r="O1113">
        <v>0.23540000000000003</v>
      </c>
      <c r="P1113">
        <v>0.14080000000000001</v>
      </c>
      <c r="Q1113">
        <v>1.9799999999999998E-2</v>
      </c>
      <c r="R1113">
        <v>1.1000000000000001E-2</v>
      </c>
      <c r="S1113">
        <v>1.1000000000000001E-2</v>
      </c>
      <c r="T1113">
        <v>1.1000000000000001E-2</v>
      </c>
      <c r="U1113">
        <v>9.8999999999999991E-3</v>
      </c>
      <c r="V1113">
        <v>8.8000000000000005E-3</v>
      </c>
      <c r="W1113">
        <v>9.8999999999999991E-3</v>
      </c>
      <c r="X1113">
        <v>1.8700000000000001E-2</v>
      </c>
      <c r="Y1113">
        <v>0.1694</v>
      </c>
    </row>
    <row r="1114" spans="1:25">
      <c r="A1114" s="87" t="s">
        <v>1282</v>
      </c>
      <c r="B1114">
        <v>0</v>
      </c>
      <c r="C1114">
        <v>1.1000000000000001E-3</v>
      </c>
      <c r="D1114">
        <v>1.1000000000000001E-3</v>
      </c>
      <c r="E1114">
        <v>0</v>
      </c>
      <c r="F1114">
        <v>0</v>
      </c>
      <c r="G1114">
        <v>2.2000000000000001E-3</v>
      </c>
      <c r="H1114">
        <v>1.1000000000000001E-3</v>
      </c>
      <c r="I1114">
        <v>4.4000000000000003E-3</v>
      </c>
      <c r="J1114">
        <v>1.5400000000000002E-2</v>
      </c>
      <c r="K1114">
        <v>1.21E-2</v>
      </c>
      <c r="L1114">
        <v>7.7000000000000011E-3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s="87" t="s">
        <v>1283</v>
      </c>
      <c r="B1115">
        <v>0.18809999999999999</v>
      </c>
      <c r="C1115">
        <v>0.17380000000000001</v>
      </c>
      <c r="D1115">
        <v>0.16720000000000002</v>
      </c>
      <c r="E1115">
        <v>5.7200000000000001E-2</v>
      </c>
      <c r="F1115">
        <v>1.1000000000000001E-3</v>
      </c>
      <c r="G1115">
        <v>2.2000000000000001E-3</v>
      </c>
      <c r="H1115">
        <v>1.1000000000000001E-3</v>
      </c>
      <c r="I1115">
        <v>7.7000000000000011E-3</v>
      </c>
      <c r="J1115">
        <v>1.6500000000000001E-2</v>
      </c>
      <c r="K1115">
        <v>1.5400000000000002E-2</v>
      </c>
      <c r="L1115">
        <v>6.6E-3</v>
      </c>
      <c r="M1115">
        <v>1.1000000000000001E-3</v>
      </c>
      <c r="N1115">
        <v>1.1000000000000001E-3</v>
      </c>
      <c r="O1115">
        <v>1.1000000000000001E-3</v>
      </c>
      <c r="P1115">
        <v>2.2000000000000001E-3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5.5000000000000005E-3</v>
      </c>
      <c r="X1115">
        <v>0.23100000000000001</v>
      </c>
      <c r="Y1115">
        <v>0.23429999999999998</v>
      </c>
    </row>
    <row r="1116" spans="1:25">
      <c r="A1116" s="87" t="s">
        <v>1284</v>
      </c>
      <c r="B1116">
        <v>0.1991</v>
      </c>
      <c r="C1116">
        <v>2.0900000000000002E-2</v>
      </c>
      <c r="D1116">
        <v>1.6500000000000001E-2</v>
      </c>
      <c r="E1116">
        <v>1.6500000000000001E-2</v>
      </c>
      <c r="F1116">
        <v>4.6199999999999998E-2</v>
      </c>
      <c r="G1116">
        <v>0.13419999999999999</v>
      </c>
      <c r="H1116">
        <v>3.7400000000000003E-2</v>
      </c>
      <c r="I1116">
        <v>1.8700000000000001E-2</v>
      </c>
      <c r="J1116">
        <v>2.4199999999999999E-2</v>
      </c>
      <c r="K1116">
        <v>2.9700000000000001E-2</v>
      </c>
      <c r="L1116">
        <v>3.85E-2</v>
      </c>
      <c r="M1116">
        <v>4.2900000000000001E-2</v>
      </c>
      <c r="N1116">
        <v>5.1699999999999996E-2</v>
      </c>
      <c r="O1116">
        <v>3.4099999999999998E-2</v>
      </c>
      <c r="P1116">
        <v>3.5200000000000002E-2</v>
      </c>
      <c r="Q1116">
        <v>1.9799999999999998E-2</v>
      </c>
      <c r="R1116">
        <v>1.9799999999999998E-2</v>
      </c>
      <c r="S1116">
        <v>2.0900000000000002E-2</v>
      </c>
      <c r="T1116">
        <v>1.9799999999999998E-2</v>
      </c>
      <c r="U1116">
        <v>1.8700000000000001E-2</v>
      </c>
      <c r="V1116">
        <v>1.7600000000000001E-2</v>
      </c>
      <c r="W1116">
        <v>1.5400000000000002E-2</v>
      </c>
      <c r="X1116">
        <v>1.32E-2</v>
      </c>
      <c r="Y1116">
        <v>0.10010000000000001</v>
      </c>
    </row>
    <row r="1117" spans="1:25">
      <c r="A1117" s="87" t="s">
        <v>1285</v>
      </c>
      <c r="B1117">
        <v>5.7200000000000001E-2</v>
      </c>
      <c r="C1117">
        <v>9.8999999999999991E-3</v>
      </c>
      <c r="D1117">
        <v>6.6E-3</v>
      </c>
      <c r="E1117">
        <v>3.3E-3</v>
      </c>
      <c r="F1117">
        <v>0.1749</v>
      </c>
      <c r="G1117">
        <v>0.187</v>
      </c>
      <c r="H1117">
        <v>8.6900000000000005E-2</v>
      </c>
      <c r="I1117">
        <v>2.3099999999999999E-2</v>
      </c>
      <c r="J1117">
        <v>1.8700000000000001E-2</v>
      </c>
      <c r="K1117">
        <v>1.32E-2</v>
      </c>
      <c r="L1117">
        <v>7.7000000000000011E-3</v>
      </c>
      <c r="M1117">
        <v>7.7000000000000011E-3</v>
      </c>
      <c r="N1117">
        <v>6.6E-3</v>
      </c>
      <c r="O1117">
        <v>6.6E-3</v>
      </c>
      <c r="P1117">
        <v>5.5000000000000005E-3</v>
      </c>
      <c r="Q1117">
        <v>4.4000000000000003E-3</v>
      </c>
      <c r="R1117">
        <v>6.6E-3</v>
      </c>
      <c r="S1117">
        <v>5.5000000000000005E-3</v>
      </c>
      <c r="T1117">
        <v>4.4000000000000003E-3</v>
      </c>
      <c r="U1117">
        <v>3.3E-3</v>
      </c>
      <c r="V1117">
        <v>3.3E-3</v>
      </c>
      <c r="W1117">
        <v>3.3E-3</v>
      </c>
      <c r="X1117">
        <v>0.18039999999999998</v>
      </c>
      <c r="Y1117">
        <v>0.2145</v>
      </c>
    </row>
    <row r="1118" spans="1:25">
      <c r="A1118" s="87" t="s">
        <v>1286</v>
      </c>
      <c r="B1118">
        <v>1.1000000000000001E-3</v>
      </c>
      <c r="C1118">
        <v>1.1000000000000001E-3</v>
      </c>
      <c r="D1118">
        <v>2.2000000000000001E-3</v>
      </c>
      <c r="E1118">
        <v>1.1000000000000001E-3</v>
      </c>
      <c r="F1118">
        <v>1.1000000000000001E-3</v>
      </c>
      <c r="G1118">
        <v>0.28820000000000001</v>
      </c>
      <c r="H1118">
        <v>0.22220000000000001</v>
      </c>
      <c r="I1118">
        <v>1.7600000000000001E-2</v>
      </c>
      <c r="J1118">
        <v>1.21E-2</v>
      </c>
      <c r="K1118">
        <v>3.0800000000000004E-2</v>
      </c>
      <c r="L1118">
        <v>3.3000000000000002E-2</v>
      </c>
      <c r="M1118">
        <v>0.1386</v>
      </c>
      <c r="N1118">
        <v>2.53E-2</v>
      </c>
      <c r="O1118">
        <v>2.3099999999999999E-2</v>
      </c>
      <c r="P1118">
        <v>2.53E-2</v>
      </c>
      <c r="Q1118">
        <v>1.1000000000000001E-2</v>
      </c>
      <c r="R1118">
        <v>2.2000000000000001E-3</v>
      </c>
      <c r="S1118">
        <v>2.2000000000000001E-3</v>
      </c>
      <c r="T1118">
        <v>0</v>
      </c>
      <c r="U1118">
        <v>0</v>
      </c>
      <c r="V1118">
        <v>0.38059999999999999</v>
      </c>
      <c r="W1118">
        <v>0.1265</v>
      </c>
      <c r="X1118">
        <v>6.6E-3</v>
      </c>
      <c r="Y1118">
        <v>2.2000000000000001E-3</v>
      </c>
    </row>
    <row r="1119" spans="1:25">
      <c r="A1119" s="87" t="s">
        <v>1287</v>
      </c>
      <c r="B1119">
        <v>0.1133</v>
      </c>
      <c r="C1119">
        <v>9.9000000000000005E-2</v>
      </c>
      <c r="D1119">
        <v>9.5699999999999993E-2</v>
      </c>
      <c r="E1119">
        <v>0.10010000000000001</v>
      </c>
      <c r="F1119">
        <v>0.10010000000000001</v>
      </c>
      <c r="G1119">
        <v>9.9000000000000005E-2</v>
      </c>
      <c r="H1119">
        <v>0.11220000000000001</v>
      </c>
      <c r="I1119">
        <v>0.11660000000000001</v>
      </c>
      <c r="J1119">
        <v>0.12210000000000001</v>
      </c>
      <c r="K1119">
        <v>0.1265</v>
      </c>
      <c r="L1119">
        <v>0.11990000000000001</v>
      </c>
      <c r="M1119">
        <v>0.1045</v>
      </c>
      <c r="N1119">
        <v>8.8000000000000009E-2</v>
      </c>
      <c r="O1119">
        <v>3.85E-2</v>
      </c>
      <c r="P1119">
        <v>1.43E-2</v>
      </c>
      <c r="Q1119">
        <v>1.43E-2</v>
      </c>
      <c r="R1119">
        <v>1.5400000000000002E-2</v>
      </c>
      <c r="S1119">
        <v>1.5400000000000002E-2</v>
      </c>
      <c r="T1119">
        <v>1.21E-2</v>
      </c>
      <c r="U1119">
        <v>8.8000000000000005E-3</v>
      </c>
      <c r="V1119">
        <v>5.5000000000000005E-3</v>
      </c>
      <c r="W1119">
        <v>1.21E-2</v>
      </c>
      <c r="X1119">
        <v>0.11220000000000001</v>
      </c>
      <c r="Y1119">
        <v>0.11220000000000001</v>
      </c>
    </row>
    <row r="1120" spans="1:25">
      <c r="A1120" s="87" t="s">
        <v>1288</v>
      </c>
      <c r="B1120">
        <v>6.6E-3</v>
      </c>
      <c r="C1120">
        <v>8.8000000000000005E-3</v>
      </c>
      <c r="D1120">
        <v>8.8000000000000005E-3</v>
      </c>
      <c r="E1120">
        <v>8.8000000000000005E-3</v>
      </c>
      <c r="F1120">
        <v>6.6E-3</v>
      </c>
      <c r="G1120">
        <v>6.6E-3</v>
      </c>
      <c r="H1120">
        <v>7.7000000000000011E-3</v>
      </c>
      <c r="I1120">
        <v>8.8000000000000005E-3</v>
      </c>
      <c r="J1120">
        <v>8.8000000000000005E-3</v>
      </c>
      <c r="K1120">
        <v>8.8000000000000005E-3</v>
      </c>
      <c r="L1120">
        <v>3.0800000000000004E-2</v>
      </c>
      <c r="M1120">
        <v>1.6500000000000001E-2</v>
      </c>
      <c r="N1120">
        <v>8.8000000000000005E-3</v>
      </c>
      <c r="O1120">
        <v>8.8000000000000005E-3</v>
      </c>
      <c r="P1120">
        <v>9.8999999999999991E-3</v>
      </c>
      <c r="Q1120">
        <v>9.8999999999999991E-3</v>
      </c>
      <c r="R1120">
        <v>8.8000000000000005E-3</v>
      </c>
      <c r="S1120">
        <v>8.8000000000000005E-3</v>
      </c>
      <c r="T1120">
        <v>4.4000000000000004E-2</v>
      </c>
      <c r="U1120">
        <v>8.8000000000000005E-3</v>
      </c>
      <c r="V1120">
        <v>8.8000000000000005E-3</v>
      </c>
      <c r="W1120">
        <v>8.8000000000000005E-3</v>
      </c>
      <c r="X1120">
        <v>7.7000000000000011E-3</v>
      </c>
      <c r="Y1120">
        <v>7.7000000000000011E-3</v>
      </c>
    </row>
    <row r="1121" spans="1:25">
      <c r="A1121" s="87" t="s">
        <v>1289</v>
      </c>
      <c r="B1121">
        <v>2.2000000000000001E-3</v>
      </c>
      <c r="C1121">
        <v>2.2000000000000001E-3</v>
      </c>
      <c r="D1121">
        <v>6.6E-3</v>
      </c>
      <c r="E1121">
        <v>2.2000000000000001E-3</v>
      </c>
      <c r="F1121">
        <v>0.34540000000000004</v>
      </c>
      <c r="G1121">
        <v>0.22440000000000002</v>
      </c>
      <c r="H1121">
        <v>3.4099999999999998E-2</v>
      </c>
      <c r="I1121">
        <v>1.8700000000000001E-2</v>
      </c>
      <c r="J1121">
        <v>1.7600000000000001E-2</v>
      </c>
      <c r="K1121">
        <v>1.21E-2</v>
      </c>
      <c r="L1121">
        <v>1.1000000000000001E-2</v>
      </c>
      <c r="M1121">
        <v>9.8999999999999991E-3</v>
      </c>
      <c r="N1121">
        <v>7.7000000000000011E-3</v>
      </c>
      <c r="O1121">
        <v>1.1000000000000001E-2</v>
      </c>
      <c r="P1121">
        <v>8.8000000000000005E-3</v>
      </c>
      <c r="Q1121">
        <v>1.9799999999999998E-2</v>
      </c>
      <c r="R1121">
        <v>2.3099999999999999E-2</v>
      </c>
      <c r="S1121">
        <v>1.5400000000000002E-2</v>
      </c>
      <c r="T1121">
        <v>1.1000000000000001E-2</v>
      </c>
      <c r="U1121">
        <v>4.4000000000000003E-3</v>
      </c>
      <c r="V1121">
        <v>4.4000000000000003E-3</v>
      </c>
      <c r="W1121">
        <v>3.3E-3</v>
      </c>
      <c r="X1121">
        <v>2.2000000000000001E-3</v>
      </c>
      <c r="Y1121">
        <v>1.1000000000000001E-3</v>
      </c>
    </row>
    <row r="1122" spans="1:25">
      <c r="A1122" s="87" t="s">
        <v>1290</v>
      </c>
      <c r="B1122">
        <v>2.4199999999999999E-2</v>
      </c>
      <c r="C1122">
        <v>2.2000000000000001E-3</v>
      </c>
      <c r="D1122">
        <v>1.1000000000000001E-3</v>
      </c>
      <c r="E1122">
        <v>0.39489999999999997</v>
      </c>
      <c r="F1122">
        <v>7.6999999999999999E-2</v>
      </c>
      <c r="G1122">
        <v>0</v>
      </c>
      <c r="H1122">
        <v>1.1000000000000001E-3</v>
      </c>
      <c r="I1122">
        <v>4.4000000000000003E-3</v>
      </c>
      <c r="J1122">
        <v>5.5000000000000005E-3</v>
      </c>
      <c r="K1122">
        <v>5.5000000000000005E-3</v>
      </c>
      <c r="L1122">
        <v>8.8000000000000005E-3</v>
      </c>
      <c r="M1122">
        <v>0.41249999999999998</v>
      </c>
      <c r="N1122">
        <v>6.3799999999999996E-2</v>
      </c>
      <c r="O1122">
        <v>4.4000000000000003E-3</v>
      </c>
      <c r="P1122">
        <v>3.3E-3</v>
      </c>
      <c r="Q1122">
        <v>3.3E-3</v>
      </c>
      <c r="R1122">
        <v>3.3E-3</v>
      </c>
      <c r="S1122">
        <v>3.3E-3</v>
      </c>
      <c r="T1122">
        <v>3.3E-3</v>
      </c>
      <c r="U1122">
        <v>3.3E-3</v>
      </c>
      <c r="V1122">
        <v>3.3E-3</v>
      </c>
      <c r="W1122">
        <v>2.2000000000000001E-3</v>
      </c>
      <c r="X1122">
        <v>0.37179999999999996</v>
      </c>
      <c r="Y1122">
        <v>0.48180000000000001</v>
      </c>
    </row>
    <row r="1123" spans="1:25">
      <c r="A1123" s="87" t="s">
        <v>1291</v>
      </c>
      <c r="B1123">
        <v>5.5000000000000005E-3</v>
      </c>
      <c r="C1123">
        <v>5.5000000000000005E-3</v>
      </c>
      <c r="D1123">
        <v>5.5000000000000005E-3</v>
      </c>
      <c r="E1123">
        <v>6.6E-3</v>
      </c>
      <c r="F1123">
        <v>8.8000000000000005E-3</v>
      </c>
      <c r="G1123">
        <v>0.1144</v>
      </c>
      <c r="H1123">
        <v>0.12100000000000001</v>
      </c>
      <c r="I1123">
        <v>0.11550000000000001</v>
      </c>
      <c r="J1123">
        <v>2.3099999999999999E-2</v>
      </c>
      <c r="K1123">
        <v>1.5400000000000002E-2</v>
      </c>
      <c r="L1123">
        <v>9.8999999999999991E-3</v>
      </c>
      <c r="M1123">
        <v>7.7000000000000011E-3</v>
      </c>
      <c r="N1123">
        <v>8.8000000000000005E-3</v>
      </c>
      <c r="O1123">
        <v>7.7000000000000011E-3</v>
      </c>
      <c r="P1123">
        <v>9.8999999999999991E-3</v>
      </c>
      <c r="Q1123">
        <v>1.8700000000000001E-2</v>
      </c>
      <c r="R1123">
        <v>1.32E-2</v>
      </c>
      <c r="S1123">
        <v>1.32E-2</v>
      </c>
      <c r="T1123">
        <v>0.1507</v>
      </c>
      <c r="U1123">
        <v>0.14630000000000001</v>
      </c>
      <c r="V1123">
        <v>8.2500000000000004E-2</v>
      </c>
      <c r="W1123">
        <v>7.7000000000000011E-3</v>
      </c>
      <c r="X1123">
        <v>6.6E-3</v>
      </c>
      <c r="Y1123">
        <v>6.6E-3</v>
      </c>
    </row>
    <row r="1124" spans="1:25">
      <c r="A1124" s="87" t="s">
        <v>1292</v>
      </c>
      <c r="B1124">
        <v>2.2000000000000001E-3</v>
      </c>
      <c r="C1124">
        <v>2.2000000000000001E-3</v>
      </c>
      <c r="D1124">
        <v>1.1000000000000001E-3</v>
      </c>
      <c r="E1124">
        <v>2.2000000000000001E-3</v>
      </c>
      <c r="F1124">
        <v>1.1000000000000001E-3</v>
      </c>
      <c r="G1124">
        <v>1.1000000000000001E-3</v>
      </c>
      <c r="H1124">
        <v>3.3E-3</v>
      </c>
      <c r="I1124">
        <v>4.4000000000000003E-3</v>
      </c>
      <c r="J1124">
        <v>6.6E-3</v>
      </c>
      <c r="K1124">
        <v>1.32E-2</v>
      </c>
      <c r="L1124">
        <v>5.5000000000000005E-3</v>
      </c>
      <c r="M1124">
        <v>3.3E-3</v>
      </c>
      <c r="N1124">
        <v>1.8700000000000001E-2</v>
      </c>
      <c r="O1124">
        <v>2.0900000000000002E-2</v>
      </c>
      <c r="P1124">
        <v>2.64E-2</v>
      </c>
      <c r="Q1124">
        <v>3.3000000000000002E-2</v>
      </c>
      <c r="R1124">
        <v>2.2000000000000002E-2</v>
      </c>
      <c r="S1124">
        <v>1.8700000000000001E-2</v>
      </c>
      <c r="T1124">
        <v>4.4000000000000003E-3</v>
      </c>
      <c r="U1124">
        <v>2.2000000000000001E-3</v>
      </c>
      <c r="V1124">
        <v>6.6E-3</v>
      </c>
      <c r="W1124">
        <v>0.2475</v>
      </c>
      <c r="X1124">
        <v>0.14410000000000001</v>
      </c>
      <c r="Y1124">
        <v>6.6E-3</v>
      </c>
    </row>
    <row r="1125" spans="1:25">
      <c r="A1125" s="87" t="s">
        <v>1293</v>
      </c>
      <c r="B1125">
        <v>0</v>
      </c>
      <c r="C1125">
        <v>1.1000000000000001E-3</v>
      </c>
      <c r="D1125">
        <v>1.1000000000000001E-3</v>
      </c>
      <c r="E1125">
        <v>0</v>
      </c>
      <c r="F1125">
        <v>0</v>
      </c>
      <c r="G1125">
        <v>0</v>
      </c>
      <c r="H1125">
        <v>0</v>
      </c>
      <c r="I1125">
        <v>1.6500000000000001E-2</v>
      </c>
      <c r="J1125">
        <v>5.5000000000000005E-3</v>
      </c>
      <c r="K1125">
        <v>7.7000000000000011E-3</v>
      </c>
      <c r="L1125">
        <v>6.6E-3</v>
      </c>
      <c r="M1125">
        <v>3.3E-3</v>
      </c>
      <c r="N1125">
        <v>3.3E-3</v>
      </c>
      <c r="O1125">
        <v>2.2000000000000001E-3</v>
      </c>
      <c r="P1125">
        <v>5.5000000000000005E-3</v>
      </c>
      <c r="Q1125">
        <v>2.2000000000000001E-3</v>
      </c>
      <c r="R1125">
        <v>4.4000000000000003E-3</v>
      </c>
      <c r="S1125">
        <v>1.1000000000000001E-3</v>
      </c>
      <c r="T1125">
        <v>8.8000000000000005E-3</v>
      </c>
      <c r="U1125">
        <v>1.21E-2</v>
      </c>
      <c r="V1125">
        <v>1.21E-2</v>
      </c>
      <c r="W1125">
        <v>1.21E-2</v>
      </c>
      <c r="X1125">
        <v>1.1000000000000001E-2</v>
      </c>
      <c r="Y1125">
        <v>0</v>
      </c>
    </row>
    <row r="1126" spans="1:25">
      <c r="A1126" s="87" t="s">
        <v>1294</v>
      </c>
      <c r="B1126">
        <v>5.5000000000000005E-3</v>
      </c>
      <c r="C1126">
        <v>2.2000000000000001E-3</v>
      </c>
      <c r="D1126">
        <v>3.3E-3</v>
      </c>
      <c r="E1126">
        <v>7.7000000000000011E-3</v>
      </c>
      <c r="F1126">
        <v>5.5000000000000005E-3</v>
      </c>
      <c r="G1126">
        <v>0.18589999999999998</v>
      </c>
      <c r="H1126">
        <v>0.28489999999999999</v>
      </c>
      <c r="I1126">
        <v>6.8199999999999997E-2</v>
      </c>
      <c r="J1126">
        <v>9.8999999999999991E-3</v>
      </c>
      <c r="K1126">
        <v>1.1000000000000001E-2</v>
      </c>
      <c r="L1126">
        <v>1.21E-2</v>
      </c>
      <c r="M1126">
        <v>1.21E-2</v>
      </c>
      <c r="N1126">
        <v>6.6E-3</v>
      </c>
      <c r="O1126">
        <v>6.6E-3</v>
      </c>
      <c r="P1126">
        <v>5.5000000000000005E-3</v>
      </c>
      <c r="Q1126">
        <v>5.5000000000000005E-3</v>
      </c>
      <c r="R1126">
        <v>3.3E-3</v>
      </c>
      <c r="S1126">
        <v>3.3E-3</v>
      </c>
      <c r="T1126">
        <v>1.1000000000000001E-3</v>
      </c>
      <c r="U1126">
        <v>2.2000000000000001E-3</v>
      </c>
      <c r="V1126">
        <v>3.3E-3</v>
      </c>
      <c r="W1126">
        <v>0.22</v>
      </c>
      <c r="X1126">
        <v>0.2893</v>
      </c>
      <c r="Y1126">
        <v>2.9700000000000001E-2</v>
      </c>
    </row>
    <row r="1127" spans="1:25">
      <c r="A1127" s="87" t="s">
        <v>1295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2.2000000000000001E-3</v>
      </c>
      <c r="H1127">
        <v>0.2893</v>
      </c>
      <c r="I1127">
        <v>0.38279999999999997</v>
      </c>
      <c r="J1127">
        <v>8.8000000000000009E-2</v>
      </c>
      <c r="K1127">
        <v>1.6500000000000001E-2</v>
      </c>
      <c r="L1127">
        <v>1.8700000000000001E-2</v>
      </c>
      <c r="M1127">
        <v>1.1000000000000001E-3</v>
      </c>
      <c r="N1127">
        <v>1.1000000000000001E-3</v>
      </c>
      <c r="O1127">
        <v>6.6E-3</v>
      </c>
      <c r="P1127">
        <v>4.4000000000000003E-3</v>
      </c>
      <c r="Q1127">
        <v>4.4000000000000003E-3</v>
      </c>
      <c r="R1127">
        <v>5.5000000000000005E-3</v>
      </c>
      <c r="S1127">
        <v>3.3E-3</v>
      </c>
      <c r="T1127">
        <v>1.1000000000000001E-3</v>
      </c>
      <c r="U1127">
        <v>1.1000000000000001E-3</v>
      </c>
      <c r="V1127">
        <v>1.1000000000000001E-3</v>
      </c>
      <c r="W1127">
        <v>0.2893</v>
      </c>
      <c r="X1127">
        <v>0.36630000000000001</v>
      </c>
      <c r="Y1127">
        <v>5.8300000000000005E-2</v>
      </c>
    </row>
    <row r="1128" spans="1:25">
      <c r="A1128" s="87" t="s">
        <v>1296</v>
      </c>
      <c r="B1128">
        <v>5.5000000000000005E-3</v>
      </c>
      <c r="C1128">
        <v>6.6E-3</v>
      </c>
      <c r="D1128">
        <v>8.8000000000000005E-3</v>
      </c>
      <c r="E1128">
        <v>1.5400000000000002E-2</v>
      </c>
      <c r="F1128">
        <v>0.13089999999999999</v>
      </c>
      <c r="G1128">
        <v>0.21009999999999998</v>
      </c>
      <c r="H1128">
        <v>7.6999999999999999E-2</v>
      </c>
      <c r="I1128">
        <v>1.9799999999999998E-2</v>
      </c>
      <c r="J1128">
        <v>1.43E-2</v>
      </c>
      <c r="K1128">
        <v>1.9799999999999998E-2</v>
      </c>
      <c r="L1128">
        <v>2.64E-2</v>
      </c>
      <c r="M1128">
        <v>2.75E-2</v>
      </c>
      <c r="N1128">
        <v>8.8000000000000005E-3</v>
      </c>
      <c r="O1128">
        <v>1.21E-2</v>
      </c>
      <c r="P1128">
        <v>6.6E-3</v>
      </c>
      <c r="Q1128">
        <v>1.6500000000000001E-2</v>
      </c>
      <c r="R1128">
        <v>1.1000000000000001E-2</v>
      </c>
      <c r="S1128">
        <v>4.4000000000000003E-3</v>
      </c>
      <c r="T1128">
        <v>7.7000000000000011E-3</v>
      </c>
      <c r="U1128">
        <v>1.43E-2</v>
      </c>
      <c r="V1128">
        <v>3.4099999999999998E-2</v>
      </c>
      <c r="W1128">
        <v>0.22109999999999999</v>
      </c>
      <c r="X1128">
        <v>0.14080000000000001</v>
      </c>
      <c r="Y1128">
        <v>3.1899999999999998E-2</v>
      </c>
    </row>
    <row r="1129" spans="1:25">
      <c r="A1129" s="87" t="s">
        <v>1297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1.1000000000000001E-3</v>
      </c>
      <c r="M1129">
        <v>0</v>
      </c>
      <c r="N1129">
        <v>0</v>
      </c>
      <c r="O1129">
        <v>1.1000000000000001E-3</v>
      </c>
      <c r="P1129">
        <v>1.43E-2</v>
      </c>
      <c r="Q1129">
        <v>1.5400000000000002E-2</v>
      </c>
      <c r="R1129">
        <v>0.32340000000000002</v>
      </c>
      <c r="S1129">
        <v>0.24859999999999999</v>
      </c>
      <c r="T1129">
        <v>0</v>
      </c>
      <c r="U1129">
        <v>2.53E-2</v>
      </c>
      <c r="V1129">
        <v>4.6199999999999998E-2</v>
      </c>
      <c r="W1129">
        <v>0</v>
      </c>
      <c r="X1129">
        <v>0</v>
      </c>
      <c r="Y1129">
        <v>0</v>
      </c>
    </row>
    <row r="1130" spans="1:25">
      <c r="A1130" s="87" t="s">
        <v>1298</v>
      </c>
      <c r="B1130">
        <v>0</v>
      </c>
      <c r="C1130">
        <v>0</v>
      </c>
      <c r="D1130">
        <v>0</v>
      </c>
      <c r="E1130">
        <v>0.3135</v>
      </c>
      <c r="F1130">
        <v>2.2000000000000002E-2</v>
      </c>
      <c r="G1130">
        <v>0</v>
      </c>
      <c r="H1130">
        <v>0</v>
      </c>
      <c r="I1130">
        <v>0</v>
      </c>
      <c r="J1130">
        <v>1.1000000000000001E-3</v>
      </c>
      <c r="K1130">
        <v>5.5000000000000005E-3</v>
      </c>
      <c r="L1130">
        <v>1.5400000000000002E-2</v>
      </c>
      <c r="M1130">
        <v>6.6E-3</v>
      </c>
      <c r="N1130">
        <v>2.2000000000000001E-3</v>
      </c>
      <c r="O1130">
        <v>1.1000000000000001E-3</v>
      </c>
      <c r="P1130">
        <v>4.4000000000000003E-3</v>
      </c>
      <c r="Q1130">
        <v>3.3E-3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s="87" t="s">
        <v>1299</v>
      </c>
      <c r="B1131">
        <v>1.1000000000000001E-3</v>
      </c>
      <c r="C1131">
        <v>7.8100000000000003E-2</v>
      </c>
      <c r="D1131">
        <v>0.5544</v>
      </c>
      <c r="E1131">
        <v>0.57419999999999993</v>
      </c>
      <c r="F1131">
        <v>0.46859999999999996</v>
      </c>
      <c r="G1131">
        <v>6.4899999999999999E-2</v>
      </c>
      <c r="H1131">
        <v>0</v>
      </c>
      <c r="I1131">
        <v>1.1000000000000001E-3</v>
      </c>
      <c r="J1131">
        <v>6.6E-3</v>
      </c>
      <c r="K1131">
        <v>1.8700000000000001E-2</v>
      </c>
      <c r="L1131">
        <v>1.1000000000000001E-2</v>
      </c>
      <c r="M1131">
        <v>7.7000000000000011E-3</v>
      </c>
      <c r="N1131">
        <v>7.7000000000000011E-3</v>
      </c>
      <c r="O1131">
        <v>6.6E-3</v>
      </c>
      <c r="P1131">
        <v>6.6E-3</v>
      </c>
      <c r="Q1131">
        <v>3.3E-3</v>
      </c>
      <c r="R1131">
        <v>2.2000000000000001E-3</v>
      </c>
      <c r="S1131">
        <v>2.2000000000000001E-3</v>
      </c>
      <c r="T1131">
        <v>2.2000000000000001E-3</v>
      </c>
      <c r="U1131">
        <v>1.1000000000000001E-3</v>
      </c>
      <c r="V1131">
        <v>1.1000000000000001E-3</v>
      </c>
      <c r="W1131">
        <v>1.1000000000000001E-3</v>
      </c>
      <c r="X1131">
        <v>1.1000000000000001E-3</v>
      </c>
      <c r="Y1131">
        <v>1.1000000000000001E-3</v>
      </c>
    </row>
    <row r="1132" spans="1:25">
      <c r="A1132" s="87" t="s">
        <v>1300</v>
      </c>
      <c r="B1132">
        <v>0.4587</v>
      </c>
      <c r="C1132">
        <v>0.48729999999999996</v>
      </c>
      <c r="D1132">
        <v>0.48729999999999996</v>
      </c>
      <c r="E1132">
        <v>0.47409999999999997</v>
      </c>
      <c r="F1132">
        <v>0.47189999999999999</v>
      </c>
      <c r="G1132">
        <v>0.23320000000000002</v>
      </c>
      <c r="H1132">
        <v>0.43340000000000001</v>
      </c>
      <c r="I1132">
        <v>0.46640000000000004</v>
      </c>
      <c r="J1132">
        <v>4.4000000000000004E-2</v>
      </c>
      <c r="K1132">
        <v>6.0500000000000005E-2</v>
      </c>
      <c r="L1132">
        <v>9.8999999999999991E-3</v>
      </c>
      <c r="M1132">
        <v>7.7000000000000011E-3</v>
      </c>
      <c r="N1132">
        <v>4.4000000000000003E-3</v>
      </c>
      <c r="O1132">
        <v>1.32E-2</v>
      </c>
      <c r="P1132">
        <v>6.6E-3</v>
      </c>
      <c r="Q1132">
        <v>5.5000000000000005E-3</v>
      </c>
      <c r="R1132">
        <v>6.6E-3</v>
      </c>
      <c r="S1132">
        <v>6.6E-3</v>
      </c>
      <c r="T1132">
        <v>4.4000000000000003E-3</v>
      </c>
      <c r="U1132">
        <v>4.4000000000000003E-3</v>
      </c>
      <c r="V1132">
        <v>3.3E-3</v>
      </c>
      <c r="W1132">
        <v>3.3E-3</v>
      </c>
      <c r="X1132">
        <v>3.3E-3</v>
      </c>
      <c r="Y1132">
        <v>4.4000000000000003E-3</v>
      </c>
    </row>
    <row r="1133" spans="1:25">
      <c r="A1133" s="87" t="s">
        <v>1301</v>
      </c>
      <c r="B1133">
        <v>1.32E-2</v>
      </c>
      <c r="C1133">
        <v>1.1000000000000001E-3</v>
      </c>
      <c r="D1133">
        <v>1.1000000000000001E-3</v>
      </c>
      <c r="E1133">
        <v>3.5200000000000002E-2</v>
      </c>
      <c r="F1133">
        <v>1.5400000000000002E-2</v>
      </c>
      <c r="G1133">
        <v>0.25850000000000001</v>
      </c>
      <c r="H1133">
        <v>0.26619999999999999</v>
      </c>
      <c r="I1133">
        <v>0.14630000000000001</v>
      </c>
      <c r="J1133">
        <v>9.8999999999999991E-3</v>
      </c>
      <c r="K1133">
        <v>7.7000000000000011E-3</v>
      </c>
      <c r="L1133">
        <v>5.9400000000000001E-2</v>
      </c>
      <c r="M1133">
        <v>1.8700000000000001E-2</v>
      </c>
      <c r="N1133">
        <v>1.6500000000000001E-2</v>
      </c>
      <c r="O1133">
        <v>6.6E-3</v>
      </c>
      <c r="P1133">
        <v>1.1000000000000001E-3</v>
      </c>
      <c r="Q1133">
        <v>2.9700000000000001E-2</v>
      </c>
      <c r="R1133">
        <v>0.16500000000000001</v>
      </c>
      <c r="S1133">
        <v>0.15839999999999999</v>
      </c>
      <c r="T1133">
        <v>1.8700000000000001E-2</v>
      </c>
      <c r="U1133">
        <v>1.1000000000000001E-3</v>
      </c>
      <c r="V1133">
        <v>0</v>
      </c>
      <c r="W1133">
        <v>1.1000000000000001E-3</v>
      </c>
      <c r="X1133">
        <v>4.4000000000000004E-2</v>
      </c>
      <c r="Y1133">
        <v>2.64E-2</v>
      </c>
    </row>
    <row r="1134" spans="1:25">
      <c r="A1134" s="87" t="s">
        <v>1302</v>
      </c>
      <c r="B1134">
        <v>8.8000000000000005E-3</v>
      </c>
      <c r="C1134">
        <v>2.2000000000000001E-3</v>
      </c>
      <c r="D1134">
        <v>2.2000000000000001E-3</v>
      </c>
      <c r="E1134">
        <v>1.1000000000000001E-3</v>
      </c>
      <c r="F1134">
        <v>2.2000000000000001E-3</v>
      </c>
      <c r="G1134">
        <v>2.2000000000000001E-3</v>
      </c>
      <c r="H1134">
        <v>3.3E-3</v>
      </c>
      <c r="I1134">
        <v>5.5000000000000005E-3</v>
      </c>
      <c r="J1134">
        <v>1.1000000000000001E-2</v>
      </c>
      <c r="K1134">
        <v>1.7600000000000001E-2</v>
      </c>
      <c r="L1134">
        <v>2.4199999999999999E-2</v>
      </c>
      <c r="M1134">
        <v>1.5400000000000002E-2</v>
      </c>
      <c r="N1134">
        <v>9.8999999999999991E-3</v>
      </c>
      <c r="O1134">
        <v>1.21E-2</v>
      </c>
      <c r="P1134">
        <v>8.8000000000000005E-3</v>
      </c>
      <c r="Q1134">
        <v>5.5000000000000005E-3</v>
      </c>
      <c r="R1134">
        <v>1.21E-2</v>
      </c>
      <c r="S1134">
        <v>7.7000000000000011E-3</v>
      </c>
      <c r="T1134">
        <v>4.4000000000000003E-3</v>
      </c>
      <c r="U1134">
        <v>4.4000000000000003E-3</v>
      </c>
      <c r="V1134">
        <v>6.6E-3</v>
      </c>
      <c r="W1134">
        <v>0.46640000000000004</v>
      </c>
      <c r="X1134">
        <v>0.37730000000000002</v>
      </c>
      <c r="Y1134">
        <v>1.43E-2</v>
      </c>
    </row>
    <row r="1135" spans="1:25">
      <c r="A1135" s="87" t="s">
        <v>1303</v>
      </c>
      <c r="B1135">
        <v>3.3E-3</v>
      </c>
      <c r="C1135">
        <v>2.2000000000000001E-3</v>
      </c>
      <c r="D1135">
        <v>0.35089999999999999</v>
      </c>
      <c r="E1135">
        <v>0.4037</v>
      </c>
      <c r="F1135">
        <v>2.2000000000000002E-2</v>
      </c>
      <c r="G1135">
        <v>3.3E-3</v>
      </c>
      <c r="H1135">
        <v>3.3E-3</v>
      </c>
      <c r="I1135">
        <v>4.4000000000000003E-3</v>
      </c>
      <c r="J1135">
        <v>7.7000000000000011E-3</v>
      </c>
      <c r="K1135">
        <v>1.21E-2</v>
      </c>
      <c r="L1135">
        <v>6.6E-3</v>
      </c>
      <c r="M1135">
        <v>3.3E-3</v>
      </c>
      <c r="N1135">
        <v>4.4000000000000003E-3</v>
      </c>
      <c r="O1135">
        <v>2.2000000000000001E-3</v>
      </c>
      <c r="P1135">
        <v>2.2000000000000001E-3</v>
      </c>
      <c r="Q1135">
        <v>5.5000000000000005E-3</v>
      </c>
      <c r="R1135">
        <v>6.6E-3</v>
      </c>
      <c r="S1135">
        <v>6.6E-3</v>
      </c>
      <c r="T1135">
        <v>4.4000000000000003E-3</v>
      </c>
      <c r="U1135">
        <v>3.3E-3</v>
      </c>
      <c r="V1135">
        <v>4.4000000000000003E-3</v>
      </c>
      <c r="W1135">
        <v>4.4000000000000003E-3</v>
      </c>
      <c r="X1135">
        <v>4.4000000000000003E-3</v>
      </c>
      <c r="Y1135">
        <v>4.4000000000000003E-3</v>
      </c>
    </row>
    <row r="1136" spans="1:25">
      <c r="A1136" s="87" t="s">
        <v>1304</v>
      </c>
      <c r="B1136">
        <v>4.4000000000000003E-3</v>
      </c>
      <c r="C1136">
        <v>4.4000000000000003E-3</v>
      </c>
      <c r="D1136">
        <v>4.4000000000000003E-3</v>
      </c>
      <c r="E1136">
        <v>4.4000000000000003E-3</v>
      </c>
      <c r="F1136">
        <v>4.4000000000000003E-3</v>
      </c>
      <c r="G1136">
        <v>4.4000000000000003E-3</v>
      </c>
      <c r="H1136">
        <v>4.4000000000000003E-3</v>
      </c>
      <c r="I1136">
        <v>5.5000000000000005E-3</v>
      </c>
      <c r="J1136">
        <v>6.6E-3</v>
      </c>
      <c r="K1136">
        <v>6.6E-3</v>
      </c>
      <c r="L1136">
        <v>6.6E-3</v>
      </c>
      <c r="M1136">
        <v>7.7000000000000011E-3</v>
      </c>
      <c r="N1136">
        <v>7.7000000000000011E-3</v>
      </c>
      <c r="O1136">
        <v>8.8000000000000005E-3</v>
      </c>
      <c r="P1136">
        <v>8.8000000000000005E-3</v>
      </c>
      <c r="Q1136">
        <v>8.8000000000000005E-3</v>
      </c>
      <c r="R1136">
        <v>6.6E-3</v>
      </c>
      <c r="S1136">
        <v>5.5000000000000005E-3</v>
      </c>
      <c r="T1136">
        <v>5.5000000000000005E-3</v>
      </c>
      <c r="U1136">
        <v>5.5000000000000005E-3</v>
      </c>
      <c r="V1136">
        <v>5.5000000000000005E-3</v>
      </c>
      <c r="W1136">
        <v>5.5000000000000005E-3</v>
      </c>
      <c r="X1136">
        <v>4.4000000000000003E-3</v>
      </c>
      <c r="Y1136">
        <v>5.5000000000000005E-3</v>
      </c>
    </row>
    <row r="1137" spans="1:25">
      <c r="A1137" s="87" t="s">
        <v>1305</v>
      </c>
      <c r="B1137">
        <v>7.7000000000000011E-3</v>
      </c>
      <c r="C1137">
        <v>6.6E-3</v>
      </c>
      <c r="D1137">
        <v>6.6E-3</v>
      </c>
      <c r="E1137">
        <v>6.6E-3</v>
      </c>
      <c r="F1137">
        <v>8.5800000000000001E-2</v>
      </c>
      <c r="G1137">
        <v>0.15620000000000001</v>
      </c>
      <c r="H1137">
        <v>5.9400000000000001E-2</v>
      </c>
      <c r="I1137">
        <v>3.85E-2</v>
      </c>
      <c r="J1137">
        <v>5.5000000000000005E-3</v>
      </c>
      <c r="K1137">
        <v>5.5000000000000005E-3</v>
      </c>
      <c r="L1137">
        <v>3.3E-3</v>
      </c>
      <c r="M1137">
        <v>3.6299999999999999E-2</v>
      </c>
      <c r="N1137">
        <v>1.43E-2</v>
      </c>
      <c r="O1137">
        <v>1.9799999999999998E-2</v>
      </c>
      <c r="P1137">
        <v>2.3099999999999999E-2</v>
      </c>
      <c r="Q1137">
        <v>3.9599999999999996E-2</v>
      </c>
      <c r="R1137">
        <v>1.21E-2</v>
      </c>
      <c r="S1137">
        <v>5.8300000000000005E-2</v>
      </c>
      <c r="T1137">
        <v>1.6500000000000001E-2</v>
      </c>
      <c r="U1137">
        <v>8.8000000000000005E-3</v>
      </c>
      <c r="V1137">
        <v>8.8000000000000005E-3</v>
      </c>
      <c r="W1137">
        <v>8.8000000000000005E-3</v>
      </c>
      <c r="X1137">
        <v>0.1111</v>
      </c>
      <c r="Y1137">
        <v>0.23540000000000003</v>
      </c>
    </row>
    <row r="1138" spans="1:25">
      <c r="A1138" s="87" t="s">
        <v>1306</v>
      </c>
      <c r="B1138">
        <v>0</v>
      </c>
      <c r="C1138">
        <v>3.3E-3</v>
      </c>
      <c r="D1138">
        <v>0</v>
      </c>
      <c r="E1138">
        <v>0</v>
      </c>
      <c r="F1138">
        <v>1.1000000000000001E-3</v>
      </c>
      <c r="G1138">
        <v>6.6E-3</v>
      </c>
      <c r="H1138">
        <v>2.2000000000000001E-3</v>
      </c>
      <c r="I1138">
        <v>1.43E-2</v>
      </c>
      <c r="J1138">
        <v>1.32E-2</v>
      </c>
      <c r="K1138">
        <v>2.2000000000000001E-3</v>
      </c>
      <c r="L1138">
        <v>9.8999999999999991E-3</v>
      </c>
      <c r="M1138">
        <v>5.5000000000000005E-3</v>
      </c>
      <c r="N1138">
        <v>4.4000000000000003E-3</v>
      </c>
      <c r="O1138">
        <v>6.6E-3</v>
      </c>
      <c r="P1138">
        <v>7.7000000000000011E-3</v>
      </c>
      <c r="Q1138">
        <v>1.1000000000000001E-3</v>
      </c>
      <c r="R1138">
        <v>5.5000000000000005E-3</v>
      </c>
      <c r="S1138">
        <v>4.4000000000000003E-3</v>
      </c>
      <c r="T1138">
        <v>2.2000000000000001E-3</v>
      </c>
      <c r="U1138">
        <v>0.1012</v>
      </c>
      <c r="V1138">
        <v>0</v>
      </c>
      <c r="W1138">
        <v>0</v>
      </c>
      <c r="X1138">
        <v>1.1000000000000001E-3</v>
      </c>
      <c r="Y1138">
        <v>0</v>
      </c>
    </row>
    <row r="1139" spans="1:25">
      <c r="A1139" s="87" t="s">
        <v>1307</v>
      </c>
      <c r="B1139">
        <v>1.1000000000000001E-3</v>
      </c>
      <c r="C1139">
        <v>0.25519999999999998</v>
      </c>
      <c r="D1139">
        <v>9.2399999999999996E-2</v>
      </c>
      <c r="E1139">
        <v>1.1000000000000001E-3</v>
      </c>
      <c r="F1139">
        <v>0</v>
      </c>
      <c r="G1139">
        <v>0</v>
      </c>
      <c r="H1139">
        <v>9.8999999999999991E-3</v>
      </c>
      <c r="I1139">
        <v>6.6E-3</v>
      </c>
      <c r="J1139">
        <v>9.8999999999999991E-3</v>
      </c>
      <c r="K1139">
        <v>7.7000000000000011E-3</v>
      </c>
      <c r="L1139">
        <v>5.5000000000000005E-3</v>
      </c>
      <c r="M1139">
        <v>9.8999999999999991E-3</v>
      </c>
      <c r="N1139">
        <v>6.6E-3</v>
      </c>
      <c r="O1139">
        <v>3.3E-3</v>
      </c>
      <c r="P1139">
        <v>3.3E-3</v>
      </c>
      <c r="Q1139">
        <v>5.5000000000000005E-3</v>
      </c>
      <c r="R1139">
        <v>6.6E-3</v>
      </c>
      <c r="S1139">
        <v>1.32E-2</v>
      </c>
      <c r="T1139">
        <v>3.3E-3</v>
      </c>
      <c r="U1139">
        <v>0.16500000000000001</v>
      </c>
      <c r="V1139">
        <v>1.1000000000000001E-3</v>
      </c>
      <c r="W1139">
        <v>2.2000000000000001E-3</v>
      </c>
      <c r="X1139">
        <v>2.2000000000000001E-3</v>
      </c>
      <c r="Y1139">
        <v>0.13089999999999999</v>
      </c>
    </row>
    <row r="1140" spans="1:25">
      <c r="A1140" s="87" t="s">
        <v>1308</v>
      </c>
      <c r="B1140">
        <v>0</v>
      </c>
      <c r="C1140">
        <v>1.1000000000000001E-3</v>
      </c>
      <c r="D1140">
        <v>0</v>
      </c>
      <c r="E1140">
        <v>1.1000000000000001E-3</v>
      </c>
      <c r="F1140">
        <v>0.31570000000000004</v>
      </c>
      <c r="G1140">
        <v>0.1023</v>
      </c>
      <c r="H1140">
        <v>1.1000000000000001E-2</v>
      </c>
      <c r="I1140">
        <v>6.6E-3</v>
      </c>
      <c r="J1140">
        <v>1.21E-2</v>
      </c>
      <c r="K1140">
        <v>6.6E-3</v>
      </c>
      <c r="L1140">
        <v>1.32E-2</v>
      </c>
      <c r="M1140">
        <v>1.7600000000000001E-2</v>
      </c>
      <c r="N1140">
        <v>4.4000000000000003E-3</v>
      </c>
      <c r="O1140">
        <v>1.21E-2</v>
      </c>
      <c r="P1140">
        <v>1.1000000000000001E-2</v>
      </c>
      <c r="Q1140">
        <v>3.3E-3</v>
      </c>
      <c r="R1140">
        <v>8.8000000000000005E-3</v>
      </c>
      <c r="S1140">
        <v>9.8999999999999991E-3</v>
      </c>
      <c r="T1140">
        <v>4.4000000000000003E-3</v>
      </c>
      <c r="U1140">
        <v>0.33660000000000001</v>
      </c>
      <c r="V1140">
        <v>7.5899999999999995E-2</v>
      </c>
      <c r="W1140">
        <v>0.13419999999999999</v>
      </c>
      <c r="X1140">
        <v>1.1000000000000001E-3</v>
      </c>
      <c r="Y1140">
        <v>0</v>
      </c>
    </row>
    <row r="1141" spans="1:25">
      <c r="A1141" s="87" t="s">
        <v>1309</v>
      </c>
      <c r="B1141">
        <v>2.2164999999999999</v>
      </c>
      <c r="C1141">
        <v>2.2209000000000003</v>
      </c>
      <c r="D1141">
        <v>2.0129999999999999</v>
      </c>
      <c r="E1141">
        <v>6.93E-2</v>
      </c>
      <c r="F1141">
        <v>0</v>
      </c>
      <c r="G1141">
        <v>0.23429999999999998</v>
      </c>
      <c r="H1141">
        <v>2.1835</v>
      </c>
      <c r="I1141">
        <v>2.5377000000000001</v>
      </c>
      <c r="J1141">
        <v>2.1384000000000003</v>
      </c>
      <c r="K1141">
        <v>2.4199999999999999E-2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1.1000000000000001E-2</v>
      </c>
      <c r="X1141">
        <v>1.6632</v>
      </c>
      <c r="Y1141">
        <v>2.3056000000000001</v>
      </c>
    </row>
    <row r="1142" spans="1:25">
      <c r="A1142" s="87" t="s">
        <v>1310</v>
      </c>
      <c r="B1142">
        <v>1.2111000000000001</v>
      </c>
      <c r="C1142">
        <v>2.3034000000000003</v>
      </c>
      <c r="D1142">
        <v>2.5003000000000002</v>
      </c>
      <c r="E1142">
        <v>1.782</v>
      </c>
      <c r="F1142">
        <v>0.1067</v>
      </c>
      <c r="G1142">
        <v>0.15509999999999999</v>
      </c>
      <c r="H1142">
        <v>0.14630000000000001</v>
      </c>
      <c r="I1142">
        <v>0</v>
      </c>
      <c r="J1142">
        <v>3.3E-3</v>
      </c>
      <c r="K1142">
        <v>8.3600000000000008E-2</v>
      </c>
      <c r="L1142">
        <v>7.7000000000000011E-3</v>
      </c>
      <c r="M1142">
        <v>1.1000000000000001E-3</v>
      </c>
      <c r="N1142">
        <v>1.1000000000000001E-3</v>
      </c>
      <c r="O1142">
        <v>0</v>
      </c>
      <c r="P1142">
        <v>0.12210000000000001</v>
      </c>
      <c r="Q1142">
        <v>4.4000000000000004E-2</v>
      </c>
      <c r="R1142">
        <v>3.9599999999999996E-2</v>
      </c>
      <c r="S1142">
        <v>0.19139999999999999</v>
      </c>
      <c r="T1142">
        <v>6.93E-2</v>
      </c>
      <c r="U1142">
        <v>0</v>
      </c>
      <c r="V1142">
        <v>0</v>
      </c>
      <c r="W1142">
        <v>9.2399999999999996E-2</v>
      </c>
      <c r="X1142">
        <v>0.11990000000000001</v>
      </c>
      <c r="Y1142">
        <v>0.3201</v>
      </c>
    </row>
    <row r="1143" spans="1:25">
      <c r="A1143" s="87" t="s">
        <v>1311</v>
      </c>
      <c r="B1143">
        <v>3.3E-3</v>
      </c>
      <c r="C1143">
        <v>3.3E-3</v>
      </c>
      <c r="D1143">
        <v>3.3E-3</v>
      </c>
      <c r="E1143">
        <v>4.4000000000000003E-3</v>
      </c>
      <c r="F1143">
        <v>3.3E-3</v>
      </c>
      <c r="G1143">
        <v>2.2000000000000001E-3</v>
      </c>
      <c r="H1143">
        <v>9.8999999999999991E-3</v>
      </c>
      <c r="I1143">
        <v>0.40040000000000003</v>
      </c>
      <c r="J1143">
        <v>0.41910000000000003</v>
      </c>
      <c r="K1143">
        <v>6.4899999999999999E-2</v>
      </c>
      <c r="L1143">
        <v>7.7000000000000011E-3</v>
      </c>
      <c r="M1143">
        <v>6.6E-3</v>
      </c>
      <c r="N1143">
        <v>6.6E-3</v>
      </c>
      <c r="O1143">
        <v>6.6E-3</v>
      </c>
      <c r="P1143">
        <v>5.5000000000000005E-3</v>
      </c>
      <c r="Q1143">
        <v>5.5000000000000005E-3</v>
      </c>
      <c r="R1143">
        <v>6.6E-3</v>
      </c>
      <c r="S1143">
        <v>1.32E-2</v>
      </c>
      <c r="T1143">
        <v>0.41910000000000003</v>
      </c>
      <c r="U1143">
        <v>0.22989999999999999</v>
      </c>
      <c r="V1143">
        <v>1.6500000000000001E-2</v>
      </c>
      <c r="W1143">
        <v>1.7600000000000001E-2</v>
      </c>
      <c r="X1143">
        <v>7.7000000000000011E-3</v>
      </c>
      <c r="Y1143">
        <v>3.3E-3</v>
      </c>
    </row>
    <row r="1144" spans="1:25">
      <c r="A1144" s="87" t="s">
        <v>1312</v>
      </c>
      <c r="B1144">
        <v>3.3E-3</v>
      </c>
      <c r="C1144">
        <v>3.3E-3</v>
      </c>
      <c r="D1144">
        <v>3.3E-3</v>
      </c>
      <c r="E1144">
        <v>3.3E-3</v>
      </c>
      <c r="F1144">
        <v>3.3E-3</v>
      </c>
      <c r="G1144">
        <v>3.3E-3</v>
      </c>
      <c r="H1144">
        <v>2.4199999999999999E-2</v>
      </c>
      <c r="I1144">
        <v>1.8700000000000001E-2</v>
      </c>
      <c r="J1144">
        <v>6.4899999999999999E-2</v>
      </c>
      <c r="K1144">
        <v>3.3000000000000002E-2</v>
      </c>
      <c r="L1144">
        <v>2.0900000000000002E-2</v>
      </c>
      <c r="M1144">
        <v>1.1000000000000001E-2</v>
      </c>
      <c r="N1144">
        <v>2.53E-2</v>
      </c>
      <c r="O1144">
        <v>2.3099999999999999E-2</v>
      </c>
      <c r="P1144">
        <v>4.9500000000000002E-2</v>
      </c>
      <c r="Q1144">
        <v>1.8700000000000001E-2</v>
      </c>
      <c r="R1144">
        <v>5.5000000000000005E-3</v>
      </c>
      <c r="S1144">
        <v>4.4000000000000003E-3</v>
      </c>
      <c r="T1144">
        <v>4.4000000000000003E-3</v>
      </c>
      <c r="U1144">
        <v>4.4000000000000003E-3</v>
      </c>
      <c r="V1144">
        <v>3.3E-3</v>
      </c>
      <c r="W1144">
        <v>3.3E-3</v>
      </c>
      <c r="X1144">
        <v>3.3E-3</v>
      </c>
      <c r="Y1144">
        <v>3.3E-3</v>
      </c>
    </row>
    <row r="1145" spans="1:25">
      <c r="A1145" s="87" t="s">
        <v>1313</v>
      </c>
      <c r="B1145">
        <v>2.2000000000000001E-3</v>
      </c>
      <c r="C1145">
        <v>2.2000000000000001E-3</v>
      </c>
      <c r="D1145">
        <v>2.2000000000000001E-3</v>
      </c>
      <c r="E1145">
        <v>3.3E-3</v>
      </c>
      <c r="F1145">
        <v>2.2000000000000001E-3</v>
      </c>
      <c r="G1145">
        <v>4.4000000000000003E-3</v>
      </c>
      <c r="H1145">
        <v>1.43E-2</v>
      </c>
      <c r="I1145">
        <v>2.4199999999999999E-2</v>
      </c>
      <c r="J1145">
        <v>2.86E-2</v>
      </c>
      <c r="K1145">
        <v>2.75E-2</v>
      </c>
      <c r="L1145">
        <v>3.6299999999999999E-2</v>
      </c>
      <c r="M1145">
        <v>3.85E-2</v>
      </c>
      <c r="N1145">
        <v>3.85E-2</v>
      </c>
      <c r="O1145">
        <v>4.07E-2</v>
      </c>
      <c r="P1145">
        <v>4.6199999999999998E-2</v>
      </c>
      <c r="Q1145">
        <v>4.6199999999999998E-2</v>
      </c>
      <c r="R1145">
        <v>3.9599999999999996E-2</v>
      </c>
      <c r="S1145">
        <v>3.3000000000000002E-2</v>
      </c>
      <c r="T1145">
        <v>2.75E-2</v>
      </c>
      <c r="U1145">
        <v>1.32E-2</v>
      </c>
      <c r="V1145">
        <v>1.21E-2</v>
      </c>
      <c r="W1145">
        <v>8.8000000000000005E-3</v>
      </c>
      <c r="X1145">
        <v>8.8000000000000005E-3</v>
      </c>
      <c r="Y1145">
        <v>5.5000000000000005E-3</v>
      </c>
    </row>
    <row r="1146" spans="1:25">
      <c r="A1146" s="87" t="s">
        <v>1314</v>
      </c>
      <c r="B1146">
        <v>0</v>
      </c>
      <c r="C1146">
        <v>0</v>
      </c>
      <c r="D1146">
        <v>1.1000000000000001E-3</v>
      </c>
      <c r="E1146">
        <v>1.1000000000000001E-3</v>
      </c>
      <c r="F1146">
        <v>0</v>
      </c>
      <c r="G1146">
        <v>0</v>
      </c>
      <c r="H1146">
        <v>1.1000000000000001E-3</v>
      </c>
      <c r="I1146">
        <v>1.1000000000000001E-3</v>
      </c>
      <c r="J1146">
        <v>4.4000000000000003E-3</v>
      </c>
      <c r="K1146">
        <v>3.3E-3</v>
      </c>
      <c r="L1146">
        <v>5.5000000000000005E-3</v>
      </c>
      <c r="M1146">
        <v>6.6E-3</v>
      </c>
      <c r="N1146">
        <v>3.3E-3</v>
      </c>
      <c r="O1146">
        <v>3.3E-3</v>
      </c>
      <c r="P1146">
        <v>3.3E-3</v>
      </c>
      <c r="Q1146">
        <v>6.6E-3</v>
      </c>
      <c r="R1146">
        <v>3.3E-3</v>
      </c>
      <c r="S1146">
        <v>2.2000000000000001E-3</v>
      </c>
      <c r="T1146">
        <v>1.1000000000000001E-3</v>
      </c>
      <c r="U1146">
        <v>1.1000000000000001E-3</v>
      </c>
      <c r="V1146">
        <v>0</v>
      </c>
      <c r="W1146">
        <v>0</v>
      </c>
      <c r="X1146">
        <v>1.1000000000000001E-3</v>
      </c>
      <c r="Y1146">
        <v>1.1000000000000001E-3</v>
      </c>
    </row>
    <row r="1147" spans="1:25">
      <c r="A1147" s="87" t="s">
        <v>1315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87" t="s">
        <v>1316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2.2000000000000001E-3</v>
      </c>
      <c r="I1148">
        <v>1.1000000000000001E-3</v>
      </c>
      <c r="J1148">
        <v>1.1000000000000001E-3</v>
      </c>
      <c r="K1148">
        <v>0</v>
      </c>
      <c r="L1148">
        <v>0</v>
      </c>
      <c r="M1148">
        <v>0</v>
      </c>
      <c r="N1148">
        <v>0</v>
      </c>
      <c r="O1148">
        <v>1.1000000000000001E-3</v>
      </c>
      <c r="P1148">
        <v>1.1000000000000001E-3</v>
      </c>
      <c r="Q1148">
        <v>1.1000000000000001E-3</v>
      </c>
      <c r="R1148">
        <v>0</v>
      </c>
      <c r="S1148">
        <v>1.1000000000000001E-3</v>
      </c>
      <c r="T1148">
        <v>0</v>
      </c>
      <c r="U1148">
        <v>0</v>
      </c>
      <c r="V1148">
        <v>0</v>
      </c>
      <c r="W1148">
        <v>0</v>
      </c>
      <c r="X1148">
        <v>1.1000000000000001E-3</v>
      </c>
      <c r="Y1148">
        <v>0</v>
      </c>
    </row>
    <row r="1149" spans="1:25">
      <c r="A1149" s="87" t="s">
        <v>1317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1.1000000000000001E-3</v>
      </c>
      <c r="J1149">
        <v>2.2000000000000001E-3</v>
      </c>
      <c r="K1149">
        <v>3.3E-3</v>
      </c>
      <c r="L1149">
        <v>1.1000000000000001E-3</v>
      </c>
      <c r="M1149">
        <v>1.1000000000000001E-3</v>
      </c>
      <c r="N1149">
        <v>1.1000000000000001E-3</v>
      </c>
      <c r="O1149">
        <v>0</v>
      </c>
      <c r="P1149">
        <v>1.1000000000000001E-3</v>
      </c>
      <c r="Q1149">
        <v>0</v>
      </c>
      <c r="R1149">
        <v>1.1000000000000001E-3</v>
      </c>
      <c r="S1149">
        <v>1.1000000000000001E-3</v>
      </c>
      <c r="T1149">
        <v>1.1000000000000001E-3</v>
      </c>
      <c r="U1149">
        <v>1.1000000000000001E-3</v>
      </c>
      <c r="V1149">
        <v>1.1000000000000001E-3</v>
      </c>
      <c r="W1149">
        <v>0</v>
      </c>
      <c r="X1149">
        <v>0</v>
      </c>
      <c r="Y1149">
        <v>0</v>
      </c>
    </row>
    <row r="1150" spans="1:25">
      <c r="A1150" s="87" t="s">
        <v>1318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1.1000000000000001E-3</v>
      </c>
      <c r="Q1150">
        <v>1.1000000000000001E-3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87" t="s">
        <v>1319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1.1000000000000001E-3</v>
      </c>
      <c r="H1151">
        <v>3.3E-3</v>
      </c>
      <c r="I1151">
        <v>6.6E-3</v>
      </c>
      <c r="J1151">
        <v>3.3E-3</v>
      </c>
      <c r="K1151">
        <v>2.2000000000000001E-3</v>
      </c>
      <c r="L1151">
        <v>2.2000000000000001E-3</v>
      </c>
      <c r="M1151">
        <v>1.1000000000000001E-3</v>
      </c>
      <c r="N1151">
        <v>2.2000000000000001E-3</v>
      </c>
      <c r="O1151">
        <v>1.1000000000000001E-3</v>
      </c>
      <c r="P1151">
        <v>1.1000000000000001E-3</v>
      </c>
      <c r="Q1151">
        <v>1.1000000000000001E-3</v>
      </c>
      <c r="R1151">
        <v>1.1000000000000001E-3</v>
      </c>
      <c r="S1151">
        <v>1.1000000000000001E-3</v>
      </c>
      <c r="T1151">
        <v>1.1000000000000001E-3</v>
      </c>
      <c r="U1151">
        <v>1.1000000000000001E-3</v>
      </c>
      <c r="V1151">
        <v>1.1000000000000001E-3</v>
      </c>
      <c r="W1151">
        <v>1.1000000000000001E-3</v>
      </c>
      <c r="X1151">
        <v>0</v>
      </c>
      <c r="Y1151">
        <v>0</v>
      </c>
    </row>
    <row r="1152" spans="1:25">
      <c r="A1152" s="87" t="s">
        <v>1320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1.1000000000000001E-3</v>
      </c>
      <c r="J1152">
        <v>1.1000000000000001E-3</v>
      </c>
      <c r="K1152">
        <v>1.1000000000000001E-3</v>
      </c>
      <c r="L1152">
        <v>1.1000000000000001E-3</v>
      </c>
      <c r="M1152">
        <v>0</v>
      </c>
      <c r="N1152">
        <v>1.1000000000000001E-3</v>
      </c>
      <c r="O1152">
        <v>1.1000000000000001E-3</v>
      </c>
      <c r="P1152">
        <v>0</v>
      </c>
      <c r="Q1152">
        <v>1.1000000000000001E-3</v>
      </c>
      <c r="R1152">
        <v>0</v>
      </c>
      <c r="S1152">
        <v>0</v>
      </c>
      <c r="T1152">
        <v>0</v>
      </c>
      <c r="U1152">
        <v>1.1000000000000001E-3</v>
      </c>
      <c r="V1152">
        <v>0</v>
      </c>
      <c r="W1152">
        <v>1.1000000000000001E-3</v>
      </c>
      <c r="X1152">
        <v>0</v>
      </c>
      <c r="Y1152">
        <v>0</v>
      </c>
    </row>
    <row r="1153" spans="1:25">
      <c r="A1153" s="87" t="s">
        <v>1321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s="87" t="s">
        <v>1322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s="87" t="s">
        <v>1323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87" t="s">
        <v>1324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1.1000000000000001E-3</v>
      </c>
      <c r="I1156">
        <v>1.1000000000000001E-3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2.2000000000000001E-3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s="87" t="s">
        <v>1325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1.1000000000000001E-3</v>
      </c>
      <c r="K1157">
        <v>1.1000000000000001E-3</v>
      </c>
      <c r="L1157">
        <v>1.1000000000000001E-3</v>
      </c>
      <c r="M1157">
        <v>1.1000000000000001E-3</v>
      </c>
      <c r="N1157">
        <v>0</v>
      </c>
      <c r="O1157">
        <v>1.1000000000000001E-3</v>
      </c>
      <c r="P1157">
        <v>1.1000000000000001E-3</v>
      </c>
      <c r="Q1157">
        <v>0</v>
      </c>
      <c r="R1157">
        <v>0</v>
      </c>
      <c r="S1157">
        <v>1.1000000000000001E-3</v>
      </c>
      <c r="T1157">
        <v>1.1000000000000001E-3</v>
      </c>
      <c r="U1157">
        <v>1.1000000000000001E-3</v>
      </c>
      <c r="V1157">
        <v>1.1000000000000001E-3</v>
      </c>
      <c r="W1157">
        <v>0</v>
      </c>
      <c r="X1157">
        <v>0</v>
      </c>
      <c r="Y1157">
        <v>0</v>
      </c>
    </row>
    <row r="1158" spans="1:25">
      <c r="A1158" s="87" t="s">
        <v>1326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s="87" t="s">
        <v>1327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1.1000000000000001E-3</v>
      </c>
      <c r="I1159">
        <v>0</v>
      </c>
      <c r="J1159">
        <v>1.1000000000000001E-3</v>
      </c>
      <c r="K1159">
        <v>1.1000000000000001E-3</v>
      </c>
      <c r="L1159">
        <v>1.1000000000000001E-3</v>
      </c>
      <c r="M1159">
        <v>0</v>
      </c>
      <c r="N1159">
        <v>1.1000000000000001E-3</v>
      </c>
      <c r="O1159">
        <v>1.1000000000000001E-3</v>
      </c>
      <c r="P1159">
        <v>1.1000000000000001E-3</v>
      </c>
      <c r="Q1159">
        <v>2.2000000000000001E-3</v>
      </c>
      <c r="R1159">
        <v>1.1000000000000001E-3</v>
      </c>
      <c r="S1159">
        <v>0</v>
      </c>
      <c r="T1159">
        <v>1.1000000000000001E-3</v>
      </c>
      <c r="U1159">
        <v>0</v>
      </c>
      <c r="V1159">
        <v>1.1000000000000001E-3</v>
      </c>
      <c r="W1159">
        <v>1.1000000000000001E-3</v>
      </c>
      <c r="X1159">
        <v>1.1000000000000001E-3</v>
      </c>
      <c r="Y1159">
        <v>1.1000000000000001E-3</v>
      </c>
    </row>
    <row r="1160" spans="1:25">
      <c r="A1160" s="87" t="s">
        <v>1328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1.1000000000000001E-3</v>
      </c>
      <c r="J1160">
        <v>4.4000000000000003E-3</v>
      </c>
      <c r="K1160">
        <v>3.3E-3</v>
      </c>
      <c r="L1160">
        <v>1.1000000000000001E-3</v>
      </c>
      <c r="M1160">
        <v>1.1000000000000001E-3</v>
      </c>
      <c r="N1160">
        <v>1.1000000000000001E-3</v>
      </c>
      <c r="O1160">
        <v>1.1000000000000001E-3</v>
      </c>
      <c r="P1160">
        <v>1.1000000000000001E-3</v>
      </c>
      <c r="Q1160">
        <v>1.1000000000000001E-3</v>
      </c>
      <c r="R1160">
        <v>1.1000000000000001E-3</v>
      </c>
      <c r="S1160">
        <v>1.1000000000000001E-3</v>
      </c>
      <c r="T1160">
        <v>0</v>
      </c>
      <c r="U1160">
        <v>0</v>
      </c>
      <c r="V1160">
        <v>1.1000000000000001E-3</v>
      </c>
      <c r="W1160">
        <v>0</v>
      </c>
      <c r="X1160">
        <v>2.2000000000000001E-3</v>
      </c>
      <c r="Y1160">
        <v>1.1000000000000001E-3</v>
      </c>
    </row>
    <row r="1161" spans="1:25">
      <c r="A1161" s="87" t="s">
        <v>1329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2.2000000000000001E-3</v>
      </c>
      <c r="J1161">
        <v>2.2000000000000001E-3</v>
      </c>
      <c r="K1161">
        <v>1.1000000000000001E-3</v>
      </c>
      <c r="L1161">
        <v>1.1000000000000001E-3</v>
      </c>
      <c r="M1161">
        <v>1.1000000000000001E-3</v>
      </c>
      <c r="N1161">
        <v>1.1000000000000001E-3</v>
      </c>
      <c r="O1161">
        <v>2.2000000000000001E-3</v>
      </c>
      <c r="P1161">
        <v>2.2000000000000001E-3</v>
      </c>
      <c r="Q1161">
        <v>1.1000000000000001E-3</v>
      </c>
      <c r="R1161">
        <v>1.1000000000000001E-3</v>
      </c>
      <c r="S1161">
        <v>2.2000000000000001E-3</v>
      </c>
      <c r="T1161">
        <v>2.2000000000000001E-3</v>
      </c>
      <c r="U1161">
        <v>1.1000000000000001E-3</v>
      </c>
      <c r="V1161">
        <v>1.1000000000000001E-3</v>
      </c>
      <c r="W1161">
        <v>1.1000000000000001E-3</v>
      </c>
      <c r="X1161">
        <v>0</v>
      </c>
      <c r="Y1161">
        <v>0</v>
      </c>
    </row>
    <row r="1162" spans="1:25">
      <c r="A1162" s="87" t="s">
        <v>1330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1.1000000000000001E-3</v>
      </c>
      <c r="K1162">
        <v>1.1000000000000001E-3</v>
      </c>
      <c r="L1162">
        <v>1.1000000000000001E-3</v>
      </c>
      <c r="M1162">
        <v>1.1000000000000001E-3</v>
      </c>
      <c r="N1162">
        <v>1.1000000000000001E-3</v>
      </c>
      <c r="O1162">
        <v>1.1000000000000001E-3</v>
      </c>
      <c r="P1162">
        <v>1.1000000000000001E-3</v>
      </c>
      <c r="Q1162">
        <v>1.1000000000000001E-3</v>
      </c>
      <c r="R1162">
        <v>1.1000000000000001E-3</v>
      </c>
      <c r="S1162">
        <v>1.1000000000000001E-3</v>
      </c>
      <c r="T1162">
        <v>1.1000000000000001E-3</v>
      </c>
      <c r="U1162">
        <v>1.1000000000000001E-3</v>
      </c>
      <c r="V1162">
        <v>1.1000000000000001E-3</v>
      </c>
      <c r="W1162">
        <v>0</v>
      </c>
      <c r="X1162">
        <v>0</v>
      </c>
      <c r="Y1162">
        <v>0</v>
      </c>
    </row>
    <row r="1163" spans="1:25">
      <c r="A1163" s="87" t="s">
        <v>1331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1.1000000000000001E-3</v>
      </c>
      <c r="J1163">
        <v>2.2000000000000001E-3</v>
      </c>
      <c r="K1163">
        <v>0</v>
      </c>
      <c r="L1163">
        <v>0</v>
      </c>
      <c r="M1163">
        <v>1.1000000000000001E-3</v>
      </c>
      <c r="N1163">
        <v>0</v>
      </c>
      <c r="O1163">
        <v>0</v>
      </c>
      <c r="P1163">
        <v>1.1000000000000001E-3</v>
      </c>
      <c r="Q1163">
        <v>0</v>
      </c>
      <c r="R1163">
        <v>1.1000000000000001E-3</v>
      </c>
      <c r="S1163">
        <v>1.1000000000000001E-3</v>
      </c>
      <c r="T1163">
        <v>0</v>
      </c>
      <c r="U1163">
        <v>1.1000000000000001E-3</v>
      </c>
      <c r="V1163">
        <v>1.1000000000000001E-3</v>
      </c>
      <c r="W1163">
        <v>0</v>
      </c>
      <c r="X1163">
        <v>0</v>
      </c>
      <c r="Y1163">
        <v>0</v>
      </c>
    </row>
    <row r="1164" spans="1:25">
      <c r="A1164" s="87" t="s">
        <v>1332</v>
      </c>
      <c r="B1164">
        <v>1.1000000000000001E-3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1.1000000000000001E-3</v>
      </c>
      <c r="I1164">
        <v>5.5000000000000005E-3</v>
      </c>
      <c r="J1164">
        <v>1.21E-2</v>
      </c>
      <c r="K1164">
        <v>5.5000000000000005E-3</v>
      </c>
      <c r="L1164">
        <v>6.6E-3</v>
      </c>
      <c r="M1164">
        <v>2.2000000000000001E-3</v>
      </c>
      <c r="N1164">
        <v>2.2000000000000001E-3</v>
      </c>
      <c r="O1164">
        <v>2.2000000000000001E-3</v>
      </c>
      <c r="P1164">
        <v>1.1000000000000001E-3</v>
      </c>
      <c r="Q1164">
        <v>1.1000000000000001E-3</v>
      </c>
      <c r="R1164">
        <v>1.1000000000000001E-3</v>
      </c>
      <c r="S1164">
        <v>4.4000000000000003E-3</v>
      </c>
      <c r="T1164">
        <v>2.2000000000000001E-3</v>
      </c>
      <c r="U1164">
        <v>1.1000000000000001E-3</v>
      </c>
      <c r="V1164">
        <v>1.1000000000000001E-3</v>
      </c>
      <c r="W1164">
        <v>1.1000000000000001E-3</v>
      </c>
      <c r="X1164">
        <v>1.1000000000000001E-3</v>
      </c>
      <c r="Y1164">
        <v>1.1000000000000001E-3</v>
      </c>
    </row>
    <row r="1165" spans="1:25">
      <c r="A1165" s="87" t="s">
        <v>1333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1.1000000000000001E-3</v>
      </c>
      <c r="K1165">
        <v>1.1000000000000001E-3</v>
      </c>
      <c r="L1165">
        <v>5.5000000000000005E-3</v>
      </c>
      <c r="M1165">
        <v>6.6E-3</v>
      </c>
      <c r="N1165">
        <v>1.1000000000000001E-3</v>
      </c>
      <c r="O1165">
        <v>5.5000000000000005E-3</v>
      </c>
      <c r="P1165">
        <v>4.4000000000000003E-3</v>
      </c>
      <c r="Q1165">
        <v>1.1000000000000001E-3</v>
      </c>
      <c r="R1165">
        <v>0</v>
      </c>
      <c r="S1165">
        <v>0</v>
      </c>
      <c r="T1165">
        <v>1.1000000000000001E-3</v>
      </c>
      <c r="U1165">
        <v>1.1000000000000001E-3</v>
      </c>
      <c r="V1165">
        <v>0</v>
      </c>
      <c r="W1165">
        <v>1.1000000000000001E-3</v>
      </c>
      <c r="X1165">
        <v>0</v>
      </c>
      <c r="Y1165">
        <v>0</v>
      </c>
    </row>
    <row r="1166" spans="1:25">
      <c r="A1166" s="87" t="s">
        <v>1334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1.1000000000000001E-3</v>
      </c>
      <c r="K1166">
        <v>5.5000000000000005E-3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s="87" t="s">
        <v>1335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3.1899999999999998E-2</v>
      </c>
      <c r="H1167">
        <v>1.1000000000000001E-3</v>
      </c>
      <c r="I1167">
        <v>0</v>
      </c>
      <c r="J1167">
        <v>4.4000000000000003E-3</v>
      </c>
      <c r="K1167">
        <v>4.4000000000000003E-3</v>
      </c>
      <c r="L1167">
        <v>4.4000000000000003E-3</v>
      </c>
      <c r="M1167">
        <v>1.1000000000000001E-3</v>
      </c>
      <c r="N1167">
        <v>0</v>
      </c>
      <c r="O1167">
        <v>0</v>
      </c>
      <c r="P1167">
        <v>0</v>
      </c>
      <c r="Q1167">
        <v>1.1000000000000001E-3</v>
      </c>
      <c r="R1167">
        <v>2.2000000000000001E-3</v>
      </c>
      <c r="S1167">
        <v>2.2000000000000001E-3</v>
      </c>
      <c r="T1167">
        <v>1.1000000000000001E-3</v>
      </c>
      <c r="U1167">
        <v>4.2900000000000001E-2</v>
      </c>
      <c r="V1167">
        <v>0</v>
      </c>
      <c r="W1167">
        <v>0</v>
      </c>
      <c r="X1167">
        <v>0</v>
      </c>
      <c r="Y1167">
        <v>0</v>
      </c>
    </row>
    <row r="1168" spans="1:25">
      <c r="A1168" s="87" t="s">
        <v>1336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4.4000000000000003E-3</v>
      </c>
      <c r="K1168">
        <v>1.1000000000000001E-3</v>
      </c>
      <c r="L1168">
        <v>1.1000000000000001E-3</v>
      </c>
      <c r="M1168">
        <v>1.1000000000000001E-3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1.1000000000000001E-3</v>
      </c>
      <c r="V1168">
        <v>0</v>
      </c>
      <c r="W1168">
        <v>1.1000000000000001E-3</v>
      </c>
      <c r="X1168">
        <v>0</v>
      </c>
      <c r="Y1168">
        <v>0</v>
      </c>
    </row>
    <row r="1169" spans="1:25">
      <c r="A1169" s="87" t="s">
        <v>1337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2.2000000000000001E-3</v>
      </c>
      <c r="H1169">
        <v>0</v>
      </c>
      <c r="I1169">
        <v>3.3E-3</v>
      </c>
      <c r="J1169">
        <v>4.4000000000000003E-3</v>
      </c>
      <c r="K1169">
        <v>2.2000000000000001E-3</v>
      </c>
      <c r="L1169">
        <v>7.7000000000000011E-3</v>
      </c>
      <c r="M1169">
        <v>6.6E-3</v>
      </c>
      <c r="N1169">
        <v>2.2000000000000001E-3</v>
      </c>
      <c r="O1169">
        <v>1.1000000000000001E-3</v>
      </c>
      <c r="P1169">
        <v>3.3E-3</v>
      </c>
      <c r="Q1169">
        <v>2.2000000000000001E-3</v>
      </c>
      <c r="R1169">
        <v>1.1000000000000001E-3</v>
      </c>
      <c r="S1169">
        <v>1.1000000000000001E-3</v>
      </c>
      <c r="T1169">
        <v>1.1000000000000001E-3</v>
      </c>
      <c r="U1169">
        <v>1.1000000000000001E-3</v>
      </c>
      <c r="V1169">
        <v>1.1000000000000001E-3</v>
      </c>
      <c r="W1169">
        <v>1.1000000000000001E-3</v>
      </c>
      <c r="X1169">
        <v>0</v>
      </c>
      <c r="Y1169">
        <v>0</v>
      </c>
    </row>
    <row r="1170" spans="1:25">
      <c r="A1170" s="87" t="s">
        <v>1338</v>
      </c>
      <c r="B1170">
        <v>1.1000000000000001E-3</v>
      </c>
      <c r="C1170">
        <v>1.1000000000000001E-3</v>
      </c>
      <c r="D1170">
        <v>1.1000000000000001E-3</v>
      </c>
      <c r="E1170">
        <v>1.1000000000000001E-3</v>
      </c>
      <c r="F1170">
        <v>1.1000000000000001E-3</v>
      </c>
      <c r="G1170">
        <v>1.1000000000000001E-3</v>
      </c>
      <c r="H1170">
        <v>1.1000000000000001E-3</v>
      </c>
      <c r="I1170">
        <v>2.2000000000000001E-3</v>
      </c>
      <c r="J1170">
        <v>6.6E-3</v>
      </c>
      <c r="K1170">
        <v>5.5000000000000005E-3</v>
      </c>
      <c r="L1170">
        <v>4.4000000000000003E-3</v>
      </c>
      <c r="M1170">
        <v>3.3E-3</v>
      </c>
      <c r="N1170">
        <v>3.3E-3</v>
      </c>
      <c r="O1170">
        <v>3.3E-3</v>
      </c>
      <c r="P1170">
        <v>4.4000000000000003E-3</v>
      </c>
      <c r="Q1170">
        <v>1.1000000000000001E-3</v>
      </c>
      <c r="R1170">
        <v>3.3E-3</v>
      </c>
      <c r="S1170">
        <v>5.5000000000000005E-3</v>
      </c>
      <c r="T1170">
        <v>4.4000000000000003E-3</v>
      </c>
      <c r="U1170">
        <v>2.2000000000000001E-3</v>
      </c>
      <c r="V1170">
        <v>1.1000000000000001E-3</v>
      </c>
      <c r="W1170">
        <v>2.2000000000000001E-3</v>
      </c>
      <c r="X1170">
        <v>2.2000000000000001E-3</v>
      </c>
      <c r="Y1170">
        <v>2.2000000000000001E-3</v>
      </c>
    </row>
    <row r="1171" spans="1:25">
      <c r="A1171" s="87" t="s">
        <v>1339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1.1000000000000001E-3</v>
      </c>
      <c r="I1171">
        <v>9.8999999999999991E-3</v>
      </c>
      <c r="J1171">
        <v>8.8000000000000005E-3</v>
      </c>
      <c r="K1171">
        <v>6.6E-3</v>
      </c>
      <c r="L1171">
        <v>3.3E-3</v>
      </c>
      <c r="M1171">
        <v>9.8999999999999991E-3</v>
      </c>
      <c r="N1171">
        <v>1.1000000000000001E-3</v>
      </c>
      <c r="O1171">
        <v>1.1000000000000001E-3</v>
      </c>
      <c r="P1171">
        <v>2.2000000000000001E-3</v>
      </c>
      <c r="Q1171">
        <v>1.1000000000000001E-3</v>
      </c>
      <c r="R1171">
        <v>3.3E-3</v>
      </c>
      <c r="S1171">
        <v>4.4000000000000003E-3</v>
      </c>
      <c r="T1171">
        <v>1.1000000000000001E-3</v>
      </c>
      <c r="U1171">
        <v>0</v>
      </c>
      <c r="V1171">
        <v>1.1000000000000001E-3</v>
      </c>
      <c r="W1171">
        <v>0</v>
      </c>
      <c r="X1171">
        <v>0</v>
      </c>
      <c r="Y1171">
        <v>0</v>
      </c>
    </row>
    <row r="1172" spans="1:25">
      <c r="A1172" s="87" t="s">
        <v>1340</v>
      </c>
      <c r="B1172">
        <v>1.1000000000000001E-3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1.1000000000000001E-3</v>
      </c>
      <c r="J1172">
        <v>5.5000000000000005E-3</v>
      </c>
      <c r="K1172">
        <v>4.4000000000000003E-3</v>
      </c>
      <c r="L1172">
        <v>5.5000000000000005E-3</v>
      </c>
      <c r="M1172">
        <v>7.7000000000000011E-3</v>
      </c>
      <c r="N1172">
        <v>6.6E-3</v>
      </c>
      <c r="O1172">
        <v>5.5000000000000005E-3</v>
      </c>
      <c r="P1172">
        <v>6.6E-3</v>
      </c>
      <c r="Q1172">
        <v>1.32E-2</v>
      </c>
      <c r="R1172">
        <v>5.5000000000000005E-3</v>
      </c>
      <c r="S1172">
        <v>6.6E-3</v>
      </c>
      <c r="T1172">
        <v>4.4000000000000003E-3</v>
      </c>
      <c r="U1172">
        <v>3.3E-3</v>
      </c>
      <c r="V1172">
        <v>3.3E-3</v>
      </c>
      <c r="W1172">
        <v>3.3E-3</v>
      </c>
      <c r="X1172">
        <v>2.2000000000000001E-3</v>
      </c>
      <c r="Y1172">
        <v>2.2000000000000001E-3</v>
      </c>
    </row>
    <row r="1173" spans="1:25">
      <c r="A1173" s="87" t="s">
        <v>1341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4.4000000000000003E-3</v>
      </c>
      <c r="K1173">
        <v>0</v>
      </c>
      <c r="L1173">
        <v>0</v>
      </c>
      <c r="M1173">
        <v>0</v>
      </c>
      <c r="N1173">
        <v>1.1000000000000001E-3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s="87" t="s">
        <v>1342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1.1000000000000001E-3</v>
      </c>
      <c r="I1174">
        <v>1.1000000000000001E-3</v>
      </c>
      <c r="J1174">
        <v>6.6E-3</v>
      </c>
      <c r="K1174">
        <v>2.2000000000000001E-3</v>
      </c>
      <c r="L1174">
        <v>5.5000000000000005E-3</v>
      </c>
      <c r="M1174">
        <v>0</v>
      </c>
      <c r="N1174">
        <v>0</v>
      </c>
      <c r="O1174">
        <v>0</v>
      </c>
      <c r="P1174">
        <v>0</v>
      </c>
      <c r="Q1174">
        <v>3.3E-3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s="87" t="s">
        <v>1343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1.1000000000000001E-3</v>
      </c>
      <c r="H1175">
        <v>2.2000000000000001E-3</v>
      </c>
      <c r="I1175">
        <v>3.3E-3</v>
      </c>
      <c r="J1175">
        <v>1.1000000000000001E-3</v>
      </c>
      <c r="K1175">
        <v>2.2000000000000001E-3</v>
      </c>
      <c r="L1175">
        <v>1.1000000000000001E-3</v>
      </c>
      <c r="M1175">
        <v>0</v>
      </c>
      <c r="N1175">
        <v>0</v>
      </c>
      <c r="O1175">
        <v>1.1000000000000001E-3</v>
      </c>
      <c r="P1175">
        <v>1.1000000000000001E-3</v>
      </c>
      <c r="Q1175">
        <v>1.1000000000000001E-3</v>
      </c>
      <c r="R1175">
        <v>5.5000000000000005E-3</v>
      </c>
      <c r="S1175">
        <v>0</v>
      </c>
      <c r="T1175">
        <v>2.2000000000000001E-3</v>
      </c>
      <c r="U1175">
        <v>1.1000000000000001E-3</v>
      </c>
      <c r="V1175">
        <v>1.1000000000000001E-3</v>
      </c>
      <c r="W1175">
        <v>0</v>
      </c>
      <c r="X1175">
        <v>0</v>
      </c>
      <c r="Y1175">
        <v>0</v>
      </c>
    </row>
    <row r="1176" spans="1:25">
      <c r="A1176" s="87" t="s">
        <v>1344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2.2000000000000001E-3</v>
      </c>
      <c r="K1176">
        <v>5.5000000000000005E-3</v>
      </c>
      <c r="L1176">
        <v>1.1000000000000001E-3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1.1000000000000001E-3</v>
      </c>
      <c r="T1176">
        <v>1.1000000000000001E-3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s="87" t="s">
        <v>1345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1.1000000000000001E-3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7.7000000000000011E-3</v>
      </c>
      <c r="Q1177">
        <v>7.7000000000000011E-3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s="87" t="s">
        <v>1346</v>
      </c>
      <c r="B1178">
        <v>1.1000000000000001E-3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4.4000000000000003E-3</v>
      </c>
      <c r="I1178">
        <v>5.5000000000000005E-3</v>
      </c>
      <c r="J1178">
        <v>3.3E-3</v>
      </c>
      <c r="K1178">
        <v>2.2000000000000001E-3</v>
      </c>
      <c r="L1178">
        <v>2.2000000000000001E-3</v>
      </c>
      <c r="M1178">
        <v>3.3E-3</v>
      </c>
      <c r="N1178">
        <v>3.3E-3</v>
      </c>
      <c r="O1178">
        <v>2.2000000000000001E-3</v>
      </c>
      <c r="P1178">
        <v>3.3E-3</v>
      </c>
      <c r="Q1178">
        <v>2.2000000000000001E-3</v>
      </c>
      <c r="R1178">
        <v>2.2000000000000001E-3</v>
      </c>
      <c r="S1178">
        <v>3.3E-3</v>
      </c>
      <c r="T1178">
        <v>2.2000000000000001E-3</v>
      </c>
      <c r="U1178">
        <v>3.3E-3</v>
      </c>
      <c r="V1178">
        <v>6.6E-3</v>
      </c>
      <c r="W1178">
        <v>3.3E-3</v>
      </c>
      <c r="X1178">
        <v>3.3E-3</v>
      </c>
      <c r="Y1178">
        <v>1.1000000000000001E-3</v>
      </c>
    </row>
    <row r="1179" spans="1:25">
      <c r="A1179" s="87" t="s">
        <v>1347</v>
      </c>
      <c r="B1179">
        <v>0</v>
      </c>
      <c r="C1179">
        <v>0</v>
      </c>
      <c r="D1179">
        <v>1.1000000000000001E-3</v>
      </c>
      <c r="E1179">
        <v>0</v>
      </c>
      <c r="F1179">
        <v>1.1000000000000001E-3</v>
      </c>
      <c r="G1179">
        <v>1.1000000000000001E-3</v>
      </c>
      <c r="H1179">
        <v>1.1000000000000001E-3</v>
      </c>
      <c r="I1179">
        <v>0</v>
      </c>
      <c r="J1179">
        <v>1.1000000000000001E-3</v>
      </c>
      <c r="K1179">
        <v>2.2000000000000001E-3</v>
      </c>
      <c r="L1179">
        <v>2.2000000000000001E-3</v>
      </c>
      <c r="M1179">
        <v>2.2000000000000001E-3</v>
      </c>
      <c r="N1179">
        <v>0</v>
      </c>
      <c r="O1179">
        <v>1.1000000000000001E-3</v>
      </c>
      <c r="P1179">
        <v>1.1000000000000001E-3</v>
      </c>
      <c r="Q1179">
        <v>2.2000000000000001E-3</v>
      </c>
      <c r="R1179">
        <v>1.1000000000000001E-3</v>
      </c>
      <c r="S1179">
        <v>1.1000000000000001E-3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s="87" t="s">
        <v>1348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4.4000000000000003E-3</v>
      </c>
      <c r="J1180">
        <v>1.1000000000000001E-3</v>
      </c>
      <c r="K1180">
        <v>6.6E-3</v>
      </c>
      <c r="L1180">
        <v>4.4000000000000003E-3</v>
      </c>
      <c r="M1180">
        <v>1.1000000000000001E-3</v>
      </c>
      <c r="N1180">
        <v>5.5000000000000005E-3</v>
      </c>
      <c r="O1180">
        <v>2.2000000000000001E-3</v>
      </c>
      <c r="P1180">
        <v>2.2000000000000001E-3</v>
      </c>
      <c r="Q1180">
        <v>1.1000000000000001E-3</v>
      </c>
      <c r="R1180">
        <v>1.1000000000000001E-3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s="87" t="s">
        <v>1349</v>
      </c>
      <c r="B1181">
        <v>3.3E-3</v>
      </c>
      <c r="C1181">
        <v>3.3E-3</v>
      </c>
      <c r="D1181">
        <v>3.3E-3</v>
      </c>
      <c r="E1181">
        <v>3.3E-3</v>
      </c>
      <c r="F1181">
        <v>3.3E-3</v>
      </c>
      <c r="G1181">
        <v>3.3E-3</v>
      </c>
      <c r="H1181">
        <v>1.5400000000000002E-2</v>
      </c>
      <c r="I1181">
        <v>1.6500000000000001E-2</v>
      </c>
      <c r="J1181">
        <v>1.6500000000000001E-2</v>
      </c>
      <c r="K1181">
        <v>1.21E-2</v>
      </c>
      <c r="L1181">
        <v>9.8999999999999991E-3</v>
      </c>
      <c r="M1181">
        <v>1.21E-2</v>
      </c>
      <c r="N1181">
        <v>1.1000000000000001E-2</v>
      </c>
      <c r="O1181">
        <v>9.8999999999999991E-3</v>
      </c>
      <c r="P1181">
        <v>9.8999999999999991E-3</v>
      </c>
      <c r="Q1181">
        <v>9.8999999999999991E-3</v>
      </c>
      <c r="R1181">
        <v>8.8000000000000005E-3</v>
      </c>
      <c r="S1181">
        <v>1.32E-2</v>
      </c>
      <c r="T1181">
        <v>1.9799999999999998E-2</v>
      </c>
      <c r="U1181">
        <v>1.1000000000000001E-2</v>
      </c>
      <c r="V1181">
        <v>6.6E-3</v>
      </c>
      <c r="W1181">
        <v>8.8000000000000005E-3</v>
      </c>
      <c r="X1181">
        <v>5.5000000000000005E-3</v>
      </c>
      <c r="Y1181">
        <v>4.4000000000000003E-3</v>
      </c>
    </row>
    <row r="1182" spans="1:25">
      <c r="A1182" s="87" t="s">
        <v>1350</v>
      </c>
      <c r="B1182">
        <v>1.1000000000000001E-3</v>
      </c>
      <c r="C1182">
        <v>1.1000000000000001E-3</v>
      </c>
      <c r="D1182">
        <v>0</v>
      </c>
      <c r="E1182">
        <v>0</v>
      </c>
      <c r="F1182">
        <v>0</v>
      </c>
      <c r="G1182">
        <v>0</v>
      </c>
      <c r="H1182">
        <v>1.1000000000000001E-3</v>
      </c>
      <c r="I1182">
        <v>1.1000000000000001E-3</v>
      </c>
      <c r="J1182">
        <v>3.3E-3</v>
      </c>
      <c r="K1182">
        <v>2.2000000000000001E-3</v>
      </c>
      <c r="L1182">
        <v>2.2000000000000001E-3</v>
      </c>
      <c r="M1182">
        <v>1.1000000000000001E-3</v>
      </c>
      <c r="N1182">
        <v>0</v>
      </c>
      <c r="O1182">
        <v>2.2000000000000001E-3</v>
      </c>
      <c r="P1182">
        <v>1.1000000000000001E-3</v>
      </c>
      <c r="Q1182">
        <v>1.1000000000000001E-3</v>
      </c>
      <c r="R1182">
        <v>2.2000000000000001E-3</v>
      </c>
      <c r="S1182">
        <v>5.5000000000000005E-3</v>
      </c>
      <c r="T1182">
        <v>2.2000000000000001E-3</v>
      </c>
      <c r="U1182">
        <v>0</v>
      </c>
      <c r="V1182">
        <v>0</v>
      </c>
      <c r="W1182">
        <v>0</v>
      </c>
      <c r="X1182">
        <v>1.1000000000000001E-3</v>
      </c>
      <c r="Y1182">
        <v>1.1000000000000001E-3</v>
      </c>
    </row>
    <row r="1183" spans="1:25">
      <c r="A1183" s="87" t="s">
        <v>1351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1.1000000000000001E-3</v>
      </c>
      <c r="I1183">
        <v>2.2000000000000001E-3</v>
      </c>
      <c r="J1183">
        <v>3.3E-3</v>
      </c>
      <c r="K1183">
        <v>2.2000000000000001E-3</v>
      </c>
      <c r="L1183">
        <v>2.2000000000000001E-3</v>
      </c>
      <c r="M1183">
        <v>4.4000000000000003E-3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1.1000000000000001E-3</v>
      </c>
      <c r="T1183">
        <v>1.1000000000000001E-3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s="87" t="s">
        <v>1352</v>
      </c>
      <c r="B1184">
        <v>1.1000000000000001E-3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2.2000000000000001E-3</v>
      </c>
      <c r="I1184">
        <v>3.3E-3</v>
      </c>
      <c r="J1184">
        <v>5.5000000000000005E-3</v>
      </c>
      <c r="K1184">
        <v>6.6E-3</v>
      </c>
      <c r="L1184">
        <v>7.7000000000000011E-3</v>
      </c>
      <c r="M1184">
        <v>7.7000000000000011E-3</v>
      </c>
      <c r="N1184">
        <v>6.6E-3</v>
      </c>
      <c r="O1184">
        <v>6.6E-3</v>
      </c>
      <c r="P1184">
        <v>5.5000000000000005E-3</v>
      </c>
      <c r="Q1184">
        <v>3.3E-3</v>
      </c>
      <c r="R1184">
        <v>3.3E-3</v>
      </c>
      <c r="S1184">
        <v>2.2000000000000001E-3</v>
      </c>
      <c r="T1184">
        <v>3.3E-3</v>
      </c>
      <c r="U1184">
        <v>4.4000000000000003E-3</v>
      </c>
      <c r="V1184">
        <v>2.2000000000000001E-3</v>
      </c>
      <c r="W1184">
        <v>2.2000000000000001E-3</v>
      </c>
      <c r="X1184">
        <v>3.3E-3</v>
      </c>
      <c r="Y1184">
        <v>2.2000000000000001E-3</v>
      </c>
    </row>
    <row r="1185" spans="1:25">
      <c r="A1185" s="87" t="s">
        <v>1353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1.1000000000000001E-3</v>
      </c>
      <c r="H1185">
        <v>1.1000000000000001E-3</v>
      </c>
      <c r="I1185">
        <v>3.3E-3</v>
      </c>
      <c r="J1185">
        <v>4.4000000000000003E-3</v>
      </c>
      <c r="K1185">
        <v>3.3E-3</v>
      </c>
      <c r="L1185">
        <v>1.1000000000000001E-3</v>
      </c>
      <c r="M1185">
        <v>1.1000000000000001E-3</v>
      </c>
      <c r="N1185">
        <v>1.1000000000000001E-3</v>
      </c>
      <c r="O1185">
        <v>0</v>
      </c>
      <c r="P1185">
        <v>1.1000000000000001E-3</v>
      </c>
      <c r="Q1185">
        <v>3.3E-3</v>
      </c>
      <c r="R1185">
        <v>3.3E-3</v>
      </c>
      <c r="S1185">
        <v>1.1000000000000001E-3</v>
      </c>
      <c r="T1185">
        <v>1.1000000000000001E-3</v>
      </c>
      <c r="U1185">
        <v>0</v>
      </c>
      <c r="V1185">
        <v>1.1000000000000001E-3</v>
      </c>
      <c r="W1185">
        <v>0</v>
      </c>
      <c r="X1185">
        <v>0</v>
      </c>
      <c r="Y1185">
        <v>0</v>
      </c>
    </row>
    <row r="1186" spans="1:25">
      <c r="A1186" s="87" t="s">
        <v>1354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2.2000000000000001E-3</v>
      </c>
      <c r="I1186">
        <v>0</v>
      </c>
      <c r="J1186">
        <v>1.1000000000000001E-3</v>
      </c>
      <c r="K1186">
        <v>2.2000000000000001E-3</v>
      </c>
      <c r="L1186">
        <v>2.2000000000000001E-3</v>
      </c>
      <c r="M1186">
        <v>3.3E-3</v>
      </c>
      <c r="N1186">
        <v>1.1000000000000001E-3</v>
      </c>
      <c r="O1186">
        <v>1.1000000000000001E-3</v>
      </c>
      <c r="P1186">
        <v>1.1000000000000001E-3</v>
      </c>
      <c r="Q1186">
        <v>1.1000000000000001E-3</v>
      </c>
      <c r="R1186">
        <v>3.3E-3</v>
      </c>
      <c r="S1186">
        <v>2.2000000000000001E-3</v>
      </c>
      <c r="T1186">
        <v>4.4000000000000003E-3</v>
      </c>
      <c r="U1186">
        <v>0</v>
      </c>
      <c r="V1186">
        <v>1.1000000000000001E-3</v>
      </c>
      <c r="W1186">
        <v>1.1000000000000001E-3</v>
      </c>
      <c r="X1186">
        <v>1.1000000000000001E-3</v>
      </c>
      <c r="Y1186">
        <v>1.1000000000000001E-3</v>
      </c>
    </row>
    <row r="1187" spans="1:25">
      <c r="A1187" s="87" t="s">
        <v>1355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1.1000000000000001E-3</v>
      </c>
      <c r="K1187">
        <v>1.1000000000000001E-3</v>
      </c>
      <c r="L1187">
        <v>1.1000000000000001E-3</v>
      </c>
      <c r="M1187">
        <v>1.1000000000000001E-3</v>
      </c>
      <c r="N1187">
        <v>1.1000000000000001E-3</v>
      </c>
      <c r="O1187">
        <v>0</v>
      </c>
      <c r="P1187">
        <v>0</v>
      </c>
      <c r="Q1187">
        <v>0</v>
      </c>
      <c r="R1187">
        <v>0</v>
      </c>
      <c r="S1187">
        <v>1.1000000000000001E-3</v>
      </c>
      <c r="T1187">
        <v>1.1000000000000001E-3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s="87" t="s">
        <v>1356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2.2000000000000001E-3</v>
      </c>
      <c r="J1188">
        <v>4.4000000000000003E-3</v>
      </c>
      <c r="K1188">
        <v>5.5000000000000005E-3</v>
      </c>
      <c r="L1188">
        <v>3.3E-3</v>
      </c>
      <c r="M1188">
        <v>2.2000000000000001E-3</v>
      </c>
      <c r="N1188">
        <v>4.4000000000000003E-3</v>
      </c>
      <c r="O1188">
        <v>2.2000000000000001E-3</v>
      </c>
      <c r="P1188">
        <v>1.1000000000000001E-3</v>
      </c>
      <c r="Q1188">
        <v>0</v>
      </c>
      <c r="R1188">
        <v>2.2000000000000001E-3</v>
      </c>
      <c r="S1188">
        <v>4.4000000000000003E-3</v>
      </c>
      <c r="T1188">
        <v>6.6E-3</v>
      </c>
      <c r="U1188">
        <v>2.2000000000000001E-3</v>
      </c>
      <c r="V1188">
        <v>1.1000000000000001E-3</v>
      </c>
      <c r="W1188">
        <v>3.3E-3</v>
      </c>
      <c r="X1188">
        <v>2.2000000000000001E-3</v>
      </c>
      <c r="Y1188">
        <v>1.1000000000000001E-3</v>
      </c>
    </row>
    <row r="1189" spans="1:25">
      <c r="A1189" s="87" t="s">
        <v>1357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1.1000000000000001E-3</v>
      </c>
      <c r="K1189">
        <v>2.2000000000000001E-3</v>
      </c>
      <c r="L1189">
        <v>1.1000000000000001E-3</v>
      </c>
      <c r="M1189">
        <v>1.1000000000000001E-3</v>
      </c>
      <c r="N1189">
        <v>1.1000000000000001E-3</v>
      </c>
      <c r="O1189">
        <v>0</v>
      </c>
      <c r="P1189">
        <v>1.1000000000000001E-3</v>
      </c>
      <c r="Q1189">
        <v>0</v>
      </c>
      <c r="R1189">
        <v>1.1000000000000001E-3</v>
      </c>
      <c r="S1189">
        <v>2.2000000000000001E-3</v>
      </c>
      <c r="T1189">
        <v>2.2000000000000001E-3</v>
      </c>
      <c r="U1189">
        <v>1.1000000000000001E-3</v>
      </c>
      <c r="V1189">
        <v>0</v>
      </c>
      <c r="W1189">
        <v>0</v>
      </c>
      <c r="X1189">
        <v>0</v>
      </c>
      <c r="Y1189">
        <v>0</v>
      </c>
    </row>
    <row r="1190" spans="1:25">
      <c r="A1190" s="87" t="s">
        <v>1358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s="87" t="s">
        <v>1359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1.1000000000000001E-3</v>
      </c>
      <c r="I1191">
        <v>2.2000000000000001E-3</v>
      </c>
      <c r="J1191">
        <v>2.2000000000000001E-3</v>
      </c>
      <c r="K1191">
        <v>2.2000000000000001E-3</v>
      </c>
      <c r="L1191">
        <v>1.1000000000000001E-3</v>
      </c>
      <c r="M1191">
        <v>1.1000000000000001E-3</v>
      </c>
      <c r="N1191">
        <v>1.1000000000000001E-3</v>
      </c>
      <c r="O1191">
        <v>2.2000000000000001E-3</v>
      </c>
      <c r="P1191">
        <v>0</v>
      </c>
      <c r="Q1191">
        <v>1.1000000000000001E-3</v>
      </c>
      <c r="R1191">
        <v>1.1000000000000001E-3</v>
      </c>
      <c r="S1191">
        <v>5.5000000000000005E-3</v>
      </c>
      <c r="T1191">
        <v>3.3E-3</v>
      </c>
      <c r="U1191">
        <v>1.1000000000000001E-3</v>
      </c>
      <c r="V1191">
        <v>1.1000000000000001E-3</v>
      </c>
      <c r="W1191">
        <v>1.1000000000000001E-3</v>
      </c>
      <c r="X1191">
        <v>0</v>
      </c>
      <c r="Y1191">
        <v>0</v>
      </c>
    </row>
    <row r="1192" spans="1:25">
      <c r="A1192" s="87" t="s">
        <v>1360</v>
      </c>
      <c r="B1192">
        <v>1.1000000000000001E-3</v>
      </c>
      <c r="C1192">
        <v>1.1000000000000001E-3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3.3E-3</v>
      </c>
      <c r="K1192">
        <v>2.2000000000000001E-3</v>
      </c>
      <c r="L1192">
        <v>4.4000000000000003E-3</v>
      </c>
      <c r="M1192">
        <v>4.4000000000000003E-3</v>
      </c>
      <c r="N1192">
        <v>2.2000000000000001E-3</v>
      </c>
      <c r="O1192">
        <v>4.4000000000000003E-3</v>
      </c>
      <c r="P1192">
        <v>2.2000000000000001E-3</v>
      </c>
      <c r="Q1192">
        <v>1.1000000000000001E-3</v>
      </c>
      <c r="R1192">
        <v>1.1000000000000001E-3</v>
      </c>
      <c r="S1192">
        <v>4.4000000000000003E-3</v>
      </c>
      <c r="T1192">
        <v>2.2000000000000001E-3</v>
      </c>
      <c r="U1192">
        <v>3.3E-3</v>
      </c>
      <c r="V1192">
        <v>1.1000000000000001E-3</v>
      </c>
      <c r="W1192">
        <v>1.1000000000000001E-3</v>
      </c>
      <c r="X1192">
        <v>1.1000000000000001E-3</v>
      </c>
      <c r="Y1192">
        <v>1.1000000000000001E-3</v>
      </c>
    </row>
    <row r="1193" spans="1:25">
      <c r="A1193" s="87" t="s">
        <v>1361</v>
      </c>
      <c r="B1193">
        <v>1.1000000000000001E-3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1.1000000000000001E-3</v>
      </c>
      <c r="I1193">
        <v>1.1000000000000001E-3</v>
      </c>
      <c r="J1193">
        <v>1.1000000000000001E-3</v>
      </c>
      <c r="K1193">
        <v>1.1000000000000001E-3</v>
      </c>
      <c r="L1193">
        <v>1.1000000000000001E-3</v>
      </c>
      <c r="M1193">
        <v>1.1000000000000001E-3</v>
      </c>
      <c r="N1193">
        <v>2.2000000000000001E-3</v>
      </c>
      <c r="O1193">
        <v>1.1000000000000001E-3</v>
      </c>
      <c r="P1193">
        <v>1.1000000000000001E-3</v>
      </c>
      <c r="Q1193">
        <v>1.1000000000000001E-3</v>
      </c>
      <c r="R1193">
        <v>0</v>
      </c>
      <c r="S1193">
        <v>2.2000000000000001E-3</v>
      </c>
      <c r="T1193">
        <v>1.1000000000000001E-3</v>
      </c>
      <c r="U1193">
        <v>0</v>
      </c>
      <c r="V1193">
        <v>0</v>
      </c>
      <c r="W1193">
        <v>0</v>
      </c>
      <c r="X1193">
        <v>1.1000000000000001E-3</v>
      </c>
      <c r="Y1193">
        <v>0</v>
      </c>
    </row>
    <row r="1194" spans="1:25">
      <c r="A1194" s="87" t="s">
        <v>1362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s="87" t="s">
        <v>1363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2.2000000000000001E-3</v>
      </c>
      <c r="J1195">
        <v>1.1000000000000001E-3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1.1000000000000001E-3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s="87" t="s">
        <v>1364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2.2000000000000001E-3</v>
      </c>
      <c r="K1196">
        <v>1.1000000000000001E-3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s="87" t="s">
        <v>1365</v>
      </c>
      <c r="B1197">
        <v>1.1000000000000001E-3</v>
      </c>
      <c r="C1197">
        <v>0</v>
      </c>
      <c r="D1197">
        <v>0</v>
      </c>
      <c r="E1197">
        <v>0</v>
      </c>
      <c r="F1197">
        <v>1.1000000000000001E-3</v>
      </c>
      <c r="G1197">
        <v>1.1000000000000001E-3</v>
      </c>
      <c r="H1197">
        <v>5.5000000000000005E-3</v>
      </c>
      <c r="I1197">
        <v>4.4000000000000003E-3</v>
      </c>
      <c r="J1197">
        <v>6.6E-3</v>
      </c>
      <c r="K1197">
        <v>3.3E-3</v>
      </c>
      <c r="L1197">
        <v>4.4000000000000003E-3</v>
      </c>
      <c r="M1197">
        <v>3.3E-3</v>
      </c>
      <c r="N1197">
        <v>2.2000000000000001E-3</v>
      </c>
      <c r="O1197">
        <v>3.3E-3</v>
      </c>
      <c r="P1197">
        <v>4.4000000000000003E-3</v>
      </c>
      <c r="Q1197">
        <v>3.3E-3</v>
      </c>
      <c r="R1197">
        <v>3.3E-3</v>
      </c>
      <c r="S1197">
        <v>8.8000000000000005E-3</v>
      </c>
      <c r="T1197">
        <v>5.5000000000000005E-3</v>
      </c>
      <c r="U1197">
        <v>3.3E-3</v>
      </c>
      <c r="V1197">
        <v>2.2000000000000001E-3</v>
      </c>
      <c r="W1197">
        <v>3.3E-3</v>
      </c>
      <c r="X1197">
        <v>1.1000000000000001E-3</v>
      </c>
      <c r="Y1197">
        <v>1.1000000000000001E-3</v>
      </c>
    </row>
    <row r="1198" spans="1:25">
      <c r="A1198" s="87" t="s">
        <v>1366</v>
      </c>
      <c r="B1198">
        <v>1.1000000000000001E-3</v>
      </c>
      <c r="C1198">
        <v>0</v>
      </c>
      <c r="D1198">
        <v>0</v>
      </c>
      <c r="E1198">
        <v>1.1000000000000001E-3</v>
      </c>
      <c r="F1198">
        <v>0</v>
      </c>
      <c r="G1198">
        <v>1.1000000000000001E-3</v>
      </c>
      <c r="H1198">
        <v>2.2000000000000001E-3</v>
      </c>
      <c r="I1198">
        <v>5.5000000000000005E-3</v>
      </c>
      <c r="J1198">
        <v>4.4000000000000003E-3</v>
      </c>
      <c r="K1198">
        <v>3.3E-3</v>
      </c>
      <c r="L1198">
        <v>6.6E-3</v>
      </c>
      <c r="M1198">
        <v>4.4000000000000003E-3</v>
      </c>
      <c r="N1198">
        <v>3.3E-3</v>
      </c>
      <c r="O1198">
        <v>3.3E-3</v>
      </c>
      <c r="P1198">
        <v>3.3E-3</v>
      </c>
      <c r="Q1198">
        <v>6.6E-3</v>
      </c>
      <c r="R1198">
        <v>4.4000000000000003E-3</v>
      </c>
      <c r="S1198">
        <v>6.6E-3</v>
      </c>
      <c r="T1198">
        <v>3.3E-3</v>
      </c>
      <c r="U1198">
        <v>3.3E-3</v>
      </c>
      <c r="V1198">
        <v>2.2000000000000001E-3</v>
      </c>
      <c r="W1198">
        <v>1.1000000000000001E-3</v>
      </c>
      <c r="X1198">
        <v>1.1000000000000001E-3</v>
      </c>
      <c r="Y1198">
        <v>1.1000000000000001E-3</v>
      </c>
    </row>
    <row r="1199" spans="1:25">
      <c r="A1199" s="87" t="s">
        <v>1367</v>
      </c>
      <c r="B1199">
        <v>1.1000000000000001E-3</v>
      </c>
      <c r="C1199">
        <v>1.1000000000000001E-3</v>
      </c>
      <c r="D1199">
        <v>1.1000000000000001E-3</v>
      </c>
      <c r="E1199">
        <v>1.1000000000000001E-3</v>
      </c>
      <c r="F1199">
        <v>1.1000000000000001E-3</v>
      </c>
      <c r="G1199">
        <v>1.1000000000000001E-3</v>
      </c>
      <c r="H1199">
        <v>1.1000000000000001E-3</v>
      </c>
      <c r="I1199">
        <v>2.2000000000000001E-3</v>
      </c>
      <c r="J1199">
        <v>3.3E-3</v>
      </c>
      <c r="K1199">
        <v>2.2000000000000001E-3</v>
      </c>
      <c r="L1199">
        <v>3.3E-3</v>
      </c>
      <c r="M1199">
        <v>2.2000000000000001E-3</v>
      </c>
      <c r="N1199">
        <v>2.2000000000000001E-3</v>
      </c>
      <c r="O1199">
        <v>2.2000000000000001E-3</v>
      </c>
      <c r="P1199">
        <v>2.2000000000000001E-3</v>
      </c>
      <c r="Q1199">
        <v>2.2000000000000001E-3</v>
      </c>
      <c r="R1199">
        <v>2.2000000000000001E-3</v>
      </c>
      <c r="S1199">
        <v>2.2000000000000001E-3</v>
      </c>
      <c r="T1199">
        <v>2.2000000000000001E-3</v>
      </c>
      <c r="U1199">
        <v>1.1000000000000001E-3</v>
      </c>
      <c r="V1199">
        <v>1.1000000000000001E-3</v>
      </c>
      <c r="W1199">
        <v>1.1000000000000001E-3</v>
      </c>
      <c r="X1199">
        <v>1.1000000000000001E-3</v>
      </c>
      <c r="Y1199">
        <v>1.1000000000000001E-3</v>
      </c>
    </row>
    <row r="1200" spans="1:25">
      <c r="A1200" s="87" t="s">
        <v>1368</v>
      </c>
      <c r="B1200">
        <v>3.3E-3</v>
      </c>
      <c r="C1200">
        <v>2.2000000000000001E-3</v>
      </c>
      <c r="D1200">
        <v>1.1000000000000001E-3</v>
      </c>
      <c r="E1200">
        <v>1.1000000000000001E-3</v>
      </c>
      <c r="F1200">
        <v>0</v>
      </c>
      <c r="G1200">
        <v>3.3E-3</v>
      </c>
      <c r="H1200">
        <v>2.2000000000000001E-3</v>
      </c>
      <c r="I1200">
        <v>5.5000000000000005E-3</v>
      </c>
      <c r="J1200">
        <v>1.1000000000000001E-2</v>
      </c>
      <c r="K1200">
        <v>6.6E-3</v>
      </c>
      <c r="L1200">
        <v>1.1000000000000001E-2</v>
      </c>
      <c r="M1200">
        <v>3.3E-3</v>
      </c>
      <c r="N1200">
        <v>2.2000000000000001E-3</v>
      </c>
      <c r="O1200">
        <v>3.3E-3</v>
      </c>
      <c r="P1200">
        <v>3.3E-3</v>
      </c>
      <c r="Q1200">
        <v>3.3E-3</v>
      </c>
      <c r="R1200">
        <v>3.3E-3</v>
      </c>
      <c r="S1200">
        <v>7.7000000000000011E-3</v>
      </c>
      <c r="T1200">
        <v>4.4000000000000003E-3</v>
      </c>
      <c r="U1200">
        <v>2.2000000000000001E-3</v>
      </c>
      <c r="V1200">
        <v>3.3E-3</v>
      </c>
      <c r="W1200">
        <v>4.4000000000000003E-3</v>
      </c>
      <c r="X1200">
        <v>2.2000000000000001E-3</v>
      </c>
      <c r="Y1200">
        <v>3.3E-3</v>
      </c>
    </row>
    <row r="1201" spans="1:25">
      <c r="A1201" s="87" t="s">
        <v>1369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2.2000000000000001E-3</v>
      </c>
      <c r="J1201">
        <v>4.4000000000000003E-3</v>
      </c>
      <c r="K1201">
        <v>3.3E-3</v>
      </c>
      <c r="L1201">
        <v>0</v>
      </c>
      <c r="M1201">
        <v>0</v>
      </c>
      <c r="N1201">
        <v>0</v>
      </c>
      <c r="O1201">
        <v>0</v>
      </c>
      <c r="P1201">
        <v>2.2000000000000001E-3</v>
      </c>
      <c r="Q1201">
        <v>7.7000000000000011E-3</v>
      </c>
      <c r="R1201">
        <v>5.5000000000000005E-3</v>
      </c>
      <c r="S1201">
        <v>1.1000000000000001E-3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s="87" t="s">
        <v>1370</v>
      </c>
      <c r="B1202">
        <v>1.1000000000000001E-3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1.1000000000000001E-3</v>
      </c>
      <c r="I1202">
        <v>1.1000000000000001E-3</v>
      </c>
      <c r="J1202">
        <v>3.3E-3</v>
      </c>
      <c r="K1202">
        <v>3.3E-3</v>
      </c>
      <c r="L1202">
        <v>4.4000000000000003E-3</v>
      </c>
      <c r="M1202">
        <v>5.5000000000000005E-3</v>
      </c>
      <c r="N1202">
        <v>3.3E-3</v>
      </c>
      <c r="O1202">
        <v>2.2000000000000001E-3</v>
      </c>
      <c r="P1202">
        <v>3.3E-3</v>
      </c>
      <c r="Q1202">
        <v>2.2000000000000001E-3</v>
      </c>
      <c r="R1202">
        <v>2.2000000000000001E-3</v>
      </c>
      <c r="S1202">
        <v>2.2000000000000001E-3</v>
      </c>
      <c r="T1202">
        <v>5.5000000000000005E-3</v>
      </c>
      <c r="U1202">
        <v>2.2000000000000001E-3</v>
      </c>
      <c r="V1202">
        <v>1.1000000000000001E-3</v>
      </c>
      <c r="W1202">
        <v>1.1000000000000001E-3</v>
      </c>
      <c r="X1202">
        <v>1.1000000000000001E-3</v>
      </c>
      <c r="Y1202">
        <v>2.2000000000000001E-3</v>
      </c>
    </row>
    <row r="1203" spans="1:25">
      <c r="A1203" s="87" t="s">
        <v>1371</v>
      </c>
      <c r="B1203">
        <v>1.1000000000000001E-3</v>
      </c>
      <c r="C1203">
        <v>1.1000000000000001E-3</v>
      </c>
      <c r="D1203">
        <v>1.1000000000000001E-3</v>
      </c>
      <c r="E1203">
        <v>1.1000000000000001E-3</v>
      </c>
      <c r="F1203">
        <v>1.1000000000000001E-3</v>
      </c>
      <c r="G1203">
        <v>1.1000000000000001E-3</v>
      </c>
      <c r="H1203">
        <v>1.1000000000000001E-3</v>
      </c>
      <c r="I1203">
        <v>3.3E-3</v>
      </c>
      <c r="J1203">
        <v>4.4000000000000003E-3</v>
      </c>
      <c r="K1203">
        <v>4.4000000000000003E-3</v>
      </c>
      <c r="L1203">
        <v>5.5000000000000005E-3</v>
      </c>
      <c r="M1203">
        <v>3.3E-3</v>
      </c>
      <c r="N1203">
        <v>3.3E-3</v>
      </c>
      <c r="O1203">
        <v>4.4000000000000003E-3</v>
      </c>
      <c r="P1203">
        <v>3.3E-3</v>
      </c>
      <c r="Q1203">
        <v>2.2000000000000001E-3</v>
      </c>
      <c r="R1203">
        <v>3.3E-3</v>
      </c>
      <c r="S1203">
        <v>2.2000000000000001E-3</v>
      </c>
      <c r="T1203">
        <v>3.3E-3</v>
      </c>
      <c r="U1203">
        <v>2.2000000000000001E-3</v>
      </c>
      <c r="V1203">
        <v>2.2000000000000001E-3</v>
      </c>
      <c r="W1203">
        <v>3.3E-3</v>
      </c>
      <c r="X1203">
        <v>1.1000000000000001E-3</v>
      </c>
      <c r="Y1203">
        <v>1.1000000000000001E-3</v>
      </c>
    </row>
    <row r="1204" spans="1:25">
      <c r="A1204" s="87" t="s">
        <v>1372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9.8999999999999991E-3</v>
      </c>
      <c r="J1204">
        <v>1.32E-2</v>
      </c>
      <c r="K1204">
        <v>3.3E-3</v>
      </c>
      <c r="L1204">
        <v>2.2000000000000001E-3</v>
      </c>
      <c r="M1204">
        <v>5.5000000000000005E-3</v>
      </c>
      <c r="N1204">
        <v>8.8000000000000005E-3</v>
      </c>
      <c r="O1204">
        <v>1.32E-2</v>
      </c>
      <c r="P1204">
        <v>1.1000000000000001E-2</v>
      </c>
      <c r="Q1204">
        <v>1.6500000000000001E-2</v>
      </c>
      <c r="R1204">
        <v>3.3E-3</v>
      </c>
      <c r="S1204">
        <v>2.2000000000000001E-3</v>
      </c>
      <c r="T1204">
        <v>1.1000000000000001E-3</v>
      </c>
      <c r="U1204">
        <v>1.1000000000000001E-3</v>
      </c>
      <c r="V1204">
        <v>1.1000000000000001E-3</v>
      </c>
      <c r="W1204">
        <v>1.1000000000000001E-3</v>
      </c>
      <c r="X1204">
        <v>0</v>
      </c>
      <c r="Y1204">
        <v>0</v>
      </c>
    </row>
    <row r="1205" spans="1:25">
      <c r="A1205" s="87" t="s">
        <v>1373</v>
      </c>
      <c r="B1205">
        <v>0</v>
      </c>
      <c r="C1205">
        <v>0</v>
      </c>
      <c r="D1205">
        <v>1.1000000000000001E-3</v>
      </c>
      <c r="E1205">
        <v>2.2000000000000001E-3</v>
      </c>
      <c r="F1205">
        <v>2.2000000000000001E-3</v>
      </c>
      <c r="G1205">
        <v>1.1000000000000001E-3</v>
      </c>
      <c r="H1205">
        <v>0</v>
      </c>
      <c r="I1205">
        <v>2.2000000000000001E-3</v>
      </c>
      <c r="J1205">
        <v>7.7000000000000011E-3</v>
      </c>
      <c r="K1205">
        <v>3.3E-3</v>
      </c>
      <c r="L1205">
        <v>3.3E-3</v>
      </c>
      <c r="M1205">
        <v>1.1000000000000001E-3</v>
      </c>
      <c r="N1205">
        <v>1.1000000000000001E-3</v>
      </c>
      <c r="O1205">
        <v>2.2000000000000001E-3</v>
      </c>
      <c r="P1205">
        <v>2.2000000000000001E-3</v>
      </c>
      <c r="Q1205">
        <v>2.2000000000000001E-3</v>
      </c>
      <c r="R1205">
        <v>4.4000000000000003E-3</v>
      </c>
      <c r="S1205">
        <v>5.5000000000000005E-3</v>
      </c>
      <c r="T1205">
        <v>3.3E-3</v>
      </c>
      <c r="U1205">
        <v>1.1000000000000001E-3</v>
      </c>
      <c r="V1205">
        <v>2.2000000000000001E-3</v>
      </c>
      <c r="W1205">
        <v>1.1000000000000001E-3</v>
      </c>
      <c r="X1205">
        <v>1.1000000000000001E-3</v>
      </c>
      <c r="Y1205">
        <v>0</v>
      </c>
    </row>
    <row r="1206" spans="1:25">
      <c r="A1206" s="87" t="s">
        <v>1374</v>
      </c>
      <c r="B1206">
        <v>0</v>
      </c>
      <c r="C1206">
        <v>0</v>
      </c>
      <c r="D1206">
        <v>0</v>
      </c>
      <c r="E1206">
        <v>1.1000000000000001E-3</v>
      </c>
      <c r="F1206">
        <v>0</v>
      </c>
      <c r="G1206">
        <v>0</v>
      </c>
      <c r="H1206">
        <v>1.1000000000000001E-3</v>
      </c>
      <c r="I1206">
        <v>2.2000000000000001E-3</v>
      </c>
      <c r="J1206">
        <v>6.6E-3</v>
      </c>
      <c r="K1206">
        <v>4.4000000000000003E-3</v>
      </c>
      <c r="L1206">
        <v>4.4000000000000003E-3</v>
      </c>
      <c r="M1206">
        <v>4.4000000000000003E-3</v>
      </c>
      <c r="N1206">
        <v>3.3E-3</v>
      </c>
      <c r="O1206">
        <v>3.3E-3</v>
      </c>
      <c r="P1206">
        <v>3.3E-3</v>
      </c>
      <c r="Q1206">
        <v>3.3E-3</v>
      </c>
      <c r="R1206">
        <v>3.3E-3</v>
      </c>
      <c r="S1206">
        <v>3.3E-3</v>
      </c>
      <c r="T1206">
        <v>6.6E-3</v>
      </c>
      <c r="U1206">
        <v>2.2000000000000001E-3</v>
      </c>
      <c r="V1206">
        <v>2.2000000000000001E-3</v>
      </c>
      <c r="W1206">
        <v>2.2000000000000001E-3</v>
      </c>
      <c r="X1206">
        <v>1.1000000000000001E-3</v>
      </c>
      <c r="Y1206">
        <v>1.1000000000000001E-3</v>
      </c>
    </row>
    <row r="1207" spans="1:25">
      <c r="A1207" s="87" t="s">
        <v>1375</v>
      </c>
      <c r="B1207">
        <v>0</v>
      </c>
      <c r="C1207">
        <v>0</v>
      </c>
      <c r="D1207">
        <v>1.1000000000000001E-3</v>
      </c>
      <c r="E1207">
        <v>1.1000000000000001E-3</v>
      </c>
      <c r="F1207">
        <v>0</v>
      </c>
      <c r="G1207">
        <v>0</v>
      </c>
      <c r="H1207">
        <v>2.2000000000000001E-3</v>
      </c>
      <c r="I1207">
        <v>3.3E-3</v>
      </c>
      <c r="J1207">
        <v>9.8999999999999991E-3</v>
      </c>
      <c r="K1207">
        <v>3.3E-3</v>
      </c>
      <c r="L1207">
        <v>2.2000000000000001E-3</v>
      </c>
      <c r="M1207">
        <v>2.2000000000000001E-3</v>
      </c>
      <c r="N1207">
        <v>1.1000000000000001E-3</v>
      </c>
      <c r="O1207">
        <v>2.2000000000000001E-3</v>
      </c>
      <c r="P1207">
        <v>1.1000000000000001E-3</v>
      </c>
      <c r="Q1207">
        <v>3.3E-3</v>
      </c>
      <c r="R1207">
        <v>6.6E-3</v>
      </c>
      <c r="S1207">
        <v>4.4000000000000003E-3</v>
      </c>
      <c r="T1207">
        <v>2.2000000000000001E-3</v>
      </c>
      <c r="U1207">
        <v>1.1000000000000001E-3</v>
      </c>
      <c r="V1207">
        <v>1.1000000000000001E-3</v>
      </c>
      <c r="W1207">
        <v>1.1000000000000001E-3</v>
      </c>
      <c r="X1207">
        <v>1.1000000000000001E-3</v>
      </c>
      <c r="Y1207">
        <v>1.1000000000000001E-3</v>
      </c>
    </row>
    <row r="1208" spans="1:25">
      <c r="A1208" s="87" t="s">
        <v>1376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1.1000000000000001E-3</v>
      </c>
      <c r="H1208">
        <v>2.2000000000000001E-3</v>
      </c>
      <c r="I1208">
        <v>4.4000000000000003E-3</v>
      </c>
      <c r="J1208">
        <v>9.8999999999999991E-3</v>
      </c>
      <c r="K1208">
        <v>7.7000000000000011E-3</v>
      </c>
      <c r="L1208">
        <v>4.4000000000000003E-3</v>
      </c>
      <c r="M1208">
        <v>9.8999999999999991E-3</v>
      </c>
      <c r="N1208">
        <v>6.6E-3</v>
      </c>
      <c r="O1208">
        <v>5.5000000000000005E-3</v>
      </c>
      <c r="P1208">
        <v>5.5000000000000005E-3</v>
      </c>
      <c r="Q1208">
        <v>5.5000000000000005E-3</v>
      </c>
      <c r="R1208">
        <v>7.7000000000000011E-3</v>
      </c>
      <c r="S1208">
        <v>5.5000000000000005E-3</v>
      </c>
      <c r="T1208">
        <v>3.3E-3</v>
      </c>
      <c r="U1208">
        <v>3.3E-3</v>
      </c>
      <c r="V1208">
        <v>2.2000000000000001E-3</v>
      </c>
      <c r="W1208">
        <v>1.1000000000000001E-3</v>
      </c>
      <c r="X1208">
        <v>1.1000000000000001E-3</v>
      </c>
      <c r="Y1208">
        <v>0</v>
      </c>
    </row>
    <row r="1209" spans="1:25">
      <c r="A1209" s="87" t="s">
        <v>1377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1.1000000000000001E-3</v>
      </c>
      <c r="H1209">
        <v>4.4000000000000003E-3</v>
      </c>
      <c r="I1209">
        <v>9.8999999999999991E-3</v>
      </c>
      <c r="J1209">
        <v>9.8999999999999991E-3</v>
      </c>
      <c r="K1209">
        <v>9.8999999999999991E-3</v>
      </c>
      <c r="L1209">
        <v>3.3E-3</v>
      </c>
      <c r="M1209">
        <v>2.2000000000000001E-3</v>
      </c>
      <c r="N1209">
        <v>3.3E-3</v>
      </c>
      <c r="O1209">
        <v>2.2000000000000001E-3</v>
      </c>
      <c r="P1209">
        <v>3.3E-3</v>
      </c>
      <c r="Q1209">
        <v>7.7000000000000011E-3</v>
      </c>
      <c r="R1209">
        <v>7.7000000000000011E-3</v>
      </c>
      <c r="S1209">
        <v>1.21E-2</v>
      </c>
      <c r="T1209">
        <v>4.4000000000000003E-3</v>
      </c>
      <c r="U1209">
        <v>1.1000000000000001E-3</v>
      </c>
      <c r="V1209">
        <v>1.1000000000000001E-3</v>
      </c>
      <c r="W1209">
        <v>1.1000000000000001E-3</v>
      </c>
      <c r="X1209">
        <v>0</v>
      </c>
      <c r="Y1209">
        <v>0</v>
      </c>
    </row>
    <row r="1210" spans="1:25">
      <c r="A1210" s="87" t="s">
        <v>1378</v>
      </c>
      <c r="B1210">
        <v>4.4000000000000003E-3</v>
      </c>
      <c r="C1210">
        <v>4.4000000000000003E-3</v>
      </c>
      <c r="D1210">
        <v>5.5000000000000005E-3</v>
      </c>
      <c r="E1210">
        <v>5.5000000000000005E-3</v>
      </c>
      <c r="F1210">
        <v>4.4000000000000003E-3</v>
      </c>
      <c r="G1210">
        <v>4.4000000000000003E-3</v>
      </c>
      <c r="H1210">
        <v>4.4000000000000003E-3</v>
      </c>
      <c r="I1210">
        <v>1.1000000000000001E-2</v>
      </c>
      <c r="J1210">
        <v>1.21E-2</v>
      </c>
      <c r="K1210">
        <v>1.1000000000000001E-2</v>
      </c>
      <c r="L1210">
        <v>1.1000000000000001E-2</v>
      </c>
      <c r="M1210">
        <v>1.9799999999999998E-2</v>
      </c>
      <c r="N1210">
        <v>8.8000000000000005E-3</v>
      </c>
      <c r="O1210">
        <v>9.8999999999999991E-3</v>
      </c>
      <c r="P1210">
        <v>8.8000000000000005E-3</v>
      </c>
      <c r="Q1210">
        <v>7.7000000000000011E-3</v>
      </c>
      <c r="R1210">
        <v>8.8000000000000005E-3</v>
      </c>
      <c r="S1210">
        <v>7.7000000000000011E-3</v>
      </c>
      <c r="T1210">
        <v>9.8999999999999991E-3</v>
      </c>
      <c r="U1210">
        <v>6.6E-3</v>
      </c>
      <c r="V1210">
        <v>6.6E-3</v>
      </c>
      <c r="W1210">
        <v>6.6E-3</v>
      </c>
      <c r="X1210">
        <v>5.5000000000000005E-3</v>
      </c>
      <c r="Y1210">
        <v>4.4000000000000003E-3</v>
      </c>
    </row>
    <row r="1211" spans="1:25">
      <c r="A1211" s="87" t="s">
        <v>1379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1.1000000000000001E-3</v>
      </c>
      <c r="H1211">
        <v>2.2000000000000001E-3</v>
      </c>
      <c r="I1211">
        <v>2.2000000000000001E-3</v>
      </c>
      <c r="J1211">
        <v>3.3E-3</v>
      </c>
      <c r="K1211">
        <v>3.3E-3</v>
      </c>
      <c r="L1211">
        <v>3.3E-3</v>
      </c>
      <c r="M1211">
        <v>4.4000000000000003E-3</v>
      </c>
      <c r="N1211">
        <v>3.3E-3</v>
      </c>
      <c r="O1211">
        <v>2.2000000000000001E-3</v>
      </c>
      <c r="P1211">
        <v>2.2000000000000001E-3</v>
      </c>
      <c r="Q1211">
        <v>3.3E-3</v>
      </c>
      <c r="R1211">
        <v>2.2000000000000001E-3</v>
      </c>
      <c r="S1211">
        <v>5.5000000000000005E-3</v>
      </c>
      <c r="T1211">
        <v>2.2000000000000001E-3</v>
      </c>
      <c r="U1211">
        <v>4.4000000000000003E-3</v>
      </c>
      <c r="V1211">
        <v>2.2000000000000001E-3</v>
      </c>
      <c r="W1211">
        <v>1.1000000000000001E-3</v>
      </c>
      <c r="X1211">
        <v>0</v>
      </c>
      <c r="Y1211">
        <v>0</v>
      </c>
    </row>
    <row r="1212" spans="1:25">
      <c r="A1212" s="87" t="s">
        <v>1380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2.2000000000000001E-3</v>
      </c>
      <c r="I1212">
        <v>1.43E-2</v>
      </c>
      <c r="J1212">
        <v>1.5400000000000002E-2</v>
      </c>
      <c r="K1212">
        <v>4.4000000000000003E-3</v>
      </c>
      <c r="L1212">
        <v>5.5000000000000005E-3</v>
      </c>
      <c r="M1212">
        <v>2.2000000000000001E-3</v>
      </c>
      <c r="N1212">
        <v>2.2000000000000001E-3</v>
      </c>
      <c r="O1212">
        <v>2.2000000000000001E-3</v>
      </c>
      <c r="P1212">
        <v>6.6E-3</v>
      </c>
      <c r="Q1212">
        <v>8.8000000000000005E-3</v>
      </c>
      <c r="R1212">
        <v>8.8000000000000005E-3</v>
      </c>
      <c r="S1212">
        <v>2.2000000000000001E-3</v>
      </c>
      <c r="T1212">
        <v>3.3E-3</v>
      </c>
      <c r="U1212">
        <v>0</v>
      </c>
      <c r="V1212">
        <v>0</v>
      </c>
      <c r="W1212">
        <v>0</v>
      </c>
      <c r="X1212">
        <v>1.1000000000000001E-3</v>
      </c>
      <c r="Y1212">
        <v>1.1000000000000001E-3</v>
      </c>
    </row>
    <row r="1213" spans="1:25">
      <c r="A1213" s="87" t="s">
        <v>1381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3.3E-3</v>
      </c>
      <c r="J1213">
        <v>3.3E-3</v>
      </c>
      <c r="K1213">
        <v>3.3E-3</v>
      </c>
      <c r="L1213">
        <v>3.3E-3</v>
      </c>
      <c r="M1213">
        <v>3.3E-3</v>
      </c>
      <c r="N1213">
        <v>3.3E-3</v>
      </c>
      <c r="O1213">
        <v>3.3E-3</v>
      </c>
      <c r="P1213">
        <v>3.3E-3</v>
      </c>
      <c r="Q1213">
        <v>2.2000000000000001E-3</v>
      </c>
      <c r="R1213">
        <v>2.2000000000000001E-3</v>
      </c>
      <c r="S1213">
        <v>2.2000000000000001E-3</v>
      </c>
      <c r="T1213">
        <v>1.1000000000000001E-3</v>
      </c>
      <c r="U1213">
        <v>2.2000000000000001E-3</v>
      </c>
      <c r="V1213">
        <v>1.1000000000000001E-3</v>
      </c>
      <c r="W1213">
        <v>0</v>
      </c>
      <c r="X1213">
        <v>0</v>
      </c>
      <c r="Y1213">
        <v>0</v>
      </c>
    </row>
    <row r="1214" spans="1:25">
      <c r="A1214" s="87" t="s">
        <v>1382</v>
      </c>
      <c r="B1214">
        <v>6.6000000000000003E-2</v>
      </c>
      <c r="C1214">
        <v>6.8199999999999997E-2</v>
      </c>
      <c r="D1214">
        <v>6.93E-2</v>
      </c>
      <c r="E1214">
        <v>6.7099999999999993E-2</v>
      </c>
      <c r="F1214">
        <v>6.3799999999999996E-2</v>
      </c>
      <c r="G1214">
        <v>6.4899999999999999E-2</v>
      </c>
      <c r="H1214">
        <v>6.8199999999999997E-2</v>
      </c>
      <c r="I1214">
        <v>0.3201</v>
      </c>
      <c r="J1214">
        <v>0.40920000000000001</v>
      </c>
      <c r="K1214">
        <v>8.9100000000000013E-2</v>
      </c>
      <c r="L1214">
        <v>6.8199999999999997E-2</v>
      </c>
      <c r="M1214">
        <v>5.6100000000000004E-2</v>
      </c>
      <c r="N1214">
        <v>5.3899999999999997E-2</v>
      </c>
      <c r="O1214">
        <v>4.9500000000000002E-2</v>
      </c>
      <c r="P1214">
        <v>9.4600000000000004E-2</v>
      </c>
      <c r="Q1214">
        <v>7.4800000000000005E-2</v>
      </c>
      <c r="R1214">
        <v>4.8399999999999999E-2</v>
      </c>
      <c r="S1214">
        <v>4.8399999999999999E-2</v>
      </c>
      <c r="T1214">
        <v>4.8399999999999999E-2</v>
      </c>
      <c r="U1214">
        <v>4.8399999999999999E-2</v>
      </c>
      <c r="V1214">
        <v>4.8399999999999999E-2</v>
      </c>
      <c r="W1214">
        <v>4.7300000000000002E-2</v>
      </c>
      <c r="X1214">
        <v>4.8399999999999999E-2</v>
      </c>
      <c r="Y1214">
        <v>0.2387</v>
      </c>
    </row>
    <row r="1215" spans="1:25">
      <c r="A1215" s="87" t="s">
        <v>1383</v>
      </c>
      <c r="B1215">
        <v>0.1749</v>
      </c>
      <c r="C1215">
        <v>6.2699999999999992E-2</v>
      </c>
      <c r="D1215">
        <v>3.3000000000000002E-2</v>
      </c>
      <c r="E1215">
        <v>3.3000000000000002E-2</v>
      </c>
      <c r="F1215">
        <v>1.8700000000000001E-2</v>
      </c>
      <c r="G1215">
        <v>1.32E-2</v>
      </c>
      <c r="H1215">
        <v>0.1067</v>
      </c>
      <c r="I1215">
        <v>0.24970000000000001</v>
      </c>
      <c r="J1215">
        <v>0.24859999999999999</v>
      </c>
      <c r="K1215">
        <v>0.1474</v>
      </c>
      <c r="L1215">
        <v>4.6199999999999998E-2</v>
      </c>
      <c r="M1215">
        <v>3.0800000000000004E-2</v>
      </c>
      <c r="N1215">
        <v>5.1699999999999996E-2</v>
      </c>
      <c r="O1215">
        <v>6.1600000000000009E-2</v>
      </c>
      <c r="P1215">
        <v>4.8399999999999999E-2</v>
      </c>
      <c r="Q1215">
        <v>3.9599999999999996E-2</v>
      </c>
      <c r="R1215">
        <v>2.2000000000000002E-2</v>
      </c>
      <c r="S1215">
        <v>2.0900000000000002E-2</v>
      </c>
      <c r="T1215">
        <v>1.1000000000000001E-2</v>
      </c>
      <c r="U1215">
        <v>9.8999999999999991E-3</v>
      </c>
      <c r="V1215">
        <v>6.6E-3</v>
      </c>
      <c r="W1215">
        <v>7.3700000000000002E-2</v>
      </c>
      <c r="X1215">
        <v>0.23760000000000001</v>
      </c>
      <c r="Y1215">
        <v>0.23540000000000003</v>
      </c>
    </row>
    <row r="1216" spans="1:25">
      <c r="A1216" s="87" t="s">
        <v>1384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1.1000000000000001E-3</v>
      </c>
      <c r="H1216">
        <v>2.2000000000000001E-3</v>
      </c>
      <c r="I1216">
        <v>3.3E-3</v>
      </c>
      <c r="J1216">
        <v>1.1000000000000001E-3</v>
      </c>
      <c r="K1216">
        <v>2.2000000000000001E-3</v>
      </c>
      <c r="L1216">
        <v>1.1000000000000001E-3</v>
      </c>
      <c r="M1216">
        <v>1.1000000000000001E-3</v>
      </c>
      <c r="N1216">
        <v>1.1000000000000001E-3</v>
      </c>
      <c r="O1216">
        <v>2.2000000000000001E-3</v>
      </c>
      <c r="P1216">
        <v>1.1000000000000001E-3</v>
      </c>
      <c r="Q1216">
        <v>1.1000000000000001E-3</v>
      </c>
      <c r="R1216">
        <v>2.2000000000000001E-3</v>
      </c>
      <c r="S1216">
        <v>2.2000000000000001E-3</v>
      </c>
      <c r="T1216">
        <v>2.2000000000000001E-3</v>
      </c>
      <c r="U1216">
        <v>1.1000000000000001E-3</v>
      </c>
      <c r="V1216">
        <v>0</v>
      </c>
      <c r="W1216">
        <v>0</v>
      </c>
      <c r="X1216">
        <v>0</v>
      </c>
      <c r="Y1216">
        <v>0</v>
      </c>
    </row>
    <row r="1217" spans="1:25">
      <c r="A1217" s="87" t="s">
        <v>1385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s="87" t="s">
        <v>1001</v>
      </c>
      <c r="B1218">
        <v>2.2000000000000001E-3</v>
      </c>
      <c r="C1218">
        <v>2.2000000000000001E-3</v>
      </c>
      <c r="D1218">
        <v>2.2000000000000001E-3</v>
      </c>
      <c r="E1218">
        <v>2.2000000000000001E-3</v>
      </c>
      <c r="F1218">
        <v>2.2000000000000001E-3</v>
      </c>
      <c r="G1218">
        <v>2.2000000000000001E-3</v>
      </c>
      <c r="H1218">
        <v>8.14E-2</v>
      </c>
      <c r="I1218">
        <v>7.6999999999999999E-2</v>
      </c>
      <c r="J1218">
        <v>0.2112</v>
      </c>
      <c r="K1218">
        <v>1.1000000000000001E-2</v>
      </c>
      <c r="L1218">
        <v>5.5000000000000005E-3</v>
      </c>
      <c r="M1218">
        <v>5.5000000000000005E-3</v>
      </c>
      <c r="N1218">
        <v>5.5000000000000005E-3</v>
      </c>
      <c r="O1218">
        <v>5.5000000000000005E-3</v>
      </c>
      <c r="P1218">
        <v>7.7000000000000011E-3</v>
      </c>
      <c r="Q1218">
        <v>1.9799999999999998E-2</v>
      </c>
      <c r="R1218">
        <v>4.7300000000000002E-2</v>
      </c>
      <c r="S1218">
        <v>3.3000000000000002E-2</v>
      </c>
      <c r="T1218">
        <v>8.8000000000000005E-3</v>
      </c>
      <c r="U1218">
        <v>1.9799999999999998E-2</v>
      </c>
      <c r="V1218">
        <v>6.6E-3</v>
      </c>
      <c r="W1218">
        <v>6.6E-3</v>
      </c>
      <c r="X1218">
        <v>0.14960000000000001</v>
      </c>
      <c r="Y1218">
        <v>6.6E-3</v>
      </c>
    </row>
    <row r="1219" spans="1:25">
      <c r="A1219" s="87" t="s">
        <v>1002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2.53E-2</v>
      </c>
      <c r="J1219">
        <v>3.5200000000000002E-2</v>
      </c>
      <c r="K1219">
        <v>1.32E-2</v>
      </c>
      <c r="L1219">
        <v>2.9700000000000001E-2</v>
      </c>
      <c r="M1219">
        <v>3.9599999999999996E-2</v>
      </c>
      <c r="N1219">
        <v>5.6100000000000004E-2</v>
      </c>
      <c r="O1219">
        <v>8.0299999999999996E-2</v>
      </c>
      <c r="P1219">
        <v>3.4099999999999998E-2</v>
      </c>
      <c r="Q1219">
        <v>2.64E-2</v>
      </c>
      <c r="R1219">
        <v>1.6500000000000001E-2</v>
      </c>
      <c r="S1219">
        <v>1.5400000000000002E-2</v>
      </c>
      <c r="T1219">
        <v>1.9799999999999998E-2</v>
      </c>
      <c r="U1219">
        <v>1.43E-2</v>
      </c>
      <c r="V1219">
        <v>2.2000000000000002E-2</v>
      </c>
      <c r="W1219">
        <v>3.0800000000000004E-2</v>
      </c>
      <c r="X1219">
        <v>8.8000000000000005E-3</v>
      </c>
      <c r="Y1219">
        <v>2.2000000000000001E-3</v>
      </c>
    </row>
    <row r="1220" spans="1:25">
      <c r="A1220" s="87" t="s">
        <v>1003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1.1000000000000001E-3</v>
      </c>
      <c r="K1220">
        <v>0</v>
      </c>
      <c r="L1220">
        <v>4.8399999999999999E-2</v>
      </c>
      <c r="M1220">
        <v>0.53239999999999998</v>
      </c>
      <c r="N1220">
        <v>0.45760000000000001</v>
      </c>
      <c r="O1220">
        <v>0</v>
      </c>
      <c r="P1220">
        <v>4.4000000000000003E-3</v>
      </c>
      <c r="Q1220">
        <v>9.8999999999999991E-3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s="87" t="s">
        <v>1004</v>
      </c>
      <c r="B1221">
        <v>0</v>
      </c>
      <c r="C1221">
        <v>0</v>
      </c>
      <c r="D1221">
        <v>0</v>
      </c>
      <c r="E1221">
        <v>0</v>
      </c>
      <c r="F1221">
        <v>9.5699999999999993E-2</v>
      </c>
      <c r="G1221">
        <v>0.27829999999999999</v>
      </c>
      <c r="H1221">
        <v>0.1958</v>
      </c>
      <c r="I1221">
        <v>0</v>
      </c>
      <c r="J1221">
        <v>4.8399999999999999E-2</v>
      </c>
      <c r="K1221">
        <v>0.1474</v>
      </c>
      <c r="L1221">
        <v>0.1012</v>
      </c>
      <c r="M1221">
        <v>2.2000000000000001E-3</v>
      </c>
      <c r="N1221">
        <v>0</v>
      </c>
      <c r="O1221">
        <v>5.5000000000000005E-3</v>
      </c>
      <c r="P1221">
        <v>2.4199999999999999E-2</v>
      </c>
      <c r="Q1221">
        <v>3.5200000000000002E-2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0.11660000000000001</v>
      </c>
      <c r="Y1221">
        <v>0</v>
      </c>
    </row>
    <row r="1222" spans="1:25">
      <c r="A1222" s="87" t="s">
        <v>1005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4.8399999999999999E-2</v>
      </c>
      <c r="J1222">
        <v>0</v>
      </c>
      <c r="K1222">
        <v>0</v>
      </c>
      <c r="L1222">
        <v>2.53E-2</v>
      </c>
      <c r="M1222">
        <v>0</v>
      </c>
      <c r="N1222">
        <v>0</v>
      </c>
      <c r="O1222">
        <v>0</v>
      </c>
      <c r="P1222">
        <v>1.1000000000000001E-3</v>
      </c>
      <c r="Q1222">
        <v>2.2000000000000001E-3</v>
      </c>
      <c r="R1222">
        <v>0</v>
      </c>
      <c r="S1222">
        <v>0</v>
      </c>
      <c r="T1222">
        <v>0</v>
      </c>
      <c r="U1222">
        <v>6.4899999999999999E-2</v>
      </c>
      <c r="V1222">
        <v>0</v>
      </c>
      <c r="W1222">
        <v>3.9599999999999996E-2</v>
      </c>
      <c r="X1222">
        <v>0.15509999999999999</v>
      </c>
      <c r="Y1222">
        <v>0.11770000000000001</v>
      </c>
    </row>
    <row r="1223" spans="1:25">
      <c r="A1223" s="87" t="s">
        <v>1006</v>
      </c>
      <c r="B1223">
        <v>7.1500000000000008E-2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7.1500000000000008E-2</v>
      </c>
      <c r="O1223">
        <v>0</v>
      </c>
      <c r="P1223">
        <v>0</v>
      </c>
      <c r="Q1223">
        <v>0</v>
      </c>
      <c r="R1223">
        <v>7.2599999999999998E-2</v>
      </c>
      <c r="S1223">
        <v>0</v>
      </c>
      <c r="T1223">
        <v>0</v>
      </c>
      <c r="U1223">
        <v>0</v>
      </c>
      <c r="V1223">
        <v>7.1500000000000008E-2</v>
      </c>
      <c r="W1223">
        <v>0</v>
      </c>
      <c r="X1223">
        <v>0</v>
      </c>
      <c r="Y1223">
        <v>0</v>
      </c>
    </row>
    <row r="1224" spans="1:25">
      <c r="A1224" s="87" t="s">
        <v>1007</v>
      </c>
      <c r="B1224">
        <v>1.1000000000000001E-3</v>
      </c>
      <c r="C1224">
        <v>1.1000000000000001E-3</v>
      </c>
      <c r="D1224">
        <v>1.1000000000000001E-3</v>
      </c>
      <c r="E1224">
        <v>1.9799999999999998E-2</v>
      </c>
      <c r="F1224">
        <v>0.18149999999999999</v>
      </c>
      <c r="G1224">
        <v>1.1000000000000001E-3</v>
      </c>
      <c r="H1224">
        <v>2.2000000000000001E-3</v>
      </c>
      <c r="I1224">
        <v>5.5000000000000005E-3</v>
      </c>
      <c r="J1224">
        <v>4.4000000000000003E-3</v>
      </c>
      <c r="K1224">
        <v>2.2000000000000001E-3</v>
      </c>
      <c r="L1224">
        <v>1.21E-2</v>
      </c>
      <c r="M1224">
        <v>4.4000000000000003E-3</v>
      </c>
      <c r="N1224">
        <v>3.3E-3</v>
      </c>
      <c r="O1224">
        <v>5.5000000000000005E-3</v>
      </c>
      <c r="P1224">
        <v>5.5000000000000005E-3</v>
      </c>
      <c r="Q1224">
        <v>2.2000000000000001E-3</v>
      </c>
      <c r="R1224">
        <v>8.8000000000000005E-3</v>
      </c>
      <c r="S1224">
        <v>1.6500000000000001E-2</v>
      </c>
      <c r="T1224">
        <v>7.7000000000000011E-3</v>
      </c>
      <c r="U1224">
        <v>3.3E-3</v>
      </c>
      <c r="V1224">
        <v>3.3E-3</v>
      </c>
      <c r="W1224">
        <v>1.9799999999999998E-2</v>
      </c>
      <c r="X1224">
        <v>0.18589999999999998</v>
      </c>
      <c r="Y1224">
        <v>2.2000000000000001E-3</v>
      </c>
    </row>
    <row r="1225" spans="1:25">
      <c r="A1225" s="87" t="s">
        <v>1008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1.9799999999999998E-2</v>
      </c>
      <c r="H1225">
        <v>0</v>
      </c>
      <c r="I1225">
        <v>0</v>
      </c>
      <c r="J1225">
        <v>1.7600000000000001E-2</v>
      </c>
      <c r="K1225">
        <v>2.75E-2</v>
      </c>
      <c r="L1225">
        <v>3.0800000000000004E-2</v>
      </c>
      <c r="M1225">
        <v>2.75E-2</v>
      </c>
      <c r="N1225">
        <v>1.6500000000000001E-2</v>
      </c>
      <c r="O1225">
        <v>1.21E-2</v>
      </c>
      <c r="P1225">
        <v>5.1699999999999996E-2</v>
      </c>
      <c r="Q1225">
        <v>6.2699999999999992E-2</v>
      </c>
      <c r="R1225">
        <v>3.1899999999999998E-2</v>
      </c>
      <c r="S1225">
        <v>3.1899999999999998E-2</v>
      </c>
      <c r="T1225">
        <v>6.6E-3</v>
      </c>
      <c r="U1225">
        <v>0</v>
      </c>
      <c r="V1225">
        <v>0</v>
      </c>
      <c r="W1225">
        <v>0</v>
      </c>
      <c r="X1225">
        <v>0.1694</v>
      </c>
      <c r="Y1225">
        <v>1.32E-2</v>
      </c>
    </row>
    <row r="1226" spans="1:25">
      <c r="A1226" s="87" t="s">
        <v>1009</v>
      </c>
      <c r="B1226">
        <v>0.1023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1.7600000000000001E-2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s="87" t="s">
        <v>1010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1.1000000000000001E-3</v>
      </c>
      <c r="I1227">
        <v>1.1000000000000001E-3</v>
      </c>
      <c r="J1227">
        <v>2.2000000000000001E-3</v>
      </c>
      <c r="K1227">
        <v>2.2000000000000001E-3</v>
      </c>
      <c r="L1227">
        <v>2.2000000000000001E-3</v>
      </c>
      <c r="M1227">
        <v>1.1000000000000001E-3</v>
      </c>
      <c r="N1227">
        <v>1.1000000000000001E-3</v>
      </c>
      <c r="O1227">
        <v>1.1000000000000001E-3</v>
      </c>
      <c r="P1227">
        <v>0</v>
      </c>
      <c r="Q1227">
        <v>1.1000000000000001E-3</v>
      </c>
      <c r="R1227">
        <v>2.2000000000000001E-3</v>
      </c>
      <c r="S1227">
        <v>1.1000000000000001E-3</v>
      </c>
      <c r="T1227">
        <v>2.2000000000000001E-3</v>
      </c>
      <c r="U1227">
        <v>1.1000000000000001E-3</v>
      </c>
      <c r="V1227">
        <v>1.1000000000000001E-3</v>
      </c>
      <c r="W1227">
        <v>1.1000000000000001E-3</v>
      </c>
      <c r="X1227">
        <v>0</v>
      </c>
      <c r="Y1227">
        <v>7.4800000000000005E-2</v>
      </c>
    </row>
    <row r="1228" spans="1:25">
      <c r="A1228" s="87" t="s">
        <v>1011</v>
      </c>
      <c r="B1228">
        <v>4.4000000000000003E-3</v>
      </c>
      <c r="C1228">
        <v>4.4000000000000003E-3</v>
      </c>
      <c r="D1228">
        <v>4.4000000000000003E-3</v>
      </c>
      <c r="E1228">
        <v>4.4000000000000003E-3</v>
      </c>
      <c r="F1228">
        <v>4.4000000000000003E-3</v>
      </c>
      <c r="G1228">
        <v>3.3E-3</v>
      </c>
      <c r="H1228">
        <v>4.4000000000000003E-3</v>
      </c>
      <c r="I1228">
        <v>5.5000000000000005E-3</v>
      </c>
      <c r="J1228">
        <v>2.86E-2</v>
      </c>
      <c r="K1228">
        <v>4.1800000000000004E-2</v>
      </c>
      <c r="L1228">
        <v>4.4000000000000004E-2</v>
      </c>
      <c r="M1228">
        <v>4.6199999999999998E-2</v>
      </c>
      <c r="N1228">
        <v>4.8399999999999999E-2</v>
      </c>
      <c r="O1228">
        <v>5.0599999999999999E-2</v>
      </c>
      <c r="P1228">
        <v>4.9500000000000002E-2</v>
      </c>
      <c r="Q1228">
        <v>5.0599999999999999E-2</v>
      </c>
      <c r="R1228">
        <v>3.4099999999999998E-2</v>
      </c>
      <c r="S1228">
        <v>3.0800000000000004E-2</v>
      </c>
      <c r="T1228">
        <v>2.75E-2</v>
      </c>
      <c r="U1228">
        <v>6.6E-3</v>
      </c>
      <c r="V1228">
        <v>5.5000000000000005E-3</v>
      </c>
      <c r="W1228">
        <v>5.5000000000000005E-3</v>
      </c>
      <c r="X1228">
        <v>4.4000000000000003E-3</v>
      </c>
      <c r="Y1228">
        <v>4.4000000000000003E-3</v>
      </c>
    </row>
    <row r="1229" spans="1:25">
      <c r="A1229" s="87" t="s">
        <v>1012</v>
      </c>
      <c r="B1229">
        <v>1.6500000000000001E-2</v>
      </c>
      <c r="C1229">
        <v>6.6E-3</v>
      </c>
      <c r="D1229">
        <v>0</v>
      </c>
      <c r="E1229">
        <v>5.5000000000000005E-3</v>
      </c>
      <c r="F1229">
        <v>7.7000000000000011E-3</v>
      </c>
      <c r="G1229">
        <v>0</v>
      </c>
      <c r="H1229">
        <v>2.2000000000000001E-3</v>
      </c>
      <c r="I1229">
        <v>8.8000000000000005E-3</v>
      </c>
      <c r="J1229">
        <v>4.4000000000000003E-3</v>
      </c>
      <c r="K1229">
        <v>3.3E-3</v>
      </c>
      <c r="L1229">
        <v>3.3E-3</v>
      </c>
      <c r="M1229">
        <v>9.8999999999999991E-3</v>
      </c>
      <c r="N1229">
        <v>9.8999999999999991E-3</v>
      </c>
      <c r="O1229">
        <v>2.2000000000000001E-3</v>
      </c>
      <c r="P1229">
        <v>9.8999999999999991E-3</v>
      </c>
      <c r="Q1229">
        <v>1.21E-2</v>
      </c>
      <c r="R1229">
        <v>1.7600000000000001E-2</v>
      </c>
      <c r="S1229">
        <v>3.3E-3</v>
      </c>
      <c r="T1229">
        <v>6.6E-3</v>
      </c>
      <c r="U1229">
        <v>3.4099999999999998E-2</v>
      </c>
      <c r="V1229">
        <v>3.9599999999999996E-2</v>
      </c>
      <c r="W1229">
        <v>2.3099999999999999E-2</v>
      </c>
      <c r="X1229">
        <v>2.2000000000000001E-3</v>
      </c>
      <c r="Y1229">
        <v>1.8700000000000001E-2</v>
      </c>
    </row>
    <row r="1230" spans="1:25">
      <c r="A1230" s="87" t="s">
        <v>1386</v>
      </c>
      <c r="B1230">
        <v>0</v>
      </c>
      <c r="C1230">
        <v>0</v>
      </c>
      <c r="D1230">
        <v>1.1000000000000001E-3</v>
      </c>
      <c r="E1230">
        <v>1.1000000000000001E-3</v>
      </c>
      <c r="F1230">
        <v>0</v>
      </c>
      <c r="G1230">
        <v>0</v>
      </c>
      <c r="H1230">
        <v>0</v>
      </c>
      <c r="I1230">
        <v>1.6500000000000001E-2</v>
      </c>
      <c r="J1230">
        <v>5.5E-2</v>
      </c>
      <c r="K1230">
        <v>6.6000000000000003E-2</v>
      </c>
      <c r="L1230">
        <v>4.1800000000000004E-2</v>
      </c>
      <c r="M1230">
        <v>2.0900000000000002E-2</v>
      </c>
      <c r="N1230">
        <v>2.0900000000000002E-2</v>
      </c>
      <c r="O1230">
        <v>1.5400000000000002E-2</v>
      </c>
      <c r="P1230">
        <v>8.8000000000000005E-3</v>
      </c>
      <c r="Q1230">
        <v>1.32E-2</v>
      </c>
      <c r="R1230">
        <v>5.5000000000000005E-3</v>
      </c>
      <c r="S1230">
        <v>2.2000000000000001E-3</v>
      </c>
      <c r="T1230">
        <v>2.2000000000000001E-3</v>
      </c>
      <c r="U1230">
        <v>2.2000000000000001E-3</v>
      </c>
      <c r="V1230">
        <v>2.2000000000000001E-3</v>
      </c>
      <c r="W1230">
        <v>1.1000000000000001E-3</v>
      </c>
      <c r="X1230">
        <v>0</v>
      </c>
      <c r="Y1230">
        <v>0</v>
      </c>
    </row>
    <row r="1231" spans="1:25">
      <c r="A1231" s="87" t="s">
        <v>1387</v>
      </c>
      <c r="B1231">
        <v>3.3E-3</v>
      </c>
      <c r="C1231">
        <v>3.3E-3</v>
      </c>
      <c r="D1231">
        <v>3.3E-3</v>
      </c>
      <c r="E1231">
        <v>3.3E-3</v>
      </c>
      <c r="F1231">
        <v>3.3E-3</v>
      </c>
      <c r="G1231">
        <v>3.3E-3</v>
      </c>
      <c r="H1231">
        <v>3.3E-3</v>
      </c>
      <c r="I1231">
        <v>7.7000000000000011E-3</v>
      </c>
      <c r="J1231">
        <v>5.5000000000000005E-3</v>
      </c>
      <c r="K1231">
        <v>4.4000000000000003E-3</v>
      </c>
      <c r="L1231">
        <v>4.4000000000000003E-3</v>
      </c>
      <c r="M1231">
        <v>8.8000000000000005E-3</v>
      </c>
      <c r="N1231">
        <v>8.8000000000000005E-3</v>
      </c>
      <c r="O1231">
        <v>4.4000000000000003E-3</v>
      </c>
      <c r="P1231">
        <v>4.4000000000000003E-3</v>
      </c>
      <c r="Q1231">
        <v>4.4000000000000003E-3</v>
      </c>
      <c r="R1231">
        <v>4.4000000000000003E-3</v>
      </c>
      <c r="S1231">
        <v>4.4000000000000003E-3</v>
      </c>
      <c r="T1231">
        <v>4.4000000000000003E-3</v>
      </c>
      <c r="U1231">
        <v>3.3E-3</v>
      </c>
      <c r="V1231">
        <v>3.3E-3</v>
      </c>
      <c r="W1231">
        <v>3.3E-3</v>
      </c>
      <c r="X1231">
        <v>3.3E-3</v>
      </c>
      <c r="Y1231">
        <v>3.3E-3</v>
      </c>
    </row>
    <row r="1232" spans="1:25">
      <c r="A1232" s="87" t="s">
        <v>1388</v>
      </c>
      <c r="B1232">
        <v>0.51260000000000006</v>
      </c>
      <c r="C1232">
        <v>0.70510000000000006</v>
      </c>
      <c r="D1232">
        <v>0.26619999999999999</v>
      </c>
      <c r="E1232">
        <v>6.6E-3</v>
      </c>
      <c r="F1232">
        <v>0</v>
      </c>
      <c r="G1232">
        <v>0</v>
      </c>
      <c r="H1232">
        <v>0</v>
      </c>
      <c r="I1232">
        <v>5.5E-2</v>
      </c>
      <c r="J1232">
        <v>2.75E-2</v>
      </c>
      <c r="K1232">
        <v>2.53E-2</v>
      </c>
      <c r="L1232">
        <v>2.64E-2</v>
      </c>
      <c r="M1232">
        <v>8.8000000000000005E-3</v>
      </c>
      <c r="N1232">
        <v>7.1500000000000008E-2</v>
      </c>
      <c r="O1232">
        <v>4.9500000000000002E-2</v>
      </c>
      <c r="P1232">
        <v>2.53E-2</v>
      </c>
      <c r="Q1232">
        <v>3.3000000000000002E-2</v>
      </c>
      <c r="R1232">
        <v>1.8700000000000001E-2</v>
      </c>
      <c r="S1232">
        <v>1.43E-2</v>
      </c>
      <c r="T1232">
        <v>1.6500000000000001E-2</v>
      </c>
      <c r="U1232">
        <v>1.43E-2</v>
      </c>
      <c r="V1232">
        <v>3.3000000000000002E-2</v>
      </c>
      <c r="W1232">
        <v>1.21E-2</v>
      </c>
      <c r="X1232">
        <v>2.2000000000000002E-2</v>
      </c>
      <c r="Y1232">
        <v>6.7099999999999993E-2</v>
      </c>
    </row>
    <row r="1233" spans="1:25">
      <c r="A1233" s="87" t="s">
        <v>1013</v>
      </c>
      <c r="B1233">
        <v>1.1000000000000001E-3</v>
      </c>
      <c r="C1233">
        <v>1.1000000000000001E-3</v>
      </c>
      <c r="D1233">
        <v>1.1000000000000001E-3</v>
      </c>
      <c r="E1233">
        <v>1.1000000000000001E-3</v>
      </c>
      <c r="F1233">
        <v>1.1000000000000001E-3</v>
      </c>
      <c r="G1233">
        <v>4.07E-2</v>
      </c>
      <c r="H1233">
        <v>1.1000000000000001E-3</v>
      </c>
      <c r="I1233">
        <v>0.14080000000000001</v>
      </c>
      <c r="J1233">
        <v>0.11770000000000001</v>
      </c>
      <c r="K1233">
        <v>0.12869999999999998</v>
      </c>
      <c r="L1233">
        <v>0.12429999999999999</v>
      </c>
      <c r="M1233">
        <v>0.10339999999999999</v>
      </c>
      <c r="N1233">
        <v>0.11660000000000001</v>
      </c>
      <c r="O1233">
        <v>0.18259999999999998</v>
      </c>
      <c r="P1233">
        <v>0.18149999999999999</v>
      </c>
      <c r="Q1233">
        <v>4.8399999999999999E-2</v>
      </c>
      <c r="R1233">
        <v>3.9599999999999996E-2</v>
      </c>
      <c r="S1233">
        <v>4.1800000000000004E-2</v>
      </c>
      <c r="T1233">
        <v>1.1000000000000001E-3</v>
      </c>
      <c r="U1233">
        <v>1.1000000000000001E-3</v>
      </c>
      <c r="V1233">
        <v>1.1000000000000001E-3</v>
      </c>
      <c r="W1233">
        <v>1.1000000000000001E-3</v>
      </c>
      <c r="X1233">
        <v>1.1000000000000001E-3</v>
      </c>
      <c r="Y1233">
        <v>1.1000000000000001E-3</v>
      </c>
    </row>
    <row r="1234" spans="1:25">
      <c r="A1234" s="87" t="s">
        <v>1014</v>
      </c>
      <c r="B1234">
        <v>6.4899999999999999E-2</v>
      </c>
      <c r="C1234">
        <v>3.3E-3</v>
      </c>
      <c r="D1234">
        <v>3.3E-3</v>
      </c>
      <c r="E1234">
        <v>3.3E-3</v>
      </c>
      <c r="F1234">
        <v>3.3E-3</v>
      </c>
      <c r="G1234">
        <v>3.3E-3</v>
      </c>
      <c r="H1234">
        <v>2.64E-2</v>
      </c>
      <c r="I1234">
        <v>9.1299999999999992E-2</v>
      </c>
      <c r="J1234">
        <v>4.1800000000000004E-2</v>
      </c>
      <c r="K1234">
        <v>2.9700000000000001E-2</v>
      </c>
      <c r="L1234">
        <v>6.4899999999999999E-2</v>
      </c>
      <c r="M1234">
        <v>0.11550000000000001</v>
      </c>
      <c r="N1234">
        <v>0.1903</v>
      </c>
      <c r="O1234">
        <v>3.7400000000000003E-2</v>
      </c>
      <c r="P1234">
        <v>3.85E-2</v>
      </c>
      <c r="Q1234">
        <v>0.1045</v>
      </c>
      <c r="R1234">
        <v>1.32E-2</v>
      </c>
      <c r="S1234">
        <v>4.4000000000000003E-3</v>
      </c>
      <c r="T1234">
        <v>2.2000000000000001E-3</v>
      </c>
      <c r="U1234">
        <v>4.4000000000000003E-3</v>
      </c>
      <c r="V1234">
        <v>3.3E-3</v>
      </c>
      <c r="W1234">
        <v>3.3E-3</v>
      </c>
      <c r="X1234">
        <v>3.3E-3</v>
      </c>
      <c r="Y1234">
        <v>3.3E-3</v>
      </c>
    </row>
    <row r="1235" spans="1:25">
      <c r="A1235" s="87" t="s">
        <v>1015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1.1000000000000001E-3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s="87" t="s">
        <v>1016</v>
      </c>
      <c r="B1236">
        <v>0</v>
      </c>
      <c r="C1236">
        <v>0</v>
      </c>
      <c r="D1236">
        <v>0</v>
      </c>
      <c r="E1236">
        <v>0.2266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4.4000000000000003E-3</v>
      </c>
      <c r="L1236">
        <v>9.8999999999999991E-3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7.1500000000000008E-2</v>
      </c>
      <c r="S1236">
        <v>3.3E-3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s="87" t="s">
        <v>1017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2.9700000000000001E-2</v>
      </c>
      <c r="S1237">
        <v>2.75E-2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s="87" t="s">
        <v>1018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1.7600000000000001E-2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s="87" t="s">
        <v>1019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9.1299999999999992E-2</v>
      </c>
      <c r="I1239">
        <v>0</v>
      </c>
      <c r="J1239">
        <v>1.1000000000000001E-3</v>
      </c>
      <c r="K1239">
        <v>0</v>
      </c>
      <c r="L1239">
        <v>3.3E-3</v>
      </c>
      <c r="M1239">
        <v>0</v>
      </c>
      <c r="N1239">
        <v>0</v>
      </c>
      <c r="O1239">
        <v>0</v>
      </c>
      <c r="P1239">
        <v>8.9100000000000013E-2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s="87" t="s">
        <v>1020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s="87" t="s">
        <v>1021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8.5800000000000001E-2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0.1749</v>
      </c>
      <c r="Q1241">
        <v>3.3E-3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s="87" t="s">
        <v>1022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0.2079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s="87" t="s">
        <v>1023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2.3099999999999999E-2</v>
      </c>
      <c r="J1243">
        <v>2.2000000000000001E-3</v>
      </c>
      <c r="K1243">
        <v>3.6299999999999999E-2</v>
      </c>
      <c r="L1243">
        <v>4.4000000000000003E-3</v>
      </c>
      <c r="M1243">
        <v>2.64E-2</v>
      </c>
      <c r="N1243">
        <v>4.4000000000000003E-3</v>
      </c>
      <c r="O1243">
        <v>4.2900000000000001E-2</v>
      </c>
      <c r="P1243">
        <v>1.9799999999999998E-2</v>
      </c>
      <c r="Q1243">
        <v>3.5200000000000002E-2</v>
      </c>
      <c r="R1243">
        <v>0</v>
      </c>
      <c r="S1243">
        <v>3.0800000000000004E-2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87" t="s">
        <v>1024</v>
      </c>
      <c r="B1244">
        <v>0</v>
      </c>
      <c r="C1244">
        <v>0.1991</v>
      </c>
      <c r="D1244">
        <v>0</v>
      </c>
      <c r="E1244">
        <v>0</v>
      </c>
      <c r="F1244">
        <v>0.12320000000000002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6.6E-3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s="87" t="s">
        <v>1025</v>
      </c>
      <c r="B1245">
        <v>0</v>
      </c>
      <c r="C1245">
        <v>0</v>
      </c>
      <c r="D1245">
        <v>0</v>
      </c>
      <c r="E1245">
        <v>0</v>
      </c>
      <c r="F1245">
        <v>0.14300000000000002</v>
      </c>
      <c r="G1245">
        <v>4.2900000000000001E-2</v>
      </c>
      <c r="H1245">
        <v>0</v>
      </c>
      <c r="I1245">
        <v>0</v>
      </c>
      <c r="J1245">
        <v>0</v>
      </c>
      <c r="K1245">
        <v>0.1045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0.1056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s="87" t="s">
        <v>1026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3.4099999999999998E-2</v>
      </c>
      <c r="Q1246">
        <v>2.4199999999999999E-2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s="87" t="s">
        <v>1027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7.7000000000000011E-3</v>
      </c>
      <c r="J1247">
        <v>0</v>
      </c>
      <c r="K1247">
        <v>2.2000000000000001E-3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9.8999999999999991E-3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s="87" t="s">
        <v>1028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1.21E-2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s="87" t="s">
        <v>1029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5.6100000000000004E-2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s="87" t="s">
        <v>1030</v>
      </c>
      <c r="B1250">
        <v>0</v>
      </c>
      <c r="C1250">
        <v>0</v>
      </c>
      <c r="D1250">
        <v>0</v>
      </c>
      <c r="E1250">
        <v>0.11770000000000001</v>
      </c>
      <c r="F1250">
        <v>0</v>
      </c>
      <c r="G1250">
        <v>0</v>
      </c>
      <c r="H1250">
        <v>0</v>
      </c>
      <c r="I1250">
        <v>2.2000000000000001E-3</v>
      </c>
      <c r="J1250">
        <v>0</v>
      </c>
      <c r="K1250">
        <v>0</v>
      </c>
      <c r="L1250">
        <v>2.75E-2</v>
      </c>
      <c r="M1250">
        <v>0</v>
      </c>
      <c r="N1250">
        <v>0</v>
      </c>
      <c r="O1250">
        <v>1.1000000000000001E-3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s="87" t="s">
        <v>1031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5.7200000000000001E-2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1.1000000000000001E-3</v>
      </c>
      <c r="Q1251">
        <v>1.1000000000000001E-3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s="87" t="s">
        <v>1032</v>
      </c>
      <c r="B1252">
        <v>0</v>
      </c>
      <c r="C1252">
        <v>0</v>
      </c>
      <c r="D1252">
        <v>0</v>
      </c>
      <c r="E1252">
        <v>0</v>
      </c>
      <c r="F1252">
        <v>3.7400000000000003E-2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1.1000000000000001E-3</v>
      </c>
      <c r="M1252">
        <v>0</v>
      </c>
      <c r="N1252">
        <v>0</v>
      </c>
      <c r="O1252">
        <v>0</v>
      </c>
      <c r="P1252">
        <v>4.4000000000000004E-2</v>
      </c>
      <c r="Q1252">
        <v>7.7000000000000011E-3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s="87" t="s">
        <v>1033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2.2000000000000001E-3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0.34870000000000001</v>
      </c>
      <c r="X1253">
        <v>0</v>
      </c>
      <c r="Y1253">
        <v>0</v>
      </c>
    </row>
    <row r="1254" spans="1:25">
      <c r="A1254" s="87" t="s">
        <v>1034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1.6500000000000001E-2</v>
      </c>
      <c r="I1254">
        <v>0</v>
      </c>
      <c r="J1254">
        <v>1.1000000000000001E-3</v>
      </c>
      <c r="K1254">
        <v>3.3E-3</v>
      </c>
      <c r="L1254">
        <v>4.4000000000000003E-3</v>
      </c>
      <c r="M1254">
        <v>0</v>
      </c>
      <c r="N1254">
        <v>0</v>
      </c>
      <c r="O1254">
        <v>1.32E-2</v>
      </c>
      <c r="P1254">
        <v>1.7600000000000001E-2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s="87" t="s">
        <v>1035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0.10339999999999999</v>
      </c>
      <c r="J1255">
        <v>0</v>
      </c>
      <c r="K1255">
        <v>4.4000000000000003E-3</v>
      </c>
      <c r="L1255">
        <v>1.1000000000000001E-3</v>
      </c>
      <c r="M1255">
        <v>3.3E-3</v>
      </c>
      <c r="N1255">
        <v>0</v>
      </c>
      <c r="O1255">
        <v>4.4000000000000003E-3</v>
      </c>
      <c r="P1255">
        <v>9.8999999999999991E-3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s="87" t="s">
        <v>1036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0.12320000000000002</v>
      </c>
      <c r="H1256">
        <v>3.5200000000000002E-2</v>
      </c>
      <c r="I1256">
        <v>0</v>
      </c>
      <c r="J1256">
        <v>4.4000000000000004E-2</v>
      </c>
      <c r="K1256">
        <v>4.4000000000000003E-3</v>
      </c>
      <c r="L1256">
        <v>0</v>
      </c>
      <c r="M1256">
        <v>6.93E-2</v>
      </c>
      <c r="N1256">
        <v>3.85E-2</v>
      </c>
      <c r="O1256">
        <v>0</v>
      </c>
      <c r="P1256">
        <v>5.3899999999999997E-2</v>
      </c>
      <c r="Q1256">
        <v>6.6E-3</v>
      </c>
      <c r="R1256">
        <v>0</v>
      </c>
      <c r="S1256">
        <v>0</v>
      </c>
      <c r="T1256">
        <v>0</v>
      </c>
      <c r="U1256">
        <v>0</v>
      </c>
      <c r="V1256">
        <v>0.1298</v>
      </c>
      <c r="W1256">
        <v>5.0599999999999999E-2</v>
      </c>
      <c r="X1256">
        <v>0</v>
      </c>
      <c r="Y1256">
        <v>0</v>
      </c>
    </row>
    <row r="1257" spans="1:25">
      <c r="A1257" s="87" t="s">
        <v>1037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4.6199999999999998E-2</v>
      </c>
      <c r="K1257">
        <v>8.9100000000000013E-2</v>
      </c>
      <c r="L1257">
        <v>0</v>
      </c>
      <c r="M1257">
        <v>0</v>
      </c>
      <c r="N1257">
        <v>2.2000000000000001E-3</v>
      </c>
      <c r="O1257">
        <v>3.6299999999999999E-2</v>
      </c>
      <c r="P1257">
        <v>8.0299999999999996E-2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s="87" t="s">
        <v>1038</v>
      </c>
      <c r="B1258">
        <v>0</v>
      </c>
      <c r="C1258">
        <v>0</v>
      </c>
      <c r="D1258">
        <v>8.2500000000000004E-2</v>
      </c>
      <c r="E1258">
        <v>2.53E-2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1.1000000000000001E-3</v>
      </c>
    </row>
    <row r="1259" spans="1:25">
      <c r="A1259" s="87" t="s">
        <v>1039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s="87" t="s">
        <v>1040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0.2651</v>
      </c>
      <c r="K1260">
        <v>9.2399999999999996E-2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8.4699999999999998E-2</v>
      </c>
      <c r="X1260">
        <v>2.75E-2</v>
      </c>
      <c r="Y1260">
        <v>0</v>
      </c>
    </row>
    <row r="1261" spans="1:25">
      <c r="A1261" s="87" t="s">
        <v>1389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s="87" t="s">
        <v>1041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1.5400000000000002E-2</v>
      </c>
      <c r="Q1262">
        <v>1.21E-2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s="87" t="s">
        <v>1042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2.75E-2</v>
      </c>
      <c r="I1263">
        <v>0</v>
      </c>
      <c r="J1263">
        <v>2.0900000000000002E-2</v>
      </c>
      <c r="K1263">
        <v>0</v>
      </c>
      <c r="L1263">
        <v>1.1000000000000001E-3</v>
      </c>
      <c r="M1263">
        <v>0</v>
      </c>
      <c r="N1263">
        <v>0</v>
      </c>
      <c r="O1263">
        <v>2.2000000000000002E-2</v>
      </c>
      <c r="P1263">
        <v>2.2000000000000002E-2</v>
      </c>
      <c r="Q1263">
        <v>0</v>
      </c>
      <c r="R1263">
        <v>3.3000000000000002E-2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s="87" t="s">
        <v>1043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0.12320000000000002</v>
      </c>
      <c r="H1264">
        <v>0</v>
      </c>
      <c r="I1264">
        <v>2.2000000000000001E-3</v>
      </c>
      <c r="J1264">
        <v>1.32E-2</v>
      </c>
      <c r="K1264">
        <v>1.1000000000000001E-2</v>
      </c>
      <c r="L1264">
        <v>1.21E-2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s="87" t="s">
        <v>1044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1.9799999999999998E-2</v>
      </c>
      <c r="P1265">
        <v>7.7000000000000011E-3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s="87" t="s">
        <v>1045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1.1000000000000001E-3</v>
      </c>
      <c r="L1266">
        <v>3.3E-3</v>
      </c>
      <c r="M1266">
        <v>0</v>
      </c>
      <c r="N1266">
        <v>0</v>
      </c>
      <c r="O1266">
        <v>1.1000000000000001E-3</v>
      </c>
      <c r="P1266">
        <v>9.4600000000000004E-2</v>
      </c>
      <c r="Q1266">
        <v>1.43E-2</v>
      </c>
      <c r="R1266">
        <v>1.1000000000000001E-3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s="87" t="s">
        <v>1046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2.2000000000000001E-3</v>
      </c>
      <c r="J1267">
        <v>2.2000000000000001E-3</v>
      </c>
      <c r="K1267">
        <v>3.3E-3</v>
      </c>
      <c r="L1267">
        <v>0</v>
      </c>
      <c r="M1267">
        <v>0</v>
      </c>
      <c r="N1267">
        <v>3.3E-3</v>
      </c>
      <c r="O1267">
        <v>5.5000000000000005E-3</v>
      </c>
      <c r="P1267">
        <v>4.4000000000000003E-3</v>
      </c>
      <c r="Q1267">
        <v>3.3E-3</v>
      </c>
      <c r="R1267">
        <v>1.1000000000000001E-3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s="87" t="s">
        <v>1047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2.64E-2</v>
      </c>
      <c r="L1268">
        <v>8.8000000000000009E-2</v>
      </c>
      <c r="M1268">
        <v>0.27060000000000001</v>
      </c>
      <c r="N1268">
        <v>6.8199999999999997E-2</v>
      </c>
      <c r="O1268">
        <v>1.43E-2</v>
      </c>
      <c r="P1268">
        <v>8.6900000000000005E-2</v>
      </c>
      <c r="Q1268">
        <v>0.29370000000000002</v>
      </c>
      <c r="R1268">
        <v>0.11660000000000001</v>
      </c>
      <c r="S1268">
        <v>9.35E-2</v>
      </c>
      <c r="T1268">
        <v>7.2599999999999998E-2</v>
      </c>
      <c r="U1268">
        <v>2.2000000000000002E-2</v>
      </c>
      <c r="V1268">
        <v>0</v>
      </c>
      <c r="W1268">
        <v>0</v>
      </c>
      <c r="X1268">
        <v>0</v>
      </c>
      <c r="Y1268">
        <v>0</v>
      </c>
    </row>
    <row r="1269" spans="1:25">
      <c r="A1269" s="87" t="s">
        <v>1048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0.18039999999999998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1.1000000000000001E-3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1.1000000000000001E-3</v>
      </c>
    </row>
    <row r="1270" spans="1:25">
      <c r="A1270" s="87" t="s">
        <v>1049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8.8000000000000009E-2</v>
      </c>
      <c r="O1270">
        <v>7.7000000000000011E-3</v>
      </c>
      <c r="P1270">
        <v>1.1000000000000001E-3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s="87" t="s">
        <v>1390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1.9799999999999998E-2</v>
      </c>
      <c r="I1271">
        <v>1.8700000000000001E-2</v>
      </c>
      <c r="J1271">
        <v>1.1000000000000001E-3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2.0900000000000002E-2</v>
      </c>
      <c r="V1271">
        <v>0</v>
      </c>
      <c r="W1271">
        <v>0</v>
      </c>
      <c r="X1271">
        <v>0</v>
      </c>
      <c r="Y1271">
        <v>0</v>
      </c>
    </row>
    <row r="1272" spans="1:25">
      <c r="A1272" s="87" t="s">
        <v>1050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0.21340000000000001</v>
      </c>
      <c r="I1272">
        <v>3.3E-3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s="87" t="s">
        <v>1391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4.07E-2</v>
      </c>
      <c r="I1273">
        <v>0</v>
      </c>
      <c r="J1273">
        <v>1.7600000000000001E-2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s="87" t="s">
        <v>1051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1.1000000000000001E-3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87" t="s">
        <v>1052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1.1000000000000001E-3</v>
      </c>
      <c r="J1275">
        <v>2.2000000000000001E-3</v>
      </c>
      <c r="K1275">
        <v>3.3E-3</v>
      </c>
      <c r="L1275">
        <v>3.3E-3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s="87" t="s">
        <v>1392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5.6100000000000004E-2</v>
      </c>
      <c r="I1276">
        <v>3.0800000000000004E-2</v>
      </c>
      <c r="J1276">
        <v>1.1000000000000001E-2</v>
      </c>
      <c r="K1276">
        <v>0</v>
      </c>
      <c r="L1276">
        <v>0</v>
      </c>
      <c r="M1276">
        <v>0</v>
      </c>
      <c r="N1276">
        <v>0</v>
      </c>
      <c r="O1276">
        <v>2.2000000000000001E-3</v>
      </c>
      <c r="P1276">
        <v>1.8700000000000001E-2</v>
      </c>
      <c r="Q1276">
        <v>4.4000000000000003E-3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s="87" t="s">
        <v>1053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1.9799999999999998E-2</v>
      </c>
      <c r="J1277">
        <v>0.14850000000000002</v>
      </c>
      <c r="K1277">
        <v>0.1991</v>
      </c>
      <c r="L1277">
        <v>6.6000000000000003E-2</v>
      </c>
      <c r="M1277">
        <v>0.14850000000000002</v>
      </c>
      <c r="N1277">
        <v>0</v>
      </c>
      <c r="O1277">
        <v>0.19800000000000001</v>
      </c>
      <c r="P1277">
        <v>0.1958</v>
      </c>
      <c r="Q1277">
        <v>9.4600000000000004E-2</v>
      </c>
      <c r="R1277">
        <v>0.1661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s="87" t="s">
        <v>1054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6.6E-3</v>
      </c>
      <c r="Q1278">
        <v>3.0800000000000004E-2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s="87" t="s">
        <v>1393</v>
      </c>
      <c r="B1279">
        <v>0</v>
      </c>
      <c r="C1279">
        <v>0</v>
      </c>
      <c r="D1279">
        <v>1.1000000000000001E-3</v>
      </c>
      <c r="E1279">
        <v>0</v>
      </c>
      <c r="F1279">
        <v>0</v>
      </c>
      <c r="G1279">
        <v>0</v>
      </c>
      <c r="H1279">
        <v>0</v>
      </c>
      <c r="I1279">
        <v>2.2000000000000001E-3</v>
      </c>
      <c r="J1279">
        <v>3.9599999999999996E-2</v>
      </c>
      <c r="K1279">
        <v>3.0800000000000004E-2</v>
      </c>
      <c r="L1279">
        <v>3.5200000000000002E-2</v>
      </c>
      <c r="M1279">
        <v>1.32E-2</v>
      </c>
      <c r="N1279">
        <v>9.8999999999999991E-3</v>
      </c>
      <c r="O1279">
        <v>2.0900000000000002E-2</v>
      </c>
      <c r="P1279">
        <v>7.9199999999999993E-2</v>
      </c>
      <c r="Q1279">
        <v>3.6299999999999999E-2</v>
      </c>
      <c r="R1279">
        <v>0</v>
      </c>
      <c r="S1279">
        <v>1.1000000000000001E-3</v>
      </c>
      <c r="T1279">
        <v>1.1000000000000001E-3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s="87" t="s">
        <v>1055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s="87" t="s">
        <v>1394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s="87" t="s">
        <v>1395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s="87" t="s">
        <v>1396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s="87" t="s">
        <v>1397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s="87" t="s">
        <v>1398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s="87" t="s">
        <v>1399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s="87" t="s">
        <v>1400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s="87" t="s">
        <v>1401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s="87" t="s">
        <v>1402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s="87" t="s">
        <v>1056</v>
      </c>
      <c r="B1290">
        <v>0.68420000000000003</v>
      </c>
      <c r="C1290">
        <v>9.1299999999999992E-2</v>
      </c>
      <c r="D1290">
        <v>7.4800000000000005E-2</v>
      </c>
      <c r="E1290">
        <v>0.1056</v>
      </c>
      <c r="F1290">
        <v>8.4699999999999998E-2</v>
      </c>
      <c r="G1290">
        <v>8.6900000000000005E-2</v>
      </c>
      <c r="H1290">
        <v>0.1067</v>
      </c>
      <c r="I1290">
        <v>0.49280000000000007</v>
      </c>
      <c r="J1290">
        <v>1.2716000000000001</v>
      </c>
      <c r="K1290">
        <v>1.2506999999999999</v>
      </c>
      <c r="L1290">
        <v>1.2276</v>
      </c>
      <c r="M1290">
        <v>1.1132</v>
      </c>
      <c r="N1290">
        <v>0.85140000000000005</v>
      </c>
      <c r="O1290">
        <v>0.87340000000000007</v>
      </c>
      <c r="P1290">
        <v>1.474</v>
      </c>
      <c r="Q1290">
        <v>1.6203000000000001</v>
      </c>
      <c r="R1290">
        <v>1.8842999999999999</v>
      </c>
      <c r="S1290">
        <v>1.7809000000000001</v>
      </c>
      <c r="T1290">
        <v>2.1153</v>
      </c>
      <c r="U1290">
        <v>2.0591999999999997</v>
      </c>
      <c r="V1290">
        <v>1.9129</v>
      </c>
      <c r="W1290">
        <v>1.7302999999999999</v>
      </c>
      <c r="X1290">
        <v>1.4267000000000001</v>
      </c>
      <c r="Y1290">
        <v>0.79969999999999997</v>
      </c>
    </row>
    <row r="1291" spans="1:25">
      <c r="A1291" s="87" t="s">
        <v>1057</v>
      </c>
      <c r="B1291">
        <v>0.83050000000000002</v>
      </c>
      <c r="C1291">
        <v>0.87119999999999997</v>
      </c>
      <c r="D1291">
        <v>0.87229999999999996</v>
      </c>
      <c r="E1291">
        <v>0.85030000000000006</v>
      </c>
      <c r="F1291">
        <v>0.75790000000000002</v>
      </c>
      <c r="G1291">
        <v>6.6000000000000003E-2</v>
      </c>
      <c r="H1291">
        <v>1.5400000000000002E-2</v>
      </c>
      <c r="I1291">
        <v>3.5200000000000002E-2</v>
      </c>
      <c r="J1291">
        <v>7.8100000000000003E-2</v>
      </c>
      <c r="K1291">
        <v>0.12869999999999998</v>
      </c>
      <c r="L1291">
        <v>9.0199999999999989E-2</v>
      </c>
      <c r="M1291">
        <v>6.93E-2</v>
      </c>
      <c r="N1291">
        <v>4.2900000000000001E-2</v>
      </c>
      <c r="O1291">
        <v>3.4099999999999998E-2</v>
      </c>
      <c r="P1291">
        <v>2.9700000000000001E-2</v>
      </c>
      <c r="Q1291">
        <v>2.9700000000000001E-2</v>
      </c>
      <c r="R1291">
        <v>2.64E-2</v>
      </c>
      <c r="S1291">
        <v>3.9599999999999996E-2</v>
      </c>
      <c r="T1291">
        <v>2.53E-2</v>
      </c>
      <c r="U1291">
        <v>2.64E-2</v>
      </c>
      <c r="V1291">
        <v>1.9799999999999998E-2</v>
      </c>
      <c r="W1291">
        <v>1.7600000000000001E-2</v>
      </c>
      <c r="X1291">
        <v>0.6028</v>
      </c>
      <c r="Y1291">
        <v>0.77659999999999996</v>
      </c>
    </row>
    <row r="1292" spans="1:25">
      <c r="A1292" s="87" t="s">
        <v>1058</v>
      </c>
      <c r="B1292">
        <v>3.3000000000000002E-2</v>
      </c>
      <c r="C1292">
        <v>3.3000000000000002E-2</v>
      </c>
      <c r="D1292">
        <v>3.0800000000000004E-2</v>
      </c>
      <c r="E1292">
        <v>3.0800000000000004E-2</v>
      </c>
      <c r="F1292">
        <v>2.86E-2</v>
      </c>
      <c r="G1292">
        <v>0.11770000000000001</v>
      </c>
      <c r="H1292">
        <v>0.1694</v>
      </c>
      <c r="I1292">
        <v>4.4000000000000004E-2</v>
      </c>
      <c r="J1292">
        <v>7.3700000000000002E-2</v>
      </c>
      <c r="K1292">
        <v>0.1045</v>
      </c>
      <c r="L1292">
        <v>9.9000000000000005E-2</v>
      </c>
      <c r="M1292">
        <v>8.8000000000000009E-2</v>
      </c>
      <c r="N1292">
        <v>9.1299999999999992E-2</v>
      </c>
      <c r="O1292">
        <v>9.2399999999999996E-2</v>
      </c>
      <c r="P1292">
        <v>8.14E-2</v>
      </c>
      <c r="Q1292">
        <v>8.2500000000000004E-2</v>
      </c>
      <c r="R1292">
        <v>9.5699999999999993E-2</v>
      </c>
      <c r="S1292">
        <v>9.9000000000000005E-2</v>
      </c>
      <c r="T1292">
        <v>8.5800000000000001E-2</v>
      </c>
      <c r="U1292">
        <v>8.8000000000000009E-2</v>
      </c>
      <c r="V1292">
        <v>0.1089</v>
      </c>
      <c r="W1292">
        <v>0.1056</v>
      </c>
      <c r="X1292">
        <v>5.6100000000000004E-2</v>
      </c>
      <c r="Y1292">
        <v>4.2900000000000001E-2</v>
      </c>
    </row>
    <row r="1293" spans="1:25">
      <c r="A1293" s="87" t="s">
        <v>1059</v>
      </c>
      <c r="B1293">
        <v>5.7200000000000001E-2</v>
      </c>
      <c r="C1293">
        <v>3.7400000000000003E-2</v>
      </c>
      <c r="D1293">
        <v>2.2000000000000002E-2</v>
      </c>
      <c r="E1293">
        <v>0.56210000000000004</v>
      </c>
      <c r="F1293">
        <v>0.2959</v>
      </c>
      <c r="G1293">
        <v>0.26839999999999997</v>
      </c>
      <c r="H1293">
        <v>0.1089</v>
      </c>
      <c r="I1293">
        <v>9.6799999999999997E-2</v>
      </c>
      <c r="J1293">
        <v>0.17710000000000001</v>
      </c>
      <c r="K1293">
        <v>0.2266</v>
      </c>
      <c r="L1293">
        <v>0.253</v>
      </c>
      <c r="M1293">
        <v>0.24859999999999999</v>
      </c>
      <c r="N1293">
        <v>0.24859999999999999</v>
      </c>
      <c r="O1293">
        <v>0.23649999999999999</v>
      </c>
      <c r="P1293">
        <v>0.22329999999999997</v>
      </c>
      <c r="Q1293">
        <v>0.22440000000000002</v>
      </c>
      <c r="R1293">
        <v>0.2024</v>
      </c>
      <c r="S1293">
        <v>0.18920000000000001</v>
      </c>
      <c r="T1293">
        <v>0.1749</v>
      </c>
      <c r="U1293">
        <v>0.154</v>
      </c>
      <c r="V1293">
        <v>0.1694</v>
      </c>
      <c r="W1293">
        <v>0.18589999999999998</v>
      </c>
      <c r="X1293">
        <v>0.36299999999999999</v>
      </c>
      <c r="Y1293">
        <v>0.41689999999999999</v>
      </c>
    </row>
    <row r="1294" spans="1:25">
      <c r="A1294" s="87" t="s">
        <v>1403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s="87" t="s">
        <v>1404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s="87" t="s">
        <v>1405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s="87" t="s">
        <v>1406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s="87" t="s">
        <v>1407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s="87" t="s">
        <v>1408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s="87" t="s">
        <v>1409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s="87" t="s">
        <v>1410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s="87" t="s">
        <v>1411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s="87" t="s">
        <v>1412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s="87" t="s">
        <v>1413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s="87" t="s">
        <v>1414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s="87" t="s">
        <v>1415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s="87" t="s">
        <v>1416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s="87" t="s">
        <v>1417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s="87" t="s">
        <v>1418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s="87" t="s">
        <v>1419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s="87" t="s">
        <v>1420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s="87" t="s">
        <v>1421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s="87" t="s">
        <v>1422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s="87" t="s">
        <v>1423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s="87" t="s">
        <v>1424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s="87" t="s">
        <v>1425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s="87" t="s">
        <v>1426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s="87" t="s">
        <v>1427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s="87" t="s">
        <v>1428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s="87" t="s">
        <v>1429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s="87" t="s">
        <v>1430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s="87" t="s">
        <v>1431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s="87" t="s">
        <v>1432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s="87" t="s">
        <v>1433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s="87" t="s">
        <v>1434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s="87" t="s">
        <v>1435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s="87" t="s">
        <v>1436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s="87" t="s">
        <v>1437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s="87" t="s">
        <v>1438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s="87" t="s">
        <v>1439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s="87" t="s">
        <v>1440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s="87" t="s">
        <v>1441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s="87" t="s">
        <v>1442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s="87" t="s">
        <v>1443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s="87" t="s">
        <v>1444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s="87" t="s">
        <v>1445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s="87" t="s">
        <v>1446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s="87" t="s">
        <v>1447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s="87" t="s">
        <v>1448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s="87" t="s">
        <v>1449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s="87" t="s">
        <v>1450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s="87" t="s">
        <v>1451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s="87" t="s">
        <v>1452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s="87" t="s">
        <v>1453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s="87" t="s">
        <v>1454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s="87" t="s">
        <v>1455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s="87" t="s">
        <v>1456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s="87" t="s">
        <v>1457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s="87" t="s">
        <v>1458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s="87" t="s">
        <v>1459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s="87" t="s">
        <v>1460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s="87" t="s">
        <v>1461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s="87" t="s">
        <v>1462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s="87" t="s">
        <v>1463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s="87" t="s">
        <v>1464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s="87" t="s">
        <v>1465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s="87" t="s">
        <v>1466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s="87" t="s">
        <v>1467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s="87" t="s">
        <v>1468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s="87" t="s">
        <v>1469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s="87" t="s">
        <v>1470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s="87" t="s">
        <v>1471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s="87" t="s">
        <v>1472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s="87" t="s">
        <v>1473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s="87" t="s">
        <v>1474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s="87" t="s">
        <v>1475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s="87" t="s">
        <v>1476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s="87" t="s">
        <v>1477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s="87" t="s">
        <v>1478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s="87" t="s">
        <v>1479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s="87" t="s">
        <v>1480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s="87" t="s">
        <v>1481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s="87" t="s">
        <v>1482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s="87" t="s">
        <v>1483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s="87" t="s">
        <v>1484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s="87" t="s">
        <v>1485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s="87" t="s">
        <v>1486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s="87" t="s">
        <v>1487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s="87" t="s">
        <v>1488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s="87" t="s">
        <v>1489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s="87" t="s">
        <v>1490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s="87" t="s">
        <v>1491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s="87" t="s">
        <v>1492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s="87" t="s">
        <v>1493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s="87" t="s">
        <v>1494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s="87" t="s">
        <v>1495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s="87" t="s">
        <v>1496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87" t="s">
        <v>1497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s="87" t="s">
        <v>1498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s="87" t="s">
        <v>1499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s="87" t="s">
        <v>1500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s="87" t="s">
        <v>1501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s="87" t="s">
        <v>1502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s="87" t="s">
        <v>1503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s="87" t="s">
        <v>1504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s="87" t="s">
        <v>1505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s="87" t="s">
        <v>1506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s="87" t="s">
        <v>1507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s="87" t="s">
        <v>1508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s="87" t="s">
        <v>1509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s="87" t="s">
        <v>1510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s="87" t="s">
        <v>1511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87" t="s">
        <v>1512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87" t="s">
        <v>1513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s="87" t="s">
        <v>1514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s="87" t="s">
        <v>1515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s="87" t="s">
        <v>1516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s="87" t="s">
        <v>1517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s="87" t="s">
        <v>1518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s="87" t="s">
        <v>1519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87" t="s">
        <v>1520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87" t="s">
        <v>1521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s="87" t="s">
        <v>1522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s="87" t="s">
        <v>1523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s="87" t="s">
        <v>1524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s="87" t="s">
        <v>1525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s="87" t="s">
        <v>1526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s="87" t="s">
        <v>1527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s="87" t="s">
        <v>1528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s="87" t="s">
        <v>1529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s="87" t="s">
        <v>1530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s="87" t="s">
        <v>1531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s="87" t="s">
        <v>1532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s="87" t="s">
        <v>1533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s="87" t="s">
        <v>1534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s="87" t="s">
        <v>1535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s="87" t="s">
        <v>1536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s="87" t="s">
        <v>1537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s="87" t="s">
        <v>1538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s="87" t="s">
        <v>1539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s="87" t="s">
        <v>1540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s="87" t="s">
        <v>1541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s="87" t="s">
        <v>1542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s="87" t="s">
        <v>1543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s="87" t="s">
        <v>1544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87" t="s">
        <v>1545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s="87" t="s">
        <v>1546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s="87" t="s">
        <v>1547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s="87" t="s">
        <v>1548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s="87" t="s">
        <v>1549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87" t="s">
        <v>1550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s="87" t="s">
        <v>1551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s="87" t="s">
        <v>1552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s="87" t="s">
        <v>1553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s="87" t="s">
        <v>1554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87" t="s">
        <v>1555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s="87" t="s">
        <v>1556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s="87" t="s">
        <v>1557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s="87" t="s">
        <v>1558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s="87" t="s">
        <v>1559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87" t="s">
        <v>1560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s="87" t="s">
        <v>1561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s="87" t="s">
        <v>1562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s="87" t="s">
        <v>1563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87" t="s">
        <v>1564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s="87" t="s">
        <v>1565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s="87" t="s">
        <v>1566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s="87" t="s">
        <v>1567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87" t="s">
        <v>1568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s="87" t="s">
        <v>1569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s="87" t="s">
        <v>1570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s="87" t="s">
        <v>1571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87" t="s">
        <v>1572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s="87" t="s">
        <v>1573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s="87" t="s">
        <v>1574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s="87" t="s">
        <v>1575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s="87" t="s">
        <v>1576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s="87" t="s">
        <v>1577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87" t="s">
        <v>1578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87" t="s">
        <v>1579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s="87" t="s">
        <v>1580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s="87" t="s">
        <v>1581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s="87" t="s">
        <v>1582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s="87" t="s">
        <v>1583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87" t="s">
        <v>1584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s="87" t="s">
        <v>1585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87" t="s">
        <v>1586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87" t="s">
        <v>1587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87" t="s">
        <v>1588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s="87" t="s">
        <v>1589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s="87" t="s">
        <v>1590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s="87" t="s">
        <v>1591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87" t="s">
        <v>1592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87" t="s">
        <v>1593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s="87" t="s">
        <v>1594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s="87" t="s">
        <v>1595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s="87" t="s">
        <v>1596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s="87" t="s">
        <v>1597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s="87" t="s">
        <v>1598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s="87" t="s">
        <v>1599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87" t="s">
        <v>1600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s="87" t="s">
        <v>1601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s="87" t="s">
        <v>1602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s="87" t="s">
        <v>1603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87" t="s">
        <v>1604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87" t="s">
        <v>1605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87" t="s">
        <v>1606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87" t="s">
        <v>1607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87" t="s">
        <v>1608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87" t="s">
        <v>1609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s="87" t="s">
        <v>1610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s="87" t="s">
        <v>1611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s="87" t="s">
        <v>1612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87" t="s">
        <v>1613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s="87" t="s">
        <v>1614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87" t="s">
        <v>1615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87" t="s">
        <v>1616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s="87" t="s">
        <v>1617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87" t="s">
        <v>1618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87" t="s">
        <v>1619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87" t="s">
        <v>1620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s="87" t="s">
        <v>1621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s="87" t="s">
        <v>1622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s="87" t="s">
        <v>1623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87" t="s">
        <v>1624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s="87" t="s">
        <v>1625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87" t="s">
        <v>1626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s="87" t="s">
        <v>1627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s="87" t="s">
        <v>1628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s="87" t="s">
        <v>1629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s="87" t="s">
        <v>1630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87" t="s">
        <v>1631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87" t="s">
        <v>1632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87" t="s">
        <v>1633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87" t="s">
        <v>1634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87" t="s">
        <v>1635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87" t="s">
        <v>1636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s="87" t="s">
        <v>1637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87" t="s">
        <v>1638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87" t="s">
        <v>1639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87" t="s">
        <v>1640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87" t="s">
        <v>1641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87" t="s">
        <v>1642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87" t="s">
        <v>1643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87" t="s">
        <v>1644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s="87" t="s">
        <v>1645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s="87" t="s">
        <v>1646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s="87" t="s">
        <v>1647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87" t="s">
        <v>1648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87" t="s">
        <v>1649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87" t="s">
        <v>1650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87" t="s">
        <v>1651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87" t="s">
        <v>1652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87" t="s">
        <v>1653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87" t="s">
        <v>1654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87" t="s">
        <v>1655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s="87" t="s">
        <v>1656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87" t="s">
        <v>1657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87" t="s">
        <v>1658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s="87" t="s">
        <v>1659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87" t="s">
        <v>1660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s="87" t="s">
        <v>1661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s="87" t="s">
        <v>1662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s="87" t="s">
        <v>1663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87" t="s">
        <v>1664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87" t="s">
        <v>1665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87" t="s">
        <v>1666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87" t="s">
        <v>1667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87" t="s">
        <v>1668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s="87" t="s">
        <v>1669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87" t="s">
        <v>1670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87" t="s">
        <v>1671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87" t="s">
        <v>1672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87" t="s">
        <v>1673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87" t="s">
        <v>1674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87" t="s">
        <v>1675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87" t="s">
        <v>1676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87" t="s">
        <v>1677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87" t="s">
        <v>1678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87" t="s">
        <v>1679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87" t="s">
        <v>1680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87" t="s">
        <v>1681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s="87" t="s">
        <v>1682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s="87" t="s">
        <v>1683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87" t="s">
        <v>1684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s="87" t="s">
        <v>1685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87" t="s">
        <v>1686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87" t="s">
        <v>1687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87" t="s">
        <v>1688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87" t="s">
        <v>1689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87" t="s">
        <v>1690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s="87" t="s">
        <v>1691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s="87" t="s">
        <v>1692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87" t="s">
        <v>1693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87" t="s">
        <v>1694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s="87" t="s">
        <v>1695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s="87" t="s">
        <v>1696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s="87" t="s">
        <v>1697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s="87" t="s">
        <v>1698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s="87" t="s">
        <v>1699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s="87" t="s">
        <v>1700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87" t="s">
        <v>1701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87" t="s">
        <v>1702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87" t="s">
        <v>1703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s="87" t="s">
        <v>1704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87" t="s">
        <v>1705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87" t="s">
        <v>1706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s="87" t="s">
        <v>1707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s="87" t="s">
        <v>1708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87" t="s">
        <v>1709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s="87" t="s">
        <v>1710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s="87" t="s">
        <v>1711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s="87" t="s">
        <v>1712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s="87" t="s">
        <v>1713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s="87" t="s">
        <v>1714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87" t="s">
        <v>1715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s="87" t="s">
        <v>1716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s="87" t="s">
        <v>1717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s="87" t="s">
        <v>1718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s="87" t="s">
        <v>1719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s="87" t="s">
        <v>1720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s="87" t="s">
        <v>1721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s="87" t="s">
        <v>1722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s="87" t="s">
        <v>1723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s="87" t="s">
        <v>1724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s="87" t="s">
        <v>1725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s="87" t="s">
        <v>1726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s="87" t="s">
        <v>1727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s="87" t="s">
        <v>1728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s="87" t="s">
        <v>1729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s="87" t="s">
        <v>1730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s="87" t="s">
        <v>1731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s="87" t="s">
        <v>1732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s="87" t="s">
        <v>1733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s="87" t="s">
        <v>1734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s="87" t="s">
        <v>1735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s="87" t="s">
        <v>1736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s="87" t="s">
        <v>1737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s="87" t="s">
        <v>1738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s="87" t="s">
        <v>1739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s="87" t="s">
        <v>1740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s="87" t="s">
        <v>1741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87" t="s">
        <v>1742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s="87" t="s">
        <v>1743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s="87" t="s">
        <v>1744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s="87" t="s">
        <v>1745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s="87" t="s">
        <v>1746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s="87" t="s">
        <v>1747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s="87" t="s">
        <v>1748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s="87" t="s">
        <v>1749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s="87" t="s">
        <v>1750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s="87" t="s">
        <v>1751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s="87" t="s">
        <v>1752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87" t="s">
        <v>1753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s="87" t="s">
        <v>1754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s="87" t="s">
        <v>1755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s="87" t="s">
        <v>1756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s="87" t="s">
        <v>1757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s="87" t="s">
        <v>1758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 s="87" t="s">
        <v>1759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s="87" t="s">
        <v>1760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s="87" t="s">
        <v>1761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s="87" t="s">
        <v>1762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s="87" t="s">
        <v>1763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s="87" t="s">
        <v>1764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s="87" t="s">
        <v>1765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s="87" t="s">
        <v>1766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s="87" t="s">
        <v>1767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87" t="s">
        <v>1768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87" t="s">
        <v>1769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s="87" t="s">
        <v>1770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s="87" t="s">
        <v>1771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s="87" t="s">
        <v>1772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s="87" t="s">
        <v>1773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s="87" t="s">
        <v>1774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s="87" t="s">
        <v>1775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s="87" t="s">
        <v>1776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s="87" t="s">
        <v>1777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 s="87" t="s">
        <v>1778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s="87" t="s">
        <v>1779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s="87" t="s">
        <v>1780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s="87" t="s">
        <v>1781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s="87" t="s">
        <v>1782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s="87" t="s">
        <v>1783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s="87" t="s">
        <v>1784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s="87" t="s">
        <v>1785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s="87" t="s">
        <v>1786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s="87" t="s">
        <v>1787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s="87" t="s">
        <v>1788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s="87" t="s">
        <v>1789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s="87" t="s">
        <v>1790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 s="87" t="s">
        <v>1791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s="87" t="s">
        <v>1792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s="87" t="s">
        <v>1793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s="87" t="s">
        <v>1794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s="87" t="s">
        <v>1795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s="87" t="s">
        <v>1796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s="87" t="s">
        <v>1797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s="87" t="s">
        <v>1798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s="87" t="s">
        <v>1799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s="87" t="s">
        <v>1800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s="87" t="s">
        <v>1801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s="87" t="s">
        <v>1802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s="87" t="s">
        <v>1803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s="87" t="s">
        <v>1804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s="87" t="s">
        <v>1805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s="87" t="s">
        <v>1806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s="87" t="s">
        <v>1807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s="87" t="s">
        <v>1808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s="87" t="s">
        <v>1809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s="87" t="s">
        <v>1810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s="87" t="s">
        <v>1811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s="87" t="s">
        <v>1812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s="87" t="s">
        <v>1813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s="87" t="s">
        <v>1814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s="87" t="s">
        <v>1815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s="87" t="s">
        <v>1816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s="87" t="s">
        <v>1817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s="87" t="s">
        <v>1818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s="87" t="s">
        <v>1819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s="87" t="s">
        <v>1820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s="87" t="s">
        <v>1821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s="87" t="s">
        <v>1822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s="87" t="s">
        <v>1823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s="87" t="s">
        <v>1824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 s="87" t="s">
        <v>1825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s="87" t="s">
        <v>1826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s="87" t="s">
        <v>1827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s="87" t="s">
        <v>1828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s="87" t="s">
        <v>1829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s="87" t="s">
        <v>1830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s="87" t="s">
        <v>1831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s="87" t="s">
        <v>1832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s="87" t="s">
        <v>1833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s="87" t="s">
        <v>1834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s="87" t="s">
        <v>1835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s="87" t="s">
        <v>1836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s="87" t="s">
        <v>1837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s="87" t="s">
        <v>1838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s="87" t="s">
        <v>1839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s="87" t="s">
        <v>1840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s="87" t="s">
        <v>1841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s="87" t="s">
        <v>1842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87" t="s">
        <v>1843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s="87" t="s">
        <v>1844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87" t="s">
        <v>1845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s="87" t="s">
        <v>1846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s="87" t="s">
        <v>1847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s="87" t="s">
        <v>1848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s="87" t="s">
        <v>1849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s="87" t="s">
        <v>1850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s="87" t="s">
        <v>1851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s="87" t="s">
        <v>1852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s="87" t="s">
        <v>1853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s="87" t="s">
        <v>1854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s="87" t="s">
        <v>1855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s="87" t="s">
        <v>1856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s="87" t="s">
        <v>1857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s="87" t="s">
        <v>1858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87" t="s">
        <v>1859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s="87" t="s">
        <v>1860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87" t="s">
        <v>1861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87" t="s">
        <v>1862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s="87" t="s">
        <v>1863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s="87" t="s">
        <v>1864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87" t="s">
        <v>1865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s="87" t="s">
        <v>1866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s="87" t="s">
        <v>1867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s="87" t="s">
        <v>1868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s="87" t="s">
        <v>1869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s="87" t="s">
        <v>1870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87" t="s">
        <v>1871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s="87" t="s">
        <v>1872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s="87" t="s">
        <v>1873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s="87" t="s">
        <v>1874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s="87" t="s">
        <v>1875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s="87" t="s">
        <v>1876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s="87" t="s">
        <v>1877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s="87" t="s">
        <v>1878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s="87" t="s">
        <v>1879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s="87" t="s">
        <v>1880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87" t="s">
        <v>1881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s="87" t="s">
        <v>1882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s="87" t="s">
        <v>1883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s="87" t="s">
        <v>1884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s="87" t="s">
        <v>1885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s="87" t="s">
        <v>1886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s="87" t="s">
        <v>1887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s="87" t="s">
        <v>1888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s="87" t="s">
        <v>1889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s="87" t="s">
        <v>1890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s="87" t="s">
        <v>1891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s="87" t="s">
        <v>1892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s="87" t="s">
        <v>1893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87" t="s">
        <v>1894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s="87" t="s">
        <v>1895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87" t="s">
        <v>1896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87" t="s">
        <v>1897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s="87" t="s">
        <v>1898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87" t="s">
        <v>1899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s="87" t="s">
        <v>1900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 s="87" t="s">
        <v>1901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 s="87" t="s">
        <v>1902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s="87" t="s">
        <v>1903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s="87" t="s">
        <v>1904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s="87" t="s">
        <v>1905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s="87" t="s">
        <v>1906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87" t="s">
        <v>1907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87" t="s">
        <v>1908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s="87" t="s">
        <v>1909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s="87" t="s">
        <v>1910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s="87" t="s">
        <v>1911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s="87" t="s">
        <v>1912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s="87" t="s">
        <v>1913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s="87" t="s">
        <v>1914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s="87" t="s">
        <v>1915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87" t="s">
        <v>1916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s="87" t="s">
        <v>1917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s="87" t="s">
        <v>1918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s="87" t="s">
        <v>1919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s="87" t="s">
        <v>1920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87" t="s">
        <v>1921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87" t="s">
        <v>1922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87" t="s">
        <v>1923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87" t="s">
        <v>1924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87" t="s">
        <v>1925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87" t="s">
        <v>1926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87" t="s">
        <v>1927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87" t="s">
        <v>1928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87" t="s">
        <v>1929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87" t="s">
        <v>1930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87" t="s">
        <v>1931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87" t="s">
        <v>1932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87" t="s">
        <v>1933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87" t="s">
        <v>1934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87" t="s">
        <v>1935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87" t="s">
        <v>1936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87" t="s">
        <v>1937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87" t="s">
        <v>1938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87" t="s">
        <v>1939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87" t="s">
        <v>1940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87" t="s">
        <v>1941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87" t="s">
        <v>1942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87" t="s">
        <v>1943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87" t="s">
        <v>1944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87" t="s">
        <v>1945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87" t="s">
        <v>1946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87" t="s">
        <v>1947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87" t="s">
        <v>1948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s="87" t="s">
        <v>1949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87" t="s">
        <v>1950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87" t="s">
        <v>1951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87" t="s">
        <v>1952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87" t="s">
        <v>1953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87" t="s">
        <v>1954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s="87" t="s">
        <v>1955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87" t="s">
        <v>1956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87" t="s">
        <v>1957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s="87" t="s">
        <v>1958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87" t="s">
        <v>1959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87" t="s">
        <v>1960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87" t="s">
        <v>1961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87" t="s">
        <v>1962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87" t="s">
        <v>1963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87" t="s">
        <v>1964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87" t="s">
        <v>1965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87" t="s">
        <v>1966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87" t="s">
        <v>1967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87" t="s">
        <v>1968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87" t="s">
        <v>1969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87" t="s">
        <v>1970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87" t="s">
        <v>1971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87" t="s">
        <v>1972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87" t="s">
        <v>1973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87" t="s">
        <v>1974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87" t="s">
        <v>1975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87" t="s">
        <v>1976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87" t="s">
        <v>1977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87" t="s">
        <v>1978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87" t="s">
        <v>1979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87" t="s">
        <v>1980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87" t="s">
        <v>1981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87" t="s">
        <v>1982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87" t="s">
        <v>1983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87" t="s">
        <v>1984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87" t="s">
        <v>1985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87" t="s">
        <v>1986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87" t="s">
        <v>1987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87" t="s">
        <v>1988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87" t="s">
        <v>1989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87" t="s">
        <v>1990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87" t="s">
        <v>1991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87" t="s">
        <v>1992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87" t="s">
        <v>1993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87" t="s">
        <v>1994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87" t="s">
        <v>1995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87" t="s">
        <v>1996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87" t="s">
        <v>1997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87" t="s">
        <v>1998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87" t="s">
        <v>1999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87" t="s">
        <v>2000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87" t="s">
        <v>2001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87" t="s">
        <v>2002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87" t="s">
        <v>2003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87" t="s">
        <v>2004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87" t="s">
        <v>2005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s="87" t="s">
        <v>2006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87" t="s">
        <v>2007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87" t="s">
        <v>2008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87" t="s">
        <v>2009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87" t="s">
        <v>2010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87" t="s">
        <v>2011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87" t="s">
        <v>2012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87" t="s">
        <v>2013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87" t="s">
        <v>2014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87" t="s">
        <v>2015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87" t="s">
        <v>2016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87" t="s">
        <v>2017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87" t="s">
        <v>2018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87" t="s">
        <v>2019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87" t="s">
        <v>2020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87" t="s">
        <v>2021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87" t="s">
        <v>2022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87" t="s">
        <v>2023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87" t="s">
        <v>2024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87" t="s">
        <v>2025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87" t="s">
        <v>2026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87" t="s">
        <v>2027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87" t="s">
        <v>2028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87" t="s">
        <v>2029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87" t="s">
        <v>2030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87" t="s">
        <v>2031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87" t="s">
        <v>2032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87" t="s">
        <v>2033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87" t="s">
        <v>2034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87" t="s">
        <v>2035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87" t="s">
        <v>2036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87" t="s">
        <v>2037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87" t="s">
        <v>2038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87" t="s">
        <v>2039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87" t="s">
        <v>2040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87" t="s">
        <v>2041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87" t="s">
        <v>2042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87" t="s">
        <v>2043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87" t="s">
        <v>2044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87" t="s">
        <v>2045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87" t="s">
        <v>2046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87" t="s">
        <v>2047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87" t="s">
        <v>2048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87" t="s">
        <v>2049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87" t="s">
        <v>2050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87" t="s">
        <v>2051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87" t="s">
        <v>2052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87" t="s">
        <v>2053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87" t="s">
        <v>2054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87" t="s">
        <v>2055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87" t="s">
        <v>2056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87" t="s">
        <v>2057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87" t="s">
        <v>2058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87" t="s">
        <v>2059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87" t="s">
        <v>2060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87" t="s">
        <v>2061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87" t="s">
        <v>2062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87" t="s">
        <v>2063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87" t="s">
        <v>2064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87" t="s">
        <v>2065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87" t="s">
        <v>2066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87" t="s">
        <v>2067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87" t="s">
        <v>2068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87" t="s">
        <v>2069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87" t="s">
        <v>2070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87" t="s">
        <v>2071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87" t="s">
        <v>2072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87" t="s">
        <v>2073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87" t="s">
        <v>2074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87" t="s">
        <v>2075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87" t="s">
        <v>2076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87" t="s">
        <v>2077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87" t="s">
        <v>2078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87" t="s">
        <v>2079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87" t="s">
        <v>2080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87" t="s">
        <v>2081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87" t="s">
        <v>2082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s="87" t="s">
        <v>2083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s="87" t="s">
        <v>2084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s="87" t="s">
        <v>2085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s="87" t="s">
        <v>2086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s="87" t="s">
        <v>2087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s="87" t="s">
        <v>2088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s="87" t="s">
        <v>2089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s="87" t="s">
        <v>2090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s="87" t="s">
        <v>2091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s="87" t="s">
        <v>2092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s="87" t="s">
        <v>2093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s="87" t="s">
        <v>2094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s="87" t="s">
        <v>2095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s="87" t="s">
        <v>2096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s="87" t="s">
        <v>2097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s="87" t="s">
        <v>2098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s="87" t="s">
        <v>2099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s="87" t="s">
        <v>2100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s="87" t="s">
        <v>2101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s="87" t="s">
        <v>2102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s="87" t="s">
        <v>2103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s="87" t="s">
        <v>2104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s="87" t="s">
        <v>2105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s="87" t="s">
        <v>2106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s="87" t="s">
        <v>2107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s="87" t="s">
        <v>2108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s="87" t="s">
        <v>2109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s="87" t="s">
        <v>2110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s="87" t="s">
        <v>2111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s="87" t="s">
        <v>2112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s="87" t="s">
        <v>2113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s="87" t="s">
        <v>2114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s="87" t="s">
        <v>2115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s="87" t="s">
        <v>2116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s="87" t="s">
        <v>2117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s="87" t="s">
        <v>2118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s="87" t="s">
        <v>2119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87" t="s">
        <v>2120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s="87" t="s">
        <v>2121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s="87" t="s">
        <v>2122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s="87" t="s">
        <v>2123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s="87" t="s">
        <v>2124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s="87" t="s">
        <v>2125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s="87" t="s">
        <v>2126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s="87" t="s">
        <v>2127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s="87" t="s">
        <v>2128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s="87" t="s">
        <v>2129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s="87" t="s">
        <v>2130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s="87" t="s">
        <v>2131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s="87" t="s">
        <v>2132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s="87" t="s">
        <v>2133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s="87" t="s">
        <v>2134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s="87" t="s">
        <v>2135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s="87" t="s">
        <v>2136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s="87" t="s">
        <v>2137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s="87" t="s">
        <v>2138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s="87" t="s">
        <v>2139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s="87" t="s">
        <v>2140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s="87" t="s">
        <v>2141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s="87" t="s">
        <v>2142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s="87" t="s">
        <v>2143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s="87" t="s">
        <v>2144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s="87" t="s">
        <v>2145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s="87" t="s">
        <v>2146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s="87" t="s">
        <v>2147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s="87" t="s">
        <v>2148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s="87" t="s">
        <v>2149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s="87" t="s">
        <v>2150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s="87" t="s">
        <v>2151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87" t="s">
        <v>2152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87" t="s">
        <v>2153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87" t="s">
        <v>2154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 s="87" t="s">
        <v>2155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87" t="s">
        <v>2156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87" t="s">
        <v>2157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s="87" t="s">
        <v>2158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s="87" t="s">
        <v>2159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s="87" t="s">
        <v>2160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s="87" t="s">
        <v>2161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s="87" t="s">
        <v>2162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s="87" t="s">
        <v>2163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s="87" t="s">
        <v>2164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s="87" t="s">
        <v>2165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 s="87" t="s">
        <v>2166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s="87" t="s">
        <v>2167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87" t="s">
        <v>2168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s="87" t="s">
        <v>2169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s="87" t="s">
        <v>2170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 s="87" t="s">
        <v>2171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s="87" t="s">
        <v>2172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 s="87" t="s">
        <v>2173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s="87" t="s">
        <v>2174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 s="87" t="s">
        <v>2175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s="87" t="s">
        <v>2176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 s="87" t="s">
        <v>2177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s="87" t="s">
        <v>2178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 s="87" t="s">
        <v>2179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 s="87" t="s">
        <v>2180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s="87" t="s">
        <v>2181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 s="87" t="s">
        <v>2182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 s="87" t="s">
        <v>2183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s="87" t="s">
        <v>2184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 s="87" t="s">
        <v>2185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s="87" t="s">
        <v>2186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s="87" t="s">
        <v>2187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 s="87" t="s">
        <v>2188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s="87" t="s">
        <v>2189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s="87" t="s">
        <v>2190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s="87" t="s">
        <v>2191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s="87" t="s">
        <v>2192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s="87" t="s">
        <v>2193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s="87" t="s">
        <v>2194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s="87" t="s">
        <v>2195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s="87" t="s">
        <v>2196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s="87" t="s">
        <v>2197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s="87" t="s">
        <v>2198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s="87" t="s">
        <v>2199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s="87" t="s">
        <v>2200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s="87" t="s">
        <v>2201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s="87" t="s">
        <v>2202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s="87" t="s">
        <v>2203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s="87" t="s">
        <v>2204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s="87" t="s">
        <v>2205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s="87" t="s">
        <v>2206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s="87" t="s">
        <v>2207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s="87" t="s">
        <v>2208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s="87" t="s">
        <v>2209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s="87" t="s">
        <v>2210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s="87" t="s">
        <v>2211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s="87" t="s">
        <v>2212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s="87" t="s">
        <v>2213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s="87" t="s">
        <v>2214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s="87" t="s">
        <v>2215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s="87" t="s">
        <v>2216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s="87" t="s">
        <v>2217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s="87" t="s">
        <v>2218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s="87" t="s">
        <v>2219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s="87" t="s">
        <v>2220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s="87" t="s">
        <v>2221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s="87" t="s">
        <v>2222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s="87" t="s">
        <v>2223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s="87" t="s">
        <v>2224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 s="87" t="s">
        <v>2225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s="87" t="s">
        <v>2226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 s="87" t="s">
        <v>2227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s="87" t="s">
        <v>2228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s="87" t="s">
        <v>2229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s="87" t="s">
        <v>2230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s="87" t="s">
        <v>2231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s="87" t="s">
        <v>2232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s="87" t="s">
        <v>2233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s="87" t="s">
        <v>2234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s="87" t="s">
        <v>2235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 s="87" t="s">
        <v>2236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s="87" t="s">
        <v>2237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s="87" t="s">
        <v>2238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s="87" t="s">
        <v>2239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 s="87" t="s">
        <v>2240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 s="87" t="s">
        <v>2241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 s="87" t="s">
        <v>2242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s="87" t="s">
        <v>2243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s="87" t="s">
        <v>2244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s="87" t="s">
        <v>2245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s="87" t="s">
        <v>2246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s="87" t="s">
        <v>2247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s="87" t="s">
        <v>2248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s="87" t="s">
        <v>2249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 s="87" t="s">
        <v>2250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s="87" t="s">
        <v>2251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 s="87" t="s">
        <v>2252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s="87" t="s">
        <v>2253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s="87" t="s">
        <v>2254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 s="87" t="s">
        <v>2255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 s="87" t="s">
        <v>2256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87" t="s">
        <v>2257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87" t="s">
        <v>2258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s="87" t="s">
        <v>2259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s="87" t="s">
        <v>2260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s="87" t="s">
        <v>2261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s="87" t="s">
        <v>2262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 s="87" t="s">
        <v>2263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s="87" t="s">
        <v>2264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87" t="s">
        <v>2265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s="87" t="s">
        <v>2266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s="87" t="s">
        <v>2267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 s="87" t="s">
        <v>2268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 s="87" t="s">
        <v>2269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s="87" t="s">
        <v>2270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87" t="s">
        <v>2271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 s="87" t="s">
        <v>2272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 s="87" t="s">
        <v>2273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87" t="s">
        <v>2274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87" t="s">
        <v>2275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87" t="s">
        <v>2276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87" t="s">
        <v>2277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87" t="s">
        <v>2278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87" t="s">
        <v>2279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87" t="s">
        <v>2280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87" t="s">
        <v>2281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87" t="s">
        <v>2282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87" t="s">
        <v>2283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87" t="s">
        <v>2284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87" t="s">
        <v>2285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87" t="s">
        <v>2286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87" t="s">
        <v>2287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87" t="s">
        <v>2288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87" t="s">
        <v>2289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87" t="s">
        <v>2290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87" t="s">
        <v>2291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87" t="s">
        <v>2292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87" t="s">
        <v>2293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87" t="s">
        <v>2294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87" t="s">
        <v>2295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87" t="s">
        <v>2296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87" t="s">
        <v>2297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87" t="s">
        <v>2298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87" t="s">
        <v>2299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87" t="s">
        <v>2300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87" t="s">
        <v>2301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87" t="s">
        <v>2302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87" t="s">
        <v>2303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87" t="s">
        <v>2304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87" t="s">
        <v>2305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87" t="s">
        <v>2306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87" t="s">
        <v>2307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87" t="s">
        <v>2308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87" t="s">
        <v>2309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87" t="s">
        <v>2310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87" t="s">
        <v>2311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87" t="s">
        <v>2312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87" t="s">
        <v>2313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87" t="s">
        <v>2314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87" t="s">
        <v>2315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87" t="s">
        <v>2316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87" t="s">
        <v>2317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87" t="s">
        <v>2318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87" t="s">
        <v>2319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87" t="s">
        <v>2320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87" t="s">
        <v>2321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87" t="s">
        <v>2322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87" t="s">
        <v>2323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87" t="s">
        <v>2324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87" t="s">
        <v>2325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87" t="s">
        <v>2326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87" t="s">
        <v>2327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87" t="s">
        <v>2328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87" t="s">
        <v>2329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87" t="s">
        <v>2330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87" t="s">
        <v>2331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87" t="s">
        <v>2332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87" t="s">
        <v>2333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87" t="s">
        <v>2334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87" t="s">
        <v>2335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87" t="s">
        <v>2336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87" t="s">
        <v>2337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87" t="s">
        <v>2338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87" t="s">
        <v>2339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87" t="s">
        <v>2340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87" t="s">
        <v>2341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87" t="s">
        <v>2342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87" t="s">
        <v>2343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87" t="s">
        <v>2344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87" t="s">
        <v>2345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87" t="s">
        <v>2346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87" t="s">
        <v>2347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87" t="s">
        <v>2348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87" t="s">
        <v>2349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87" t="s">
        <v>2350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87" t="s">
        <v>2351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87" t="s">
        <v>2352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87" t="s">
        <v>2353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87" t="s">
        <v>2354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87" t="s">
        <v>2355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87" t="s">
        <v>2356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87" t="s">
        <v>2357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87" t="s">
        <v>2358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87" t="s">
        <v>2359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87" t="s">
        <v>2360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87" t="s">
        <v>2361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87" t="s">
        <v>2362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87" t="s">
        <v>2363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87" t="s">
        <v>2364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87" t="s">
        <v>2365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87" t="s">
        <v>2366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87" t="s">
        <v>2367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87" t="s">
        <v>2368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87" t="s">
        <v>2369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87" t="s">
        <v>2370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87" t="s">
        <v>2371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87" t="s">
        <v>2372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87" t="s">
        <v>2373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87" t="s">
        <v>2374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87" t="s">
        <v>2375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87" t="s">
        <v>2376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87" t="s">
        <v>2377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87" t="s">
        <v>2378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87" t="s">
        <v>2379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87" t="s">
        <v>2380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87" t="s">
        <v>2381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87" t="s">
        <v>2382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87" t="s">
        <v>2383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87" t="s">
        <v>2384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87" t="s">
        <v>2385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87" t="s">
        <v>2386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87" t="s">
        <v>2387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87" t="s">
        <v>2388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87" t="s">
        <v>2389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87" t="s">
        <v>2390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87" t="s">
        <v>2391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87" t="s">
        <v>2392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87" t="s">
        <v>2393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87" t="s">
        <v>2394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87" t="s">
        <v>2395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87" t="s">
        <v>2396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87" t="s">
        <v>2397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87" t="s">
        <v>2398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87" t="s">
        <v>2399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87" t="s">
        <v>2400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87" t="s">
        <v>2401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87" t="s">
        <v>2402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87" t="s">
        <v>2403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87" t="s">
        <v>2404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87" t="s">
        <v>2405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87" t="s">
        <v>2406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87" t="s">
        <v>2407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87" t="s">
        <v>2408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87" t="s">
        <v>2409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87" t="s">
        <v>2410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87" t="s">
        <v>2411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87" t="s">
        <v>2412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87" t="s">
        <v>2413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87" t="s">
        <v>2414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87" t="s">
        <v>2415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87" t="s">
        <v>2416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87" t="s">
        <v>2417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87" t="s">
        <v>2418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 s="87" t="s">
        <v>2419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87" t="s">
        <v>2420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 s="87" t="s">
        <v>2421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 s="87" t="s">
        <v>2422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 s="87" t="s">
        <v>2423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 s="87" t="s">
        <v>2424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 s="87" t="s">
        <v>2425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 s="87" t="s">
        <v>2426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 s="87" t="s">
        <v>2427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 s="87" t="s">
        <v>2428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 s="87" t="s">
        <v>2429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 s="87" t="s">
        <v>2430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 s="87" t="s">
        <v>2431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 s="87" t="s">
        <v>2432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 s="87" t="s">
        <v>2433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 s="87" t="s">
        <v>2434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 s="87" t="s">
        <v>2435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 s="87" t="s">
        <v>2436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 s="87" t="s">
        <v>2437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 s="87" t="s">
        <v>2438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 s="87" t="s">
        <v>2439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 s="87" t="s">
        <v>2440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 s="87" t="s">
        <v>2441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 s="87" t="s">
        <v>2442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 s="87" t="s">
        <v>2443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 s="87" t="s">
        <v>2444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 s="87" t="s">
        <v>2445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 s="87" t="s">
        <v>2446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 s="87" t="s">
        <v>2447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 s="87" t="s">
        <v>2448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 s="87" t="s">
        <v>2449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 s="87" t="s">
        <v>2450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 s="87" t="s">
        <v>2451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 s="87" t="s">
        <v>2452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 s="87" t="s">
        <v>2453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 s="87" t="s">
        <v>2454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 s="87" t="s">
        <v>2455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 s="87" t="s">
        <v>2456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 s="87" t="s">
        <v>2457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 s="87" t="s">
        <v>2458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 s="87" t="s">
        <v>2459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 s="87" t="s">
        <v>2460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 s="87" t="s">
        <v>2461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 s="87" t="s">
        <v>2462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 s="87" t="s">
        <v>2463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 s="87" t="s">
        <v>2464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 s="87" t="s">
        <v>2465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 s="87" t="s">
        <v>2466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 s="87" t="s">
        <v>2467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 s="87" t="s">
        <v>2468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 s="87" t="s">
        <v>2469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 s="87" t="s">
        <v>2470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 s="87" t="s">
        <v>2471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 s="87" t="s">
        <v>2472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 s="87" t="s">
        <v>2473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 s="87" t="s">
        <v>2474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 s="87" t="s">
        <v>2475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 s="87" t="s">
        <v>2476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 s="87" t="s">
        <v>2477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 s="87" t="s">
        <v>2478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 s="87" t="s">
        <v>2479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 s="87" t="s">
        <v>2480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 s="87" t="s">
        <v>2481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 s="87" t="s">
        <v>2482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 s="87" t="s">
        <v>2483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 s="87" t="s">
        <v>2484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 s="87" t="s">
        <v>2485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 s="87" t="s">
        <v>2486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 s="87" t="s">
        <v>2487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 s="87" t="s">
        <v>2488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 s="87" t="s">
        <v>2489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 s="87" t="s">
        <v>2490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 s="87" t="s">
        <v>2491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 s="87" t="s">
        <v>2492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 s="87" t="s">
        <v>2493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 s="87" t="s">
        <v>2494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 s="87" t="s">
        <v>2495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 s="87" t="s">
        <v>2496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 s="87" t="s">
        <v>2497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 s="87" t="s">
        <v>2498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 s="87" t="s">
        <v>2499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 s="87" t="s">
        <v>2500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 s="87" t="s">
        <v>2501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 s="87" t="s">
        <v>2502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 s="87" t="s">
        <v>2503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 s="87" t="s">
        <v>2504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 s="87" t="s">
        <v>2505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 s="87" t="s">
        <v>2506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 s="87" t="s">
        <v>2507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 s="87" t="s">
        <v>2508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 s="87" t="s">
        <v>2509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 s="87" t="s">
        <v>2510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 s="87" t="s">
        <v>2511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 s="87" t="s">
        <v>2512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 s="87" t="s">
        <v>2513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 s="87" t="s">
        <v>2514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 s="87" t="s">
        <v>2515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 s="87" t="s">
        <v>2516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 s="87" t="s">
        <v>2517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 s="87" t="s">
        <v>2518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 s="87" t="s">
        <v>2519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 s="87" t="s">
        <v>2520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 s="87" t="s">
        <v>2521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 s="87" t="s">
        <v>2522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 s="87" t="s">
        <v>2523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 s="87" t="s">
        <v>2524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 s="87" t="s">
        <v>2525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 s="87" t="s">
        <v>2526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 s="87" t="s">
        <v>2527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 s="87" t="s">
        <v>2528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 s="87" t="s">
        <v>2529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 s="87" t="s">
        <v>2530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 s="87" t="s">
        <v>2531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 s="87" t="s">
        <v>2532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 s="87" t="s">
        <v>2533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 s="87" t="s">
        <v>2534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 s="87" t="s">
        <v>2535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s="87" t="s">
        <v>2536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87" t="s">
        <v>2537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 s="87" t="s">
        <v>2538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 s="87" t="s">
        <v>2539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 s="87" t="s">
        <v>2540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 s="87" t="s">
        <v>2541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 s="87" t="s">
        <v>2542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s="87" t="s">
        <v>2543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 s="87" t="s">
        <v>2544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s="87" t="s">
        <v>2545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s="87" t="s">
        <v>2546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 s="87" t="s">
        <v>2547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s="87" t="s">
        <v>2548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 s="87" t="s">
        <v>2549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s="87" t="s">
        <v>2550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s="87" t="s">
        <v>2551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 s="87" t="s">
        <v>2552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s="87" t="s">
        <v>2553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 s="87" t="s">
        <v>2554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s="87" t="s">
        <v>2555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s="87" t="s">
        <v>2556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s="87" t="s">
        <v>2557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 s="87" t="s">
        <v>2558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 s="87" t="s">
        <v>2559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 s="87" t="s">
        <v>2560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 s="87" t="s">
        <v>2561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 s="87" t="s">
        <v>2562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 s="87" t="s">
        <v>2563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 s="87" t="s">
        <v>2564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 s="87" t="s">
        <v>2565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 s="87" t="s">
        <v>2566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 s="87" t="s">
        <v>2567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 s="87" t="s">
        <v>2568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 s="87" t="s">
        <v>2569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 s="87" t="s">
        <v>2570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 s="87" t="s">
        <v>2571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 s="87" t="s">
        <v>2572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 s="87" t="s">
        <v>2573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 s="87" t="s">
        <v>2574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 s="87" t="s">
        <v>2575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 s="87" t="s">
        <v>2576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 s="87" t="s">
        <v>2577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 s="87" t="s">
        <v>2578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 s="87" t="s">
        <v>2579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 s="87" t="s">
        <v>2580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 s="87" t="s">
        <v>2581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 s="87" t="s">
        <v>2582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 s="87" t="s">
        <v>2583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 s="87" t="s">
        <v>2584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87" t="s">
        <v>2585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87" t="s">
        <v>2586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 s="87" t="s">
        <v>2587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 s="87" t="s">
        <v>2588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 s="87" t="s">
        <v>2589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 s="87" t="s">
        <v>2590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 s="87" t="s">
        <v>2591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 s="87" t="s">
        <v>2592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87" t="s">
        <v>2593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87" t="s">
        <v>2594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 s="87" t="s">
        <v>2595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 s="87" t="s">
        <v>2596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 s="87" t="s">
        <v>2597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 s="87" t="s">
        <v>2598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 s="87" t="s">
        <v>2599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87" t="s">
        <v>2600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87" t="s">
        <v>2601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 s="87" t="s">
        <v>2602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 s="87" t="s">
        <v>2603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 s="87" t="s">
        <v>2604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 s="87" t="s">
        <v>2605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s="87" t="s">
        <v>2606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s="87" t="s">
        <v>2607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s="87" t="s">
        <v>2608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s="87" t="s">
        <v>2609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s="87" t="s">
        <v>2610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s="87" t="s">
        <v>2611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s="87" t="s">
        <v>2612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s="87" t="s">
        <v>2613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 s="87" t="s">
        <v>2614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 s="87" t="s">
        <v>2615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 s="87" t="s">
        <v>2616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 s="87" t="s">
        <v>2617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 s="87" t="s">
        <v>2618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 s="87" t="s">
        <v>2619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 s="87" t="s">
        <v>2620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 s="87" t="s">
        <v>2621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 s="87" t="s">
        <v>2622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 s="87" t="s">
        <v>2623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 s="87" t="s">
        <v>2624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 s="87" t="s">
        <v>2625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 s="87" t="s">
        <v>2626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 s="87" t="s">
        <v>2627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 s="87" t="s">
        <v>2628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 s="87" t="s">
        <v>2629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 s="87" t="s">
        <v>2630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 s="87" t="s">
        <v>2631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 s="87" t="s">
        <v>2632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 s="87" t="s">
        <v>2633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 s="87" t="s">
        <v>2634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 s="87" t="s">
        <v>2635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 s="87" t="s">
        <v>2636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 s="87" t="s">
        <v>2637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 s="87" t="s">
        <v>2638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 s="87" t="s">
        <v>2639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>
      <c r="A2531" s="87" t="s">
        <v>2640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 s="87" t="s">
        <v>2641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 s="87" t="s">
        <v>2642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 s="87" t="s">
        <v>2643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 s="87" t="s">
        <v>2644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 s="87" t="s">
        <v>2645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 s="87" t="s">
        <v>2646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 s="87" t="s">
        <v>2647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 s="87" t="s">
        <v>2648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 s="87" t="s">
        <v>2649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 s="87" t="s">
        <v>2650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 s="87" t="s">
        <v>2651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 s="87" t="s">
        <v>2652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 s="87" t="s">
        <v>2653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 s="87" t="s">
        <v>2654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 s="87" t="s">
        <v>2655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 s="87" t="s">
        <v>2656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 s="87" t="s">
        <v>2657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 s="87" t="s">
        <v>2658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 s="87" t="s">
        <v>2659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 s="87" t="s">
        <v>2660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 s="87" t="s">
        <v>2661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 s="87" t="s">
        <v>2662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 s="87" t="s">
        <v>2663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s="87" t="s">
        <v>2664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 s="87" t="s">
        <v>2665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 s="87" t="s">
        <v>2666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s="87" t="s">
        <v>2667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 s="87" t="s">
        <v>2668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 s="87" t="s">
        <v>2669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 s="87" t="s">
        <v>2670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 s="87" t="s">
        <v>2671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 s="87" t="s">
        <v>2672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 s="87" t="s">
        <v>2673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 s="87" t="s">
        <v>2674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 s="87" t="s">
        <v>2675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 s="87" t="s">
        <v>2676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 s="87" t="s">
        <v>2677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 s="87" t="s">
        <v>2678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 s="87" t="s">
        <v>2679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 s="87" t="s">
        <v>2680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 s="87" t="s">
        <v>2681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 s="87" t="s">
        <v>2682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 s="87" t="s">
        <v>2683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 s="87" t="s">
        <v>2684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 s="87" t="s">
        <v>2685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 s="87" t="s">
        <v>2686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 s="87" t="s">
        <v>2687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 s="87" t="s">
        <v>2688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 s="87" t="s">
        <v>2689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 s="87" t="s">
        <v>2690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 s="87" t="s">
        <v>2691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 s="87" t="s">
        <v>2692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 s="87" t="s">
        <v>2693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 s="87" t="s">
        <v>2694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 s="87" t="s">
        <v>2695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 s="87" t="s">
        <v>2696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 s="87" t="s">
        <v>2697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 s="87" t="s">
        <v>2698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 s="87" t="s">
        <v>2699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 s="87" t="s">
        <v>2700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 s="87" t="s">
        <v>2701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 s="87" t="s">
        <v>2702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 s="87" t="s">
        <v>2703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 s="87" t="s">
        <v>2704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 s="87" t="s">
        <v>2705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 s="87" t="s">
        <v>2706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 s="87" t="s">
        <v>2707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 s="87" t="s">
        <v>2708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 s="87" t="s">
        <v>2709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 s="87" t="s">
        <v>2710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 s="87" t="s">
        <v>2711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s="87" t="s">
        <v>2712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 s="87" t="s">
        <v>2713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 s="87" t="s">
        <v>2714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 s="87" t="s">
        <v>2715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 s="87" t="s">
        <v>2716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 s="87" t="s">
        <v>2717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 s="87" t="s">
        <v>2718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 s="87" t="s">
        <v>2719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 s="87" t="s">
        <v>2720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 s="87" t="s">
        <v>2721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 s="87" t="s">
        <v>2722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 s="87" t="s">
        <v>2723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 s="87" t="s">
        <v>2724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 s="87" t="s">
        <v>2725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 s="87" t="s">
        <v>2726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 s="87" t="s">
        <v>2727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 s="87" t="s">
        <v>2728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 s="87" t="s">
        <v>2729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 s="87" t="s">
        <v>2730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 s="87" t="s">
        <v>2731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 s="87" t="s">
        <v>2732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 s="87" t="s">
        <v>2733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 s="87" t="s">
        <v>2734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 s="87" t="s">
        <v>2735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 s="87" t="s">
        <v>2736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 s="87" t="s">
        <v>2737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 s="87" t="s">
        <v>2738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 s="87" t="s">
        <v>2739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 s="87" t="s">
        <v>2740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 s="87" t="s">
        <v>2741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 s="87" t="s">
        <v>2742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 s="87" t="s">
        <v>2743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 s="87" t="s">
        <v>2744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 s="87" t="s">
        <v>2745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 s="87" t="s">
        <v>2746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 s="87" t="s">
        <v>2747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 s="87" t="s">
        <v>2748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 s="87" t="s">
        <v>2749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 s="87" t="s">
        <v>2750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 s="87" t="s">
        <v>2751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 s="87" t="s">
        <v>2752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 s="87" t="s">
        <v>2753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 s="87" t="s">
        <v>2754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 s="87" t="s">
        <v>2755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 s="87" t="s">
        <v>2756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 s="87" t="s">
        <v>2757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>
      <c r="A2649" s="87" t="s">
        <v>2758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>
      <c r="A2650" s="87" t="s">
        <v>2759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 s="87" t="s">
        <v>2760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 s="87" t="s">
        <v>2761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 s="87" t="s">
        <v>2762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 s="87" t="s">
        <v>2763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 s="87" t="s">
        <v>2764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 s="87" t="s">
        <v>2765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 s="87" t="s">
        <v>2766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 s="87" t="s">
        <v>2767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 s="87" t="s">
        <v>2768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 s="87" t="s">
        <v>2769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 s="87" t="s">
        <v>2770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s="87" t="s">
        <v>2771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 s="87" t="s">
        <v>2772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 s="87" t="s">
        <v>2773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 s="87" t="s">
        <v>2774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 s="87" t="s">
        <v>2775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 s="87" t="s">
        <v>2776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 s="87" t="s">
        <v>2777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 s="87" t="s">
        <v>2778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 s="87" t="s">
        <v>2779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 s="87" t="s">
        <v>2780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 s="87" t="s">
        <v>2781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 s="87" t="s">
        <v>2782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 s="87" t="s">
        <v>2783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 s="87" t="s">
        <v>2784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 s="87" t="s">
        <v>2785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 s="87" t="s">
        <v>2786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 s="87" t="s">
        <v>2787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 s="87" t="s">
        <v>2788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 s="87" t="s">
        <v>2789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 s="87" t="s">
        <v>2790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 s="87" t="s">
        <v>2791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s="87" t="s">
        <v>2792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 s="87" t="s">
        <v>2793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 s="87" t="s">
        <v>2794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 s="87" t="s">
        <v>2795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 s="87" t="s">
        <v>2796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 s="87" t="s">
        <v>2797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 s="87" t="s">
        <v>2798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 s="87" t="s">
        <v>2799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 s="87" t="s">
        <v>2800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 s="87" t="s">
        <v>2801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 s="87" t="s">
        <v>2802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 s="87" t="s">
        <v>2803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 s="87" t="s">
        <v>2804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 s="87" t="s">
        <v>2805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 s="87" t="s">
        <v>2806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 s="87" t="s">
        <v>2807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 s="87" t="s">
        <v>2808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 s="87" t="s">
        <v>2809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 s="87" t="s">
        <v>2810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 s="87" t="s">
        <v>2811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 s="87" t="s">
        <v>2812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 s="87" t="s">
        <v>2813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 s="87" t="s">
        <v>2814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 s="87" t="s">
        <v>2815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 s="87" t="s">
        <v>2816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 s="87" t="s">
        <v>2817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 s="87" t="s">
        <v>2818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 s="87" t="s">
        <v>2819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 s="87" t="s">
        <v>2820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 s="87" t="s">
        <v>2821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 s="87" t="s">
        <v>2822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 s="87" t="s">
        <v>2823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 s="87" t="s">
        <v>2824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 s="87" t="s">
        <v>2825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 s="87" t="s">
        <v>2826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 s="87" t="s">
        <v>2827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>
      <c r="A2719" s="87" t="s">
        <v>2828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 s="87" t="s">
        <v>2829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 s="87" t="s">
        <v>2830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 s="87" t="s">
        <v>2831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 s="87" t="s">
        <v>2832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 s="87" t="s">
        <v>2833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 s="87" t="s">
        <v>2834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 s="87" t="s">
        <v>2835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 s="87" t="s">
        <v>2836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 s="87" t="s">
        <v>2837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 s="87" t="s">
        <v>2838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 s="87" t="s">
        <v>2839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 s="87" t="s">
        <v>2840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 s="87" t="s">
        <v>2841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 s="87" t="s">
        <v>2842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 s="87" t="s">
        <v>2843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 s="87" t="s">
        <v>2844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 s="87" t="s">
        <v>2845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 s="87" t="s">
        <v>2846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 s="87" t="s">
        <v>2847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 s="87" t="s">
        <v>2848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 s="87" t="s">
        <v>2849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 s="87" t="s">
        <v>2850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>
      <c r="A2742" s="87" t="s">
        <v>2851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 s="87" t="s">
        <v>2852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>
      <c r="A2744" s="87" t="s">
        <v>2853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 s="87" t="s">
        <v>2854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 s="87" t="s">
        <v>2855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 s="87" t="s">
        <v>2856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 s="87" t="s">
        <v>2857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 s="87" t="s">
        <v>2858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 s="87" t="s">
        <v>2859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 s="87" t="s">
        <v>2860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 s="87" t="s">
        <v>2861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 s="87" t="s">
        <v>2862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 s="87" t="s">
        <v>2863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 s="87" t="s">
        <v>2864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 s="87" t="s">
        <v>2865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 s="87" t="s">
        <v>2866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 s="87" t="s">
        <v>2867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 s="87" t="s">
        <v>2868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 s="87" t="s">
        <v>2869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 s="87" t="s">
        <v>2870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 s="87" t="s">
        <v>2871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 s="87" t="s">
        <v>2872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 s="87" t="s">
        <v>2873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 s="87" t="s">
        <v>2874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 s="87" t="s">
        <v>2875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 s="87" t="s">
        <v>2876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 s="87" t="s">
        <v>2877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 s="87" t="s">
        <v>2878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>
      <c r="A2770" s="87" t="s">
        <v>2879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>
      <c r="A2771" s="87" t="s">
        <v>2880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 s="87" t="s">
        <v>2881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>
      <c r="A2773" s="87" t="s">
        <v>2882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 s="87" t="s">
        <v>2883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 s="87" t="s">
        <v>2884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 s="87" t="s">
        <v>2885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>
      <c r="A2777" s="87" t="s">
        <v>2886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 s="87" t="s">
        <v>2887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 s="87" t="s">
        <v>2888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 s="87" t="s">
        <v>2889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 s="87" t="s">
        <v>2890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 s="87" t="s">
        <v>2891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 s="87" t="s">
        <v>2892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 s="87" t="s">
        <v>2893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 s="87" t="s">
        <v>2894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 s="87" t="s">
        <v>2895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 s="87" t="s">
        <v>2896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 s="87" t="s">
        <v>2897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 s="87" t="s">
        <v>2898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 s="87" t="s">
        <v>2899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 s="87" t="s">
        <v>2900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 s="87" t="s">
        <v>2901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>
      <c r="A2793" s="87" t="s">
        <v>2902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 s="87" t="s">
        <v>2903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 s="87" t="s">
        <v>2904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 s="87" t="s">
        <v>2905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 s="87" t="s">
        <v>2906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 s="87" t="s">
        <v>2907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>
      <c r="A2799" s="87" t="s">
        <v>2908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 s="87" t="s">
        <v>2909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 s="87" t="s">
        <v>2910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>
      <c r="A2802" s="87" t="s">
        <v>2911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 s="87" t="s">
        <v>2912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 s="87" t="s">
        <v>2913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 s="87" t="s">
        <v>2914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 s="87" t="s">
        <v>2915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 s="87" t="s">
        <v>2916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 s="87" t="s">
        <v>2917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 s="87" t="s">
        <v>2918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 s="87" t="s">
        <v>2919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 s="87" t="s">
        <v>2920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 s="87" t="s">
        <v>2921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 s="87" t="s">
        <v>2922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 s="87" t="s">
        <v>2923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 s="87" t="s">
        <v>2924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 s="87" t="s">
        <v>2925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 s="87" t="s">
        <v>2926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 s="87" t="s">
        <v>2927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 s="87" t="s">
        <v>2928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 s="87" t="s">
        <v>2929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 s="87" t="s">
        <v>2930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 s="87" t="s">
        <v>2931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 s="87" t="s">
        <v>2932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 s="87" t="s">
        <v>2933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 s="87" t="s">
        <v>2934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 s="87" t="s">
        <v>2935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 s="87" t="s">
        <v>2936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 s="87" t="s">
        <v>2937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 s="87" t="s">
        <v>2938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 s="87" t="s">
        <v>2939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 s="87" t="s">
        <v>2940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 s="87" t="s">
        <v>2941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 s="87" t="s">
        <v>2942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 s="87" t="s">
        <v>2943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 s="87" t="s">
        <v>2944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 s="87" t="s">
        <v>2945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 s="87" t="s">
        <v>2946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 s="87" t="s">
        <v>2947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 s="87" t="s">
        <v>2948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 s="87" t="s">
        <v>2949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 s="87" t="s">
        <v>2950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 s="87" t="s">
        <v>2951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 s="87" t="s">
        <v>2952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 s="87" t="s">
        <v>2953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 s="87" t="s">
        <v>2954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 s="87" t="s">
        <v>2955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 s="87" t="s">
        <v>2956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 s="87" t="s">
        <v>2957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 s="87" t="s">
        <v>2958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 s="87" t="s">
        <v>2959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 s="87" t="s">
        <v>2960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 s="87" t="s">
        <v>2961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 s="87" t="s">
        <v>2962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 s="87" t="s">
        <v>2963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 s="87" t="s">
        <v>2964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 s="87" t="s">
        <v>2965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 s="87" t="s">
        <v>2966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 s="87" t="s">
        <v>2967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 s="87" t="s">
        <v>2968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 s="87" t="s">
        <v>2969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 s="87" t="s">
        <v>2970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 s="87" t="s">
        <v>2971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 s="87" t="s">
        <v>2972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 s="87" t="s">
        <v>2973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 s="87" t="s">
        <v>2974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 s="87" t="s">
        <v>2975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 s="87" t="s">
        <v>2976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 s="87" t="s">
        <v>2977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 s="87" t="s">
        <v>2978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 s="87" t="s">
        <v>2979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 s="87" t="s">
        <v>2980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 s="87" t="s">
        <v>2981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 s="87" t="s">
        <v>2982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 s="87" t="s">
        <v>2983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 s="87" t="s">
        <v>2984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 s="87" t="s">
        <v>2985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 s="87" t="s">
        <v>2986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 s="87" t="s">
        <v>2987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 s="87" t="s">
        <v>2988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 s="87" t="s">
        <v>2989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 s="87" t="s">
        <v>2990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 s="87" t="s">
        <v>2991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 s="87" t="s">
        <v>2992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 s="87" t="s">
        <v>2993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 s="87" t="s">
        <v>2994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 s="87" t="s">
        <v>2995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 s="87" t="s">
        <v>2996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 s="87" t="s">
        <v>2997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 s="87" t="s">
        <v>2998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 s="87" t="s">
        <v>2999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 s="87" t="s">
        <v>3000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 s="87" t="s">
        <v>3001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 s="87" t="s">
        <v>3002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 s="87" t="s">
        <v>3003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 s="87" t="s">
        <v>3004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 s="87" t="s">
        <v>3005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 s="87" t="s">
        <v>3006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 s="87" t="s">
        <v>3007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 s="87" t="s">
        <v>3008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 s="87" t="s">
        <v>3009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 s="87" t="s">
        <v>3010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 s="87" t="s">
        <v>3011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 s="87" t="s">
        <v>3012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 s="87" t="s">
        <v>3013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 s="87" t="s">
        <v>3014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 s="87" t="s">
        <v>3015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 s="87" t="s">
        <v>3016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 s="87" t="s">
        <v>3017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 s="87" t="s">
        <v>3018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 s="87" t="s">
        <v>3019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 s="87" t="s">
        <v>3020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 s="87" t="s">
        <v>3021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>
      <c r="A2913" s="87" t="s">
        <v>3022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>
      <c r="A2914" s="87" t="s">
        <v>3023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>
      <c r="A2915" s="87" t="s">
        <v>3024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>
      <c r="A2916" s="87" t="s">
        <v>3025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>
      <c r="A2917" s="87" t="s">
        <v>3026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>
      <c r="A2918" s="87" t="s">
        <v>3027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>
      <c r="A2919" s="87" t="s">
        <v>3028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>
      <c r="A2920" s="87" t="s">
        <v>3029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 s="87" t="s">
        <v>3030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>
      <c r="A2922" s="87" t="s">
        <v>3031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 s="87" t="s">
        <v>3032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 s="87" t="s">
        <v>3033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 s="87" t="s">
        <v>3034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 s="87" t="s">
        <v>3035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 s="87" t="s">
        <v>3036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 s="87" t="s">
        <v>3037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 s="87" t="s">
        <v>3038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 s="87" t="s">
        <v>3039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 s="87" t="s">
        <v>3040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 s="87" t="s">
        <v>3041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 s="87" t="s">
        <v>3042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 s="87" t="s">
        <v>3043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 s="87" t="s">
        <v>3044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 s="87" t="s">
        <v>3045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 s="87" t="s">
        <v>3046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 s="87" t="s">
        <v>3047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s="87" t="s">
        <v>3048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s="87" t="s">
        <v>3049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s="87" t="s">
        <v>3050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s="87" t="s">
        <v>3051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 s="87" t="s">
        <v>3052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 s="87" t="s">
        <v>3053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>
      <c r="A2945" s="87" t="s">
        <v>3054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>
      <c r="A2946" s="87" t="s">
        <v>3055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>
      <c r="A2947" s="87" t="s">
        <v>3056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 s="87" t="s">
        <v>3057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 s="87" t="s">
        <v>3058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 s="87" t="s">
        <v>3059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 s="87" t="s">
        <v>3060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>
      <c r="A2952" s="87" t="s">
        <v>3061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 s="87" t="s">
        <v>3062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 s="87" t="s">
        <v>3063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>
      <c r="A2955" s="87" t="s">
        <v>3064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>
      <c r="A2956" s="87" t="s">
        <v>3065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>
      <c r="A2957" s="87" t="s">
        <v>3066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 s="87" t="s">
        <v>3067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 s="87" t="s">
        <v>3068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>
      <c r="A2960" s="87" t="s">
        <v>3069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 s="87" t="s">
        <v>3070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 s="87" t="s">
        <v>3071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 s="87" t="s">
        <v>3072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 s="87" t="s">
        <v>3073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 s="87" t="s">
        <v>3074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 s="87" t="s">
        <v>3075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 s="87" t="s">
        <v>3076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 s="87" t="s">
        <v>3077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 s="87" t="s">
        <v>3078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s="87" t="s">
        <v>3079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 s="87" t="s">
        <v>3080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 s="87" t="s">
        <v>3081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 s="87" t="s">
        <v>3082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 s="87" t="s">
        <v>3083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 s="87" t="s">
        <v>3084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 s="87" t="s">
        <v>3085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 s="87" t="s">
        <v>3086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 s="87" t="s">
        <v>3087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>
      <c r="A2979" s="87" t="s">
        <v>3088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 s="87" t="s">
        <v>3089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 s="87" t="s">
        <v>3090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 s="87" t="s">
        <v>3091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 s="87" t="s">
        <v>3092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>
      <c r="A2984" s="87" t="s">
        <v>3093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>
      <c r="A2985" s="87" t="s">
        <v>3094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>
      <c r="A2986" s="87" t="s">
        <v>3095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 s="87" t="s">
        <v>3096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 s="87" t="s">
        <v>3097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>
      <c r="A2989" s="87" t="s">
        <v>3098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>
      <c r="A2990" s="87" t="s">
        <v>3099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>
      <c r="A2991" s="87" t="s">
        <v>3100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>
      <c r="A2992" s="87" t="s">
        <v>3101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 s="87" t="s">
        <v>3102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 s="87" t="s">
        <v>3103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A2995" s="87" t="s">
        <v>3104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 s="87" t="s">
        <v>3105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 s="87" t="s">
        <v>3106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 s="87" t="s">
        <v>3107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 s="87" t="s">
        <v>3108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 s="87" t="s">
        <v>3109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A3001" s="87" t="s">
        <v>3110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 s="87" t="s">
        <v>3111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 s="87" t="s">
        <v>3112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 s="87" t="s">
        <v>3113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 s="87" t="s">
        <v>3114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 s="87" t="s">
        <v>3115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A3007" s="87" t="s">
        <v>3116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 s="87" t="s">
        <v>3117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>
      <c r="A3009" s="87" t="s">
        <v>3118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>
      <c r="A3010" s="87" t="s">
        <v>3119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 s="87" t="s">
        <v>3120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 s="87" t="s">
        <v>3121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>
      <c r="A3013" s="87" t="s">
        <v>3122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 s="87" t="s">
        <v>3123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 s="87" t="s">
        <v>3124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 s="87" t="s">
        <v>3125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>
      <c r="A3017" s="87" t="s">
        <v>3126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 s="87" t="s">
        <v>3127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 s="87" t="s">
        <v>3128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 s="87" t="s">
        <v>3129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>
      <c r="A3021" s="87" t="s">
        <v>3130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>
      <c r="A3022" s="87" t="s">
        <v>3131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 s="87" t="s">
        <v>3132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>
      <c r="A3024" s="87" t="s">
        <v>3133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 s="87" t="s">
        <v>3134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 s="87" t="s">
        <v>3135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 s="87" t="s">
        <v>3136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 s="87" t="s">
        <v>3137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 s="87" t="s">
        <v>3138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 s="87" t="s">
        <v>3139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 s="87" t="s">
        <v>3140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 s="87" t="s">
        <v>3141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 s="87" t="s">
        <v>3142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 s="87" t="s">
        <v>3143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 s="87" t="s">
        <v>3144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 s="87" t="s">
        <v>3145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 s="87" t="s">
        <v>3146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 s="87" t="s">
        <v>3147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 s="87" t="s">
        <v>3148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 s="87" t="s">
        <v>3149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 s="87" t="s">
        <v>3150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 s="87" t="s">
        <v>3151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 s="87" t="s">
        <v>3152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 s="87" t="s">
        <v>3153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 s="87" t="s">
        <v>3154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 s="87" t="s">
        <v>3155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 s="87" t="s">
        <v>3156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 s="87" t="s">
        <v>3157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 s="87" t="s">
        <v>3158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 s="87" t="s">
        <v>3159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 s="87" t="s">
        <v>3160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 s="87" t="s">
        <v>3161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 s="87" t="s">
        <v>3162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 s="87" t="s">
        <v>3163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 s="87" t="s">
        <v>3164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 s="87" t="s">
        <v>3165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>
      <c r="A3057" s="87" t="s">
        <v>3166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>
      <c r="A3058" s="87" t="s">
        <v>3167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>
      <c r="A3059" s="87" t="s">
        <v>3168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>
      <c r="A3060" s="87" t="s">
        <v>3169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>
      <c r="A3061" s="87" t="s">
        <v>3170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>
      <c r="A3062" s="87" t="s">
        <v>3171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>
      <c r="A3063" s="87" t="s">
        <v>3172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>
      <c r="A3064" s="87" t="s">
        <v>3173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>
      <c r="A3065" s="87" t="s">
        <v>3174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 s="87" t="s">
        <v>3175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 s="87" t="s">
        <v>3176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 s="87" t="s">
        <v>3177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 s="87" t="s">
        <v>3178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 s="87" t="s">
        <v>3179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 s="87" t="s">
        <v>3180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>
      <c r="A3072" s="87" t="s">
        <v>3181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 s="87" t="s">
        <v>3182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 s="87" t="s">
        <v>3183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>
      <c r="A3075" s="87" t="s">
        <v>3184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 s="87" t="s">
        <v>3185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 s="87" t="s">
        <v>3186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 s="87" t="s">
        <v>3187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 s="87" t="s">
        <v>3188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>
      <c r="A3080" s="87" t="s">
        <v>3189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>
      <c r="A3081" s="87" t="s">
        <v>3190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>
      <c r="A3082" s="87" t="s">
        <v>3191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>
      <c r="A3083" s="87" t="s">
        <v>3192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>
      <c r="A3084" s="87" t="s">
        <v>3193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>
      <c r="A3085" s="87" t="s">
        <v>3194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>
      <c r="A3086" s="87" t="s">
        <v>3195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>
      <c r="A3087" s="87" t="s">
        <v>3196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>
      <c r="A3088" s="87" t="s">
        <v>3197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>
      <c r="A3089" s="87" t="s">
        <v>3198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>
      <c r="A3090" s="87" t="s">
        <v>3199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 s="87" t="s">
        <v>3200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 s="87" t="s">
        <v>3201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 s="87" t="s">
        <v>3202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>
      <c r="A3094" s="87" t="s">
        <v>3203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 s="87" t="s">
        <v>3204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 s="87" t="s">
        <v>3205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 s="87" t="s">
        <v>3206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>
      <c r="A3098" s="87" t="s">
        <v>3207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 s="87" t="s">
        <v>3208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 s="87" t="s">
        <v>3209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 s="87" t="s">
        <v>3210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 s="87" t="s">
        <v>3211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>
      <c r="A3103" s="87" t="s">
        <v>3212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>
      <c r="A3104" s="87" t="s">
        <v>3213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>
      <c r="A3105" s="87" t="s">
        <v>3214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>
      <c r="A3106" s="87" t="s">
        <v>3215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>
      <c r="A3107" s="87" t="s">
        <v>3216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>
      <c r="A3108" s="87" t="s">
        <v>3217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>
      <c r="A3109" s="87" t="s">
        <v>3218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>
      <c r="A3110" s="87" t="s">
        <v>3219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>
      <c r="A3111" s="87" t="s">
        <v>3220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 s="87" t="s">
        <v>3221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>
      <c r="A3113" s="87" t="s">
        <v>3222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>
      <c r="A3114" s="87" t="s">
        <v>3223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>
      <c r="A3115" s="87" t="s">
        <v>3224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 s="87" t="s">
        <v>3225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>
      <c r="A3117" s="87" t="s">
        <v>3226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 s="87" t="s">
        <v>3227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>
      <c r="A3119" s="87" t="s">
        <v>3228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>
      <c r="A3120" s="87" t="s">
        <v>3229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>
      <c r="A3121" s="87" t="s">
        <v>3230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>
      <c r="A3122" s="87" t="s">
        <v>3231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>
      <c r="A3123" s="87" t="s">
        <v>3232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>
      <c r="A3124" s="87" t="s">
        <v>3233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 s="87" t="s">
        <v>3234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>
      <c r="A3126" s="87" t="s">
        <v>3235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>
      <c r="A3127" s="87" t="s">
        <v>3236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>
      <c r="A3128" s="87" t="s">
        <v>3237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>
      <c r="A3129" s="87" t="s">
        <v>3238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>
      <c r="A3130" s="87" t="s">
        <v>3239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>
      <c r="A3131" s="87" t="s">
        <v>3240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 s="87" t="s">
        <v>3241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>
      <c r="A3133" s="87" t="s">
        <v>3242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 s="87" t="s">
        <v>3243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>
      <c r="A3135" s="87" t="s">
        <v>3244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>
      <c r="A3136" s="87" t="s">
        <v>3245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>
      <c r="A3137" s="87" t="s">
        <v>3246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>
      <c r="A3138" s="87" t="s">
        <v>3247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>
      <c r="A3139" s="87" t="s">
        <v>3248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 s="87" t="s">
        <v>3249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 s="87" t="s">
        <v>3250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 s="87" t="s">
        <v>3251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 s="87" t="s">
        <v>3252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>
      <c r="A3144" s="87" t="s">
        <v>3253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 s="87" t="s">
        <v>3254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 s="87" t="s">
        <v>3255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>
      <c r="A3147" s="87" t="s">
        <v>3256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 s="87" t="s">
        <v>3257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>
      <c r="A3149" s="87" t="s">
        <v>3258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>
      <c r="A3150" s="87" t="s">
        <v>3259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>
      <c r="A3151" s="87" t="s">
        <v>3260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>
      <c r="A3152" s="87" t="s">
        <v>3261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>
      <c r="A3153" s="87" t="s">
        <v>3262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>
      <c r="A3154" s="87" t="s">
        <v>3263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>
      <c r="A3155" s="87" t="s">
        <v>3264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>
      <c r="A3156" s="87" t="s">
        <v>3265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>
      <c r="A3157" s="87" t="s">
        <v>3266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 s="87" t="s">
        <v>3267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>
      <c r="A3159" s="87" t="s">
        <v>3268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>
      <c r="A3160" s="87" t="s">
        <v>3269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>
      <c r="A3161" s="87" t="s">
        <v>3270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>
      <c r="A3162" s="87" t="s">
        <v>3271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>
      <c r="A3163" s="87" t="s">
        <v>3272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 s="87" t="s">
        <v>3273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 s="87" t="s">
        <v>3274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 s="87" t="s">
        <v>3275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 s="87" t="s">
        <v>3276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>
      <c r="A3168" s="87" t="s">
        <v>3277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>
      <c r="A3169" s="87" t="s">
        <v>3278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>
      <c r="A3170" s="87" t="s">
        <v>3279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>
      <c r="A3171" s="87" t="s">
        <v>3280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 s="87" t="s">
        <v>3281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 s="87" t="s">
        <v>3282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>
      <c r="A3174" s="87" t="s">
        <v>3283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>
      <c r="A3175" s="87" t="s">
        <v>3284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>
      <c r="A3176" s="87" t="s">
        <v>3285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>
      <c r="A3177" s="87" t="s">
        <v>3286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>
      <c r="A3178" s="87" t="s">
        <v>3287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 s="87" t="s">
        <v>3288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>
      <c r="A3180" s="87" t="s">
        <v>3289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>
      <c r="A3181" s="87" t="s">
        <v>3290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>
      <c r="A3182" s="87" t="s">
        <v>3291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>
      <c r="A3183" s="87" t="s">
        <v>3292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>
      <c r="A3184" s="87" t="s">
        <v>3293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 s="87" t="s">
        <v>3294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>
      <c r="A3186" s="87" t="s">
        <v>3295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 s="87" t="s">
        <v>3296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 s="87" t="s">
        <v>3297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>
      <c r="A3189" s="87" t="s">
        <v>3298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 s="87" t="s">
        <v>3299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 s="87" t="s">
        <v>3300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>
      <c r="A3192" s="87" t="s">
        <v>3301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>
      <c r="A3193" s="87" t="s">
        <v>3302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 s="87" t="s">
        <v>3303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 s="87" t="s">
        <v>3304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 s="87" t="s">
        <v>3305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 s="87" t="s">
        <v>3306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 s="87" t="s">
        <v>3307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>
      <c r="A3199" s="87" t="s">
        <v>3308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>
      <c r="A3200" s="87" t="s">
        <v>3309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>
      <c r="A3201" s="87" t="s">
        <v>3310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>
      <c r="A3202" s="87" t="s">
        <v>3311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>
      <c r="A3203" s="87" t="s">
        <v>3312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>
      <c r="A3204" s="87" t="s">
        <v>3313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>
      <c r="A3205" s="87" t="s">
        <v>3314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 s="87" t="s">
        <v>3315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>
      <c r="A3207" s="87" t="s">
        <v>3316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>
      <c r="A3208" s="87" t="s">
        <v>3317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>
      <c r="A3209" s="87" t="s">
        <v>3318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>
      <c r="A3210" s="87" t="s">
        <v>3319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>
      <c r="A3211" s="87" t="s">
        <v>3320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>
      <c r="A3212" s="87" t="s">
        <v>3321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>
      <c r="A3213" s="87" t="s">
        <v>3322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 s="87" t="s">
        <v>3323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 s="87" t="s">
        <v>3324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>
      <c r="A3216" s="87" t="s">
        <v>3325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 s="87" t="s">
        <v>3326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 s="87" t="s">
        <v>3327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>
      <c r="A3219" s="87" t="s">
        <v>3328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 s="87" t="s">
        <v>3329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>
      <c r="A3221" s="87" t="s">
        <v>3330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>
      <c r="A3222" s="87" t="s">
        <v>3331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>
      <c r="A3223" s="87" t="s">
        <v>3332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>
      <c r="A3224" s="87" t="s">
        <v>3333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>
      <c r="A3225" s="87" t="s">
        <v>3334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>
      <c r="A3226" s="87" t="s">
        <v>3335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>
      <c r="A3227" s="87" t="s">
        <v>3336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 s="87" t="s">
        <v>3337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>
      <c r="A3229" s="87" t="s">
        <v>3338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>
      <c r="A3230" s="87" t="s">
        <v>3339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>
      <c r="A3231" s="87" t="s">
        <v>3340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>
      <c r="A3232" s="87" t="s">
        <v>3341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 s="87" t="s">
        <v>3342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 s="87" t="s">
        <v>3343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>
      <c r="A3235" s="87" t="s">
        <v>3344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>
      <c r="A3236" s="87" t="s">
        <v>3345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>
      <c r="A3237" s="87" t="s">
        <v>3346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 s="87" t="s">
        <v>3347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>
      <c r="A3239" s="87" t="s">
        <v>3348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>
      <c r="A3240" s="87" t="s">
        <v>3349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>
      <c r="A3241" s="87" t="s">
        <v>3350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 s="87" t="s">
        <v>3351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>
      <c r="A3243" s="87" t="s">
        <v>3352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 s="87" t="s">
        <v>3353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>
      <c r="A3245" s="87" t="s">
        <v>3354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>
      <c r="A3246" s="87" t="s">
        <v>3355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>
      <c r="A3247" s="87" t="s">
        <v>3356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>
      <c r="A3248" s="87" t="s">
        <v>3357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>
      <c r="A3249" s="87" t="s">
        <v>3358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>
      <c r="A3250" s="87" t="s">
        <v>3359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>
      <c r="A3251" s="87" t="s">
        <v>3360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>
      <c r="A3252" s="87" t="s">
        <v>3361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>
      <c r="A3253" s="87" t="s">
        <v>3362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>
      <c r="A3254" s="87" t="s">
        <v>3363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>
      <c r="A3255" s="87" t="s">
        <v>3364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>
      <c r="A3256" s="87" t="s">
        <v>3365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>
      <c r="A3257" s="87" t="s">
        <v>3366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>
      <c r="A3258" s="87" t="s">
        <v>3367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>
      <c r="A3259" s="87" t="s">
        <v>3368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 s="87" t="s">
        <v>3369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>
      <c r="A3261" s="87" t="s">
        <v>3370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>
      <c r="A3262" s="87" t="s">
        <v>3371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>
      <c r="A3263" s="87" t="s">
        <v>3372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>
      <c r="A3264" s="87" t="s">
        <v>3373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>
      <c r="A3265" s="87" t="s">
        <v>3374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>
      <c r="A3266" s="87" t="s">
        <v>3375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>
      <c r="A3267" s="87" t="s">
        <v>3376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 s="87" t="s">
        <v>3377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 s="87" t="s">
        <v>3378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 s="87" t="s">
        <v>3379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 s="87" t="s">
        <v>3380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>
      <c r="A3272" s="87" t="s">
        <v>3381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>
      <c r="A3273" s="87" t="s">
        <v>3382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>
      <c r="A3274" s="87" t="s">
        <v>3383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>
      <c r="A3275" s="87" t="s">
        <v>3384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>
      <c r="A3276" s="87" t="s">
        <v>3385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>
      <c r="A3277" s="87" t="s">
        <v>3386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>
      <c r="A3278" s="87" t="s">
        <v>3387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>
      <c r="A3279" s="87" t="s">
        <v>3388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>
      <c r="A3280" s="87" t="s">
        <v>3389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>
      <c r="A3281" s="87" t="s">
        <v>3390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>
      <c r="A3282" s="87" t="s">
        <v>3391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>
      <c r="A3283" s="87" t="s">
        <v>3392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>
      <c r="A3284" s="87" t="s">
        <v>3393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>
      <c r="A3285" s="87" t="s">
        <v>3394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 s="87" t="s">
        <v>3395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>
      <c r="A3287" s="87" t="s">
        <v>3396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>
      <c r="A3288" s="87" t="s">
        <v>3397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>
      <c r="A3289" s="87" t="s">
        <v>3398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>
      <c r="A3290" s="87" t="s">
        <v>3399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 s="87" t="s">
        <v>3400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>
      <c r="A3292" s="87" t="s">
        <v>3401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>
      <c r="A3293" s="87" t="s">
        <v>3402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>
      <c r="A3294" s="87" t="s">
        <v>3403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>
      <c r="A3295" s="87" t="s">
        <v>3404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>
      <c r="A3296" s="87" t="s">
        <v>3405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>
      <c r="A3297" s="87" t="s">
        <v>3406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>
      <c r="A3298" s="87" t="s">
        <v>3407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>
      <c r="A3299" s="87" t="s">
        <v>3408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 s="87" t="s">
        <v>3409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>
      <c r="A3301" s="87" t="s">
        <v>3410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>
      <c r="A3302" s="87" t="s">
        <v>3411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>
      <c r="A3303" s="87" t="s">
        <v>3412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>
      <c r="A3304" s="87" t="s">
        <v>3413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>
      <c r="A3305" s="87" t="s">
        <v>3414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>
      <c r="A3306" s="87" t="s">
        <v>3415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 s="87" t="s">
        <v>3416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 s="87" t="s">
        <v>3417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 s="87" t="s">
        <v>3418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 s="87" t="s">
        <v>3419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>
      <c r="A3311" s="87" t="s">
        <v>3420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>
      <c r="A3312" s="87" t="s">
        <v>3421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 s="87" t="s">
        <v>3422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>
      <c r="A3314" s="87" t="s">
        <v>3423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>
      <c r="A3315" s="87" t="s">
        <v>3424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>
      <c r="A3316" s="87" t="s">
        <v>3425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>
      <c r="A3317" s="87" t="s">
        <v>3426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 s="87" t="s">
        <v>3427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 s="87" t="s">
        <v>3428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>
      <c r="A3320" s="87" t="s">
        <v>3429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>
      <c r="A3321" s="87" t="s">
        <v>3430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>
      <c r="A3322" s="87" t="s">
        <v>3431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 s="87" t="s">
        <v>3432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 s="87" t="s">
        <v>3433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 s="87" t="s">
        <v>3434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>
      <c r="A3326" s="87" t="s">
        <v>3435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>
      <c r="A3327" s="87" t="s">
        <v>3436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>
      <c r="A3328" s="87" t="s">
        <v>3437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>
      <c r="A3329" s="87" t="s">
        <v>3438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 s="87" t="s">
        <v>3439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>
      <c r="A3331" s="87" t="s">
        <v>3440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>
      <c r="A3332" s="87" t="s">
        <v>3441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 s="87" t="s">
        <v>3442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 s="87" t="s">
        <v>3443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 s="87" t="s">
        <v>3444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>
      <c r="A3336" s="87" t="s">
        <v>3445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>
      <c r="A3337" s="87" t="s">
        <v>3446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>
      <c r="A3338" s="87" t="s">
        <v>3447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 s="87" t="s">
        <v>3448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>
      <c r="A3340" s="87" t="s">
        <v>3449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>
      <c r="A3341" s="87" t="s">
        <v>3450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>
      <c r="A3342" s="87" t="s">
        <v>3451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>
      <c r="A3343" s="87" t="s">
        <v>3452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>
      <c r="A3344" s="87" t="s">
        <v>3453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>
      <c r="A3345" s="87" t="s">
        <v>3454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>
      <c r="A3346" s="87" t="s">
        <v>3455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>
      <c r="A3347" s="87" t="s">
        <v>3456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>
      <c r="A3348" s="87" t="s">
        <v>3457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>
      <c r="A3349" s="87" t="s">
        <v>3458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>
      <c r="A3350" s="87" t="s">
        <v>3459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>
      <c r="A3351" s="87" t="s">
        <v>3460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>
      <c r="A3352" s="87" t="s">
        <v>3461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>
      <c r="A3353" s="87" t="s">
        <v>3462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>
      <c r="A3354" s="87" t="s">
        <v>3463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>
      <c r="A3355" s="87" t="s">
        <v>3464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>
      <c r="A3356" s="87" t="s">
        <v>3465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>
      <c r="A3357" s="87" t="s">
        <v>3466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>
      <c r="A3358" s="87" t="s">
        <v>3467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>
      <c r="A3359" s="87" t="s">
        <v>3468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>
      <c r="A3360" s="87" t="s">
        <v>3469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>
      <c r="A3361" s="87" t="s">
        <v>3470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>
      <c r="A3362" s="87" t="s">
        <v>3471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>
      <c r="A3363" s="87" t="s">
        <v>3472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>
      <c r="A3364" s="87" t="s">
        <v>3473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>
      <c r="A3365" s="87" t="s">
        <v>3474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>
      <c r="A3366" s="87" t="s">
        <v>3475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>
      <c r="A3367" s="87" t="s">
        <v>3476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>
      <c r="A3368" s="87" t="s">
        <v>3477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>
      <c r="A3369" s="87" t="s">
        <v>3478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>
      <c r="A3370" s="87" t="s">
        <v>3479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>
      <c r="A3371" s="87" t="s">
        <v>3480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>
      <c r="A3372" s="87" t="s">
        <v>3481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>
      <c r="A3373" s="87" t="s">
        <v>3482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>
      <c r="A3374" s="87" t="s">
        <v>3483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>
      <c r="A3375" s="87" t="s">
        <v>3484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>
      <c r="A3376" s="87" t="s">
        <v>3485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>
      <c r="A3377" s="87" t="s">
        <v>3486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>
      <c r="A3378" s="87" t="s">
        <v>3487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>
      <c r="A3379" s="87" t="s">
        <v>3488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>
      <c r="A3380" s="87" t="s">
        <v>3489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>
      <c r="A3381" s="87" t="s">
        <v>3490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>
      <c r="A3382" s="87" t="s">
        <v>3491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>
      <c r="A3383" s="87" t="s">
        <v>3492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>
      <c r="A3384" s="87" t="s">
        <v>3493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>
      <c r="A3385" s="87" t="s">
        <v>3494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>
      <c r="A3386" s="87" t="s">
        <v>3495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>
      <c r="A3387" s="87" t="s">
        <v>3496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>
      <c r="A3388" s="87" t="s">
        <v>3497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>
      <c r="A3389" s="87" t="s">
        <v>3498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>
      <c r="A3390" s="87" t="s">
        <v>3499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>
      <c r="A3391" s="87" t="s">
        <v>3500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>
      <c r="A3392" s="87" t="s">
        <v>3501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>
      <c r="A3393" s="87" t="s">
        <v>3502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>
      <c r="A3394" s="87" t="s">
        <v>3503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>
      <c r="A3395" s="87" t="s">
        <v>3504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>
      <c r="A3396" s="87" t="s">
        <v>3505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>
      <c r="A3397" s="87" t="s">
        <v>3506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>
      <c r="A3398" s="87" t="s">
        <v>3507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>
      <c r="A3399" s="87" t="s">
        <v>3508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>
      <c r="A3400" s="87" t="s">
        <v>3509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>
      <c r="A3401" s="87" t="s">
        <v>3510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>
      <c r="A3402" s="87" t="s">
        <v>3511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>
      <c r="A3403" s="87" t="s">
        <v>3512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>
      <c r="A3404" s="87" t="s">
        <v>3513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>
      <c r="A3405" s="87" t="s">
        <v>3514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>
      <c r="A3406" s="87" t="s">
        <v>3515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>
      <c r="A3407" s="87" t="s">
        <v>3516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>
      <c r="A3408" s="87" t="s">
        <v>3517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>
      <c r="A3409" s="87" t="s">
        <v>3518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>
      <c r="A3410" s="87" t="s">
        <v>3519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>
      <c r="A3411" s="87" t="s">
        <v>3520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>
      <c r="A3412" s="87" t="s">
        <v>3521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>
      <c r="A3413" s="87" t="s">
        <v>3522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>
      <c r="A3414" s="87" t="s">
        <v>3523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>
      <c r="A3415" s="87" t="s">
        <v>3524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>
      <c r="A3416" s="87" t="s">
        <v>3525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>
      <c r="A3417" s="87" t="s">
        <v>3526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>
      <c r="A3418" s="87" t="s">
        <v>3527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>
      <c r="A3419" s="87" t="s">
        <v>3528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>
      <c r="A3420" s="87" t="s">
        <v>3529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>
      <c r="A3421" s="87" t="s">
        <v>3530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>
      <c r="A3422" s="87" t="s">
        <v>3531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>
      <c r="A3423" s="87" t="s">
        <v>3532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>
      <c r="A3424" s="87" t="s">
        <v>3533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>
      <c r="A3425" s="87" t="s">
        <v>3534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>
      <c r="A3426" s="87" t="s">
        <v>3535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>
      <c r="A3427" s="87" t="s">
        <v>3536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>
      <c r="A3428" s="87" t="s">
        <v>3537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>
      <c r="A3429" s="87" t="s">
        <v>3538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>
      <c r="A3430" s="87" t="s">
        <v>3539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>
      <c r="A3431" s="87" t="s">
        <v>3540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>
      <c r="A3432" s="87" t="s">
        <v>3541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>
      <c r="A3433" s="87" t="s">
        <v>3542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>
      <c r="A3434" s="87" t="s">
        <v>3543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>
      <c r="A3435" s="87" t="s">
        <v>3544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>
      <c r="A3436" s="87" t="s">
        <v>3545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>
      <c r="A3437" s="87" t="s">
        <v>3546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>
      <c r="A3438" s="87" t="s">
        <v>3547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>
      <c r="A3439" s="87" t="s">
        <v>3548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>
      <c r="A3440" s="87" t="s">
        <v>3549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>
      <c r="A3441" s="87" t="s">
        <v>3550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>
      <c r="A3442" s="87" t="s">
        <v>3551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>
      <c r="A3443" s="87" t="s">
        <v>3552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>
      <c r="A3444" s="87" t="s">
        <v>3553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>
      <c r="A3445" s="87" t="s">
        <v>3554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>
      <c r="A3446" s="87" t="s">
        <v>3555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>
      <c r="A3447" s="87" t="s">
        <v>3556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>
      <c r="A3448" s="87" t="s">
        <v>3557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>
      <c r="A3449" s="87" t="s">
        <v>3558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>
      <c r="A3450" s="87" t="s">
        <v>3559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 s="87" t="s">
        <v>3560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 s="87" t="s">
        <v>3561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 s="87" t="s">
        <v>3562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 s="87" t="s">
        <v>3563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 s="87" t="s">
        <v>3564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>
      <c r="A3456" s="87" t="s">
        <v>3565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>
      <c r="A3457" s="87" t="s">
        <v>3566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>
      <c r="A3458" s="87" t="s">
        <v>3567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>
      <c r="A3459" s="87" t="s">
        <v>3568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>
      <c r="A3460" s="87" t="s">
        <v>3569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>
      <c r="A3461" s="87" t="s">
        <v>3570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>
      <c r="A3462" s="87" t="s">
        <v>3571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>
      <c r="A3463" s="87" t="s">
        <v>3572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>
      <c r="A3464" s="87" t="s">
        <v>3573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>
      <c r="A3465" s="87" t="s">
        <v>3574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>
      <c r="A3466" s="87" t="s">
        <v>3575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>
      <c r="A3467" s="87" t="s">
        <v>3576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 s="87" t="s">
        <v>3577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>
      <c r="A3469" s="87" t="s">
        <v>3578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>
      <c r="A3470" s="87" t="s">
        <v>3579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>
      <c r="A3471" s="87" t="s">
        <v>3580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>
      <c r="A3472" s="87" t="s">
        <v>3581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>
      <c r="A3473" s="87" t="s">
        <v>3582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>
      <c r="A3474" s="87" t="s">
        <v>3583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>
      <c r="A3475" s="87" t="s">
        <v>3584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>
      <c r="A3476" s="87" t="s">
        <v>3585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>
      <c r="A3477" s="87" t="s">
        <v>3586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>
      <c r="A3478" s="87" t="s">
        <v>3587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>
      <c r="A3479" s="87" t="s">
        <v>3588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>
      <c r="A3480" s="87" t="s">
        <v>3589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>
      <c r="A3481" s="87" t="s">
        <v>3590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>
      <c r="A3482" s="87" t="s">
        <v>3591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>
      <c r="A3483" s="87" t="s">
        <v>3592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>
      <c r="A3484" s="87" t="s">
        <v>3593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>
      <c r="A3485" s="87" t="s">
        <v>3594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>
      <c r="A3486" s="87" t="s">
        <v>3595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>
      <c r="A3487" s="87" t="s">
        <v>3596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>
      <c r="A3488" s="87" t="s">
        <v>3597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>
      <c r="A3489" s="87" t="s">
        <v>3598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>
      <c r="A3490" s="87" t="s">
        <v>3599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>
      <c r="A3491" s="87" t="s">
        <v>3600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>
      <c r="A3492" s="87" t="s">
        <v>3601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>
      <c r="A3493" s="87" t="s">
        <v>3602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>
      <c r="A3494" s="87" t="s">
        <v>3603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>
      <c r="A3495" s="87" t="s">
        <v>3604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>
      <c r="A3496" s="87" t="s">
        <v>3605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>
      <c r="A3497" s="87" t="s">
        <v>3606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5">
      <c r="A3498" s="87" t="s">
        <v>3607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>
      <c r="A3499" s="87" t="s">
        <v>3608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>
      <c r="A3500" s="87" t="s">
        <v>3609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>
      <c r="A3501" s="87" t="s">
        <v>3610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>
      <c r="A3502" s="87" t="s">
        <v>3611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>
      <c r="A3503" s="87" t="s">
        <v>3612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>
      <c r="A3504" s="87" t="s">
        <v>3613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>
      <c r="A3505" s="87" t="s">
        <v>3614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>
      <c r="A3506" s="87" t="s">
        <v>3615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>
      <c r="A3507" s="87" t="s">
        <v>3616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>
      <c r="A3508" s="87" t="s">
        <v>3617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>
      <c r="A3509" s="87" t="s">
        <v>3618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>
      <c r="A3510" s="87" t="s">
        <v>3619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>
      <c r="A3511" s="87" t="s">
        <v>3620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>
      <c r="A3512" s="87" t="s">
        <v>3621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>
      <c r="A3513" s="87" t="s">
        <v>3622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>
      <c r="A3514" s="87" t="s">
        <v>3623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>
      <c r="A3515" s="87" t="s">
        <v>3624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>
      <c r="A3516" s="87" t="s">
        <v>3625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>
      <c r="A3517" s="87" t="s">
        <v>3626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>
      <c r="A3518" s="87" t="s">
        <v>3627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>
      <c r="A3519" s="87" t="s">
        <v>3628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>
      <c r="A3520" s="87" t="s">
        <v>3629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>
      <c r="A3521" s="87" t="s">
        <v>3630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>
      <c r="A3522" s="87" t="s">
        <v>3631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>
      <c r="A3523" s="87" t="s">
        <v>3632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>
      <c r="A3524" s="87" t="s">
        <v>3633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>
      <c r="A3525" s="87" t="s">
        <v>3634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>
      <c r="A3526" s="87" t="s">
        <v>3635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>
      <c r="A3527" s="87" t="s">
        <v>3636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>
      <c r="A3528" s="87" t="s">
        <v>3637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>
      <c r="A3529" s="87" t="s">
        <v>3638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>
      <c r="A3530" s="87" t="s">
        <v>3639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>
      <c r="A3531" s="87" t="s">
        <v>3640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>
      <c r="A3532" s="87" t="s">
        <v>3641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>
      <c r="A3533" s="87" t="s">
        <v>3642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>
      <c r="A3534" s="87" t="s">
        <v>3643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>
      <c r="A3535" s="87" t="s">
        <v>3644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>
      <c r="A3536" s="87" t="s">
        <v>3645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>
      <c r="A3537" s="87" t="s">
        <v>3646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>
      <c r="A3538" s="87" t="s">
        <v>3647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>
      <c r="A3539" s="87" t="s">
        <v>3648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>
      <c r="A3540" s="87" t="s">
        <v>3649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>
      <c r="A3541" s="87" t="s">
        <v>3650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>
      <c r="A3542" s="87" t="s">
        <v>3651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>
      <c r="A3543" s="87" t="s">
        <v>3652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>
      <c r="A3544" s="87" t="s">
        <v>3653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>
      <c r="A3545" s="87" t="s">
        <v>3654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>
      <c r="A3546" s="87" t="s">
        <v>3655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>
      <c r="A3547" s="87" t="s">
        <v>3656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>
      <c r="A3548" s="87" t="s">
        <v>3657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>
      <c r="A3549" s="87" t="s">
        <v>3658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>
      <c r="A3550" s="87" t="s">
        <v>3659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>
      <c r="A3551" s="87" t="s">
        <v>3660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>
      <c r="A3552" s="87" t="s">
        <v>3661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>
      <c r="A3553" s="87" t="s">
        <v>3662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>
      <c r="A3554" s="87" t="s">
        <v>3663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>
      <c r="A3555" s="87" t="s">
        <v>3664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>
      <c r="A3556" s="87" t="s">
        <v>3665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>
      <c r="A3557" s="87" t="s">
        <v>3666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>
      <c r="A3558" s="87" t="s">
        <v>3667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>
      <c r="A3559" s="87" t="s">
        <v>3668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>
      <c r="A3560" s="87" t="s">
        <v>3669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>
      <c r="A3561" s="87" t="s">
        <v>3670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>
      <c r="A3562" s="87" t="s">
        <v>3671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>
      <c r="A3563" s="87" t="s">
        <v>3672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>
      <c r="A3564" s="87" t="s">
        <v>3673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>
      <c r="A3565" s="87" t="s">
        <v>3674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>
      <c r="A3566" s="87" t="s">
        <v>3675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>
      <c r="A3567" s="87" t="s">
        <v>3676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>
      <c r="A3568" s="87" t="s">
        <v>3677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>
      <c r="A3569" s="87" t="s">
        <v>3678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>
      <c r="A3570" s="87" t="s">
        <v>3679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>
      <c r="A3571" s="87" t="s">
        <v>3680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>
      <c r="A3572" s="87" t="s">
        <v>3681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>
      <c r="A3573" s="87" t="s">
        <v>3682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>
      <c r="A3574" s="87" t="s">
        <v>3683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>
      <c r="A3575" s="87" t="s">
        <v>3684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>
      <c r="A3576" s="87" t="s">
        <v>3685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>
      <c r="A3577" s="87" t="s">
        <v>3686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>
      <c r="A3578" s="87" t="s">
        <v>3687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>
      <c r="A3579" s="87" t="s">
        <v>3688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>
      <c r="A3580" s="87" t="s">
        <v>3689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>
      <c r="A3581" s="87" t="s">
        <v>3690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>
      <c r="A3582" s="87" t="s">
        <v>3691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>
      <c r="A3583" s="87" t="s">
        <v>3692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>
      <c r="A3584" s="87" t="s">
        <v>3693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>
      <c r="A3585" s="87" t="s">
        <v>3694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>
      <c r="A3586" s="87" t="s">
        <v>3695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>
      <c r="A3587" s="87" t="s">
        <v>3696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>
      <c r="A3588" s="87" t="s">
        <v>3697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>
      <c r="A3589" s="87" t="s">
        <v>3698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>
      <c r="A3590" s="87" t="s">
        <v>3699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>
      <c r="A3591" s="87" t="s">
        <v>3700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>
      <c r="A3592" s="87" t="s">
        <v>3701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>
      <c r="A3593" s="87" t="s">
        <v>3702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>
      <c r="A3594" s="87" t="s">
        <v>3703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>
      <c r="A3595" s="87" t="s">
        <v>3704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>
      <c r="A3596" s="87" t="s">
        <v>3705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>
      <c r="A3597" s="87" t="s">
        <v>3706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>
      <c r="A3598" s="87" t="s">
        <v>3707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>
      <c r="A3599" s="87" t="s">
        <v>3708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>
      <c r="A3600" s="87" t="s">
        <v>3709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>
      <c r="A3601" s="87" t="s">
        <v>3710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>
      <c r="A3602" s="87" t="s">
        <v>3711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>
      <c r="A3603" s="87" t="s">
        <v>3712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>
      <c r="A3604" s="87" t="s">
        <v>3713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>
      <c r="A3605" s="87" t="s">
        <v>3714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>
      <c r="A3606" s="87" t="s">
        <v>3715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>
      <c r="A3607" s="87" t="s">
        <v>3716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>
      <c r="A3608" s="87" t="s">
        <v>3717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>
      <c r="A3609" s="87" t="s">
        <v>3718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>
      <c r="A3610" s="87" t="s">
        <v>3719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>
      <c r="A3611" s="87" t="s">
        <v>3720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>
      <c r="A3612" s="87" t="s">
        <v>3721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>
      <c r="A3613" s="87" t="s">
        <v>3722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>
      <c r="A3614" s="87" t="s">
        <v>3723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>
      <c r="A3615" s="87" t="s">
        <v>3724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>
      <c r="A3616" s="87" t="s">
        <v>3725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>
      <c r="A3617" s="87" t="s">
        <v>3726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>
      <c r="A3618" s="87" t="s">
        <v>3727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>
      <c r="A3619" s="87" t="s">
        <v>3728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>
      <c r="A3620" s="87" t="s">
        <v>3729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>
      <c r="A3621" s="87" t="s">
        <v>3730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>
      <c r="A3622" s="87" t="s">
        <v>3731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>
      <c r="A3623" s="87" t="s">
        <v>3732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>
      <c r="A3624" s="87" t="s">
        <v>3733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>
      <c r="A3625" s="87" t="s">
        <v>3734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>
      <c r="A3626" s="87" t="s">
        <v>3735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>
      <c r="A3627" s="87" t="s">
        <v>3736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>
      <c r="A3628" s="87" t="s">
        <v>3737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>
      <c r="A3629" s="87" t="s">
        <v>3738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>
      <c r="A3630" s="87" t="s">
        <v>3739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>
      <c r="A3631" s="87" t="s">
        <v>3740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>
      <c r="A3632" s="87" t="s">
        <v>3741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>
      <c r="A3633" s="87" t="s">
        <v>3742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>
      <c r="A3634" s="87" t="s">
        <v>3743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>
      <c r="A3635" s="87" t="s">
        <v>3744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>
      <c r="A3636" s="87" t="s">
        <v>3745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>
      <c r="A3637" s="87" t="s">
        <v>3746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>
      <c r="A3638" s="87" t="s">
        <v>3747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>
      <c r="A3639" s="87" t="s">
        <v>3748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>
      <c r="A3640" s="87" t="s">
        <v>3749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>
      <c r="A3641" s="87" t="s">
        <v>3750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>
      <c r="A3642" s="87" t="s">
        <v>3751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>
      <c r="A3643" s="87" t="s">
        <v>3752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>
      <c r="A3644" s="87" t="s">
        <v>3753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>
      <c r="A3645" s="87" t="s">
        <v>3754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>
      <c r="A3646" s="87" t="s">
        <v>3755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>
      <c r="A3647" s="87" t="s">
        <v>3756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>
      <c r="A3648" s="87" t="s">
        <v>3757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>
      <c r="A3649" s="87" t="s">
        <v>3758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>
      <c r="A3650" s="87" t="s">
        <v>3759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>
      <c r="A3651" s="87" t="s">
        <v>3760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>
      <c r="A3652" s="87" t="s">
        <v>3761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>
      <c r="A3653" s="87" t="s">
        <v>3762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>
      <c r="A3654" s="87" t="s">
        <v>3763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>
      <c r="A3655" s="87" t="s">
        <v>3764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>
      <c r="A3656" s="87" t="s">
        <v>3765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>
      <c r="A3657" s="87" t="s">
        <v>3766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>
      <c r="A3658" s="87" t="s">
        <v>3767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>
      <c r="A3659" s="87" t="s">
        <v>3768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>
      <c r="A3660" s="87" t="s">
        <v>3769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>
      <c r="A3661" s="87" t="s">
        <v>3770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>
      <c r="A3662" s="87" t="s">
        <v>3771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>
      <c r="A3663" s="87" t="s">
        <v>3772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>
      <c r="A3664" s="87" t="s">
        <v>3773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>
      <c r="A3665" s="87" t="s">
        <v>3774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>
      <c r="A3666" s="87" t="s">
        <v>3775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>
      <c r="A3667" s="87" t="s">
        <v>3776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>
      <c r="A3668" s="87" t="s">
        <v>3777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>
      <c r="A3669" s="87" t="s">
        <v>3778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>
      <c r="A3670" s="87" t="s">
        <v>3779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>
      <c r="A3671" s="87" t="s">
        <v>3780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>
      <c r="A3672" s="87" t="s">
        <v>3781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>
      <c r="A3673" s="87" t="s">
        <v>3782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>
      <c r="A3674" s="87" t="s">
        <v>3783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>
      <c r="A3675" s="87" t="s">
        <v>3784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>
      <c r="A3676" s="87" t="s">
        <v>3785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>
      <c r="A3677" s="87" t="s">
        <v>3786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>
      <c r="A3678" s="87" t="s">
        <v>3787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>
      <c r="A3679" s="87" t="s">
        <v>3788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>
      <c r="A3680" s="87" t="s">
        <v>3789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>
      <c r="A3681" s="87" t="s">
        <v>3790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>
      <c r="A3682" s="87" t="s">
        <v>3791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>
      <c r="A3683" s="87" t="s">
        <v>3792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>
      <c r="A3684" s="87" t="s">
        <v>3793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>
      <c r="A3685" s="87" t="s">
        <v>3794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>
      <c r="A3686" s="87" t="s">
        <v>3795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>
      <c r="A3687" s="87" t="s">
        <v>3796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>
      <c r="A3688" s="87" t="s">
        <v>3797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>
      <c r="A3689" s="87" t="s">
        <v>3798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>
      <c r="A3690" s="87" t="s">
        <v>3799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>
      <c r="A3691" s="87" t="s">
        <v>3800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>
      <c r="A3692" s="87" t="s">
        <v>3801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>
      <c r="A3693" s="87" t="s">
        <v>3802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>
      <c r="A3694" s="87" t="s">
        <v>3803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>
      <c r="A3695" s="87" t="s">
        <v>3804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>
      <c r="A3696" s="87" t="s">
        <v>3805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>
      <c r="A3697" s="87" t="s">
        <v>3806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>
      <c r="A3698" s="87" t="s">
        <v>3807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>
      <c r="A3699" s="87" t="s">
        <v>3808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>
      <c r="A3700" s="87" t="s">
        <v>3809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>
      <c r="A3701" s="87" t="s">
        <v>3810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>
      <c r="A3702" s="87" t="s">
        <v>3811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>
      <c r="A3703" s="87" t="s">
        <v>3812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>
      <c r="A3704" s="87" t="s">
        <v>3813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>
      <c r="A3705" s="87" t="s">
        <v>3814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>
      <c r="A3706" s="87" t="s">
        <v>3815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>
      <c r="A3707" s="87" t="s">
        <v>3816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>
      <c r="A3708" s="87" t="s">
        <v>3817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>
      <c r="A3709" s="87" t="s">
        <v>3818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>
      <c r="A3710" s="87" t="s">
        <v>3819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>
      <c r="A3711" s="87" t="s">
        <v>3820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>
      <c r="A3712" s="87" t="s">
        <v>3821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>
      <c r="A3713" s="87" t="s">
        <v>3822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>
      <c r="A3714" s="87" t="s">
        <v>3823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>
      <c r="A3715" s="87" t="s">
        <v>3824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>
      <c r="A3716" s="87" t="s">
        <v>3825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>
      <c r="A3717" s="87" t="s">
        <v>3826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>
      <c r="A3718" s="87" t="s">
        <v>3827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>
      <c r="A3719" s="87" t="s">
        <v>3828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>
      <c r="A3720" s="87" t="s">
        <v>3829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>
      <c r="A3721" s="87" t="s">
        <v>3830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>
      <c r="A3722" s="87" t="s">
        <v>3831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>
      <c r="A3723" s="87" t="s">
        <v>3832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>
      <c r="A3724" s="87" t="s">
        <v>3833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>
      <c r="A3725" s="87" t="s">
        <v>3834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>
      <c r="A3726" s="87" t="s">
        <v>3835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>
      <c r="A3727" s="87" t="s">
        <v>3836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>
      <c r="A3728" s="87" t="s">
        <v>3837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>
      <c r="A3729" s="87" t="s">
        <v>3838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>
      <c r="A3730" s="87" t="s">
        <v>3839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>
      <c r="A3731" s="87" t="s">
        <v>3840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>
      <c r="A3732" s="87" t="s">
        <v>3841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>
      <c r="A3733" s="87" t="s">
        <v>3842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>
      <c r="A3734" s="87" t="s">
        <v>3843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>
      <c r="A3735" s="87" t="s">
        <v>3844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>
      <c r="A3736" s="87" t="s">
        <v>3845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>
      <c r="A3737" s="87" t="s">
        <v>3846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>
      <c r="A3738" s="87" t="s">
        <v>3847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>
      <c r="A3739" s="87" t="s">
        <v>3848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>
      <c r="A3740" s="87" t="s">
        <v>3849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>
      <c r="A3741" s="87" t="s">
        <v>3850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>
      <c r="A3742" s="87" t="s">
        <v>3851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>
      <c r="A3743" s="87" t="s">
        <v>3852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>
      <c r="A3744" s="87" t="s">
        <v>3853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>
      <c r="A3745" s="87" t="s">
        <v>3854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>
      <c r="A3746" s="87" t="s">
        <v>3855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>
      <c r="A3747" s="87" t="s">
        <v>3856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>
      <c r="A3748" s="87" t="s">
        <v>3857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>
      <c r="A3749" s="87" t="s">
        <v>3858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>
      <c r="A3750" s="87" t="s">
        <v>3859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>
      <c r="A3751" s="87" t="s">
        <v>3860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>
      <c r="A3752" s="87" t="s">
        <v>3861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>
      <c r="A3753" s="87" t="s">
        <v>3862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>
      <c r="A3754" s="87" t="s">
        <v>3863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>
      <c r="A3755" s="87" t="s">
        <v>3864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>
      <c r="A3756" s="87" t="s">
        <v>3865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>
      <c r="A3757" s="87" t="s">
        <v>3866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>
      <c r="A3758" s="87" t="s">
        <v>3867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>
      <c r="A3759" s="87" t="s">
        <v>3868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>
      <c r="A3760" s="87" t="s">
        <v>3869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>
      <c r="A3761" s="87" t="s">
        <v>3870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>
      <c r="A3762" s="87" t="s">
        <v>3871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>
      <c r="A3763" s="87" t="s">
        <v>3872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>
      <c r="A3764" s="87" t="s">
        <v>3873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>
      <c r="A3765" s="87" t="s">
        <v>3874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>
      <c r="A3766" s="87" t="s">
        <v>3875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>
      <c r="A3767" s="87" t="s">
        <v>3876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>
      <c r="A3768" s="87" t="s">
        <v>3877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>
      <c r="A3769" s="87" t="s">
        <v>3878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>
      <c r="A3770" s="87" t="s">
        <v>3879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>
      <c r="A3771" s="87" t="s">
        <v>3880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>
      <c r="A3772" s="87" t="s">
        <v>3881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>
      <c r="A3773" s="87" t="s">
        <v>3882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>
      <c r="A3774" s="87" t="s">
        <v>3883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>
      <c r="A3775" s="87" t="s">
        <v>3884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>
      <c r="A3776" s="87" t="s">
        <v>3885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>
      <c r="A3777" s="87" t="s">
        <v>3886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>
      <c r="A3778" s="87" t="s">
        <v>3887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>
      <c r="A3779" s="87" t="s">
        <v>3888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>
      <c r="A3780" s="87" t="s">
        <v>3889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>
      <c r="A3781" s="87" t="s">
        <v>3890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>
      <c r="A3782" s="87" t="s">
        <v>3891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>
      <c r="A3783" s="87" t="s">
        <v>3892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>
      <c r="A3784" s="87" t="s">
        <v>3893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>
      <c r="A3785" s="87" t="s">
        <v>3894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>
      <c r="A3786" s="87" t="s">
        <v>3895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>
      <c r="A3787" s="87" t="s">
        <v>3896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>
      <c r="A3788" s="87" t="s">
        <v>3897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>
      <c r="A3789" s="87" t="s">
        <v>3898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>
      <c r="A3790" s="87" t="s">
        <v>3899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>
      <c r="A3791" s="87" t="s">
        <v>3900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>
      <c r="A3792" s="87" t="s">
        <v>3901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>
      <c r="A3793" s="87" t="s">
        <v>3902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>
      <c r="A3794" s="87" t="s">
        <v>3903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>
      <c r="A3795" s="87" t="s">
        <v>3904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>
      <c r="A3796" s="87" t="s">
        <v>3905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>
      <c r="A3797" s="87" t="s">
        <v>3906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>
      <c r="A3798" s="87" t="s">
        <v>3907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>
      <c r="A3799" s="87" t="s">
        <v>3908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>
      <c r="A3800" s="87" t="s">
        <v>3909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>
      <c r="A3801" s="87" t="s">
        <v>3910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>
      <c r="A3802" s="87" t="s">
        <v>3911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>
      <c r="A3803" s="87" t="s">
        <v>3912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>
      <c r="A3804" s="87" t="s">
        <v>3913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>
      <c r="A3805" s="87" t="s">
        <v>3914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>
      <c r="A3806" s="87" t="s">
        <v>3915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>
      <c r="A3807" s="87" t="s">
        <v>3916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>
      <c r="A3808" s="87" t="s">
        <v>3917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>
      <c r="A3809" s="87" t="s">
        <v>3918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>
      <c r="A3810" s="87" t="s">
        <v>3919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>
      <c r="A3811" s="87" t="s">
        <v>3920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>
      <c r="A3812" s="87" t="s">
        <v>3921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>
      <c r="A3813" s="87" t="s">
        <v>3922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>
      <c r="A3814" s="87" t="s">
        <v>3923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>
      <c r="A3815" s="87" t="s">
        <v>3924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>
      <c r="A3816" s="87" t="s">
        <v>3925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>
      <c r="A3817" s="87" t="s">
        <v>3926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>
      <c r="A3818" s="87" t="s">
        <v>3927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>
      <c r="A3819" s="87" t="s">
        <v>3928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>
      <c r="A3820" s="87" t="s">
        <v>3929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>
      <c r="A3821" s="87" t="s">
        <v>3930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>
      <c r="A3822" s="87" t="s">
        <v>3931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>
      <c r="A3823" s="87" t="s">
        <v>3932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>
      <c r="A3824" s="87" t="s">
        <v>3933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>
      <c r="A3825" s="87" t="s">
        <v>3934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>
      <c r="A3826" s="87" t="s">
        <v>3935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>
      <c r="A3827" s="87" t="s">
        <v>3936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>
      <c r="A3828" s="87" t="s">
        <v>3937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>
      <c r="A3829" s="87" t="s">
        <v>3938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>
      <c r="A3830" s="87" t="s">
        <v>3939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>
      <c r="A3831" s="87" t="s">
        <v>3940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>
      <c r="A3832" s="87" t="s">
        <v>3941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>
      <c r="A3833" s="87" t="s">
        <v>3942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>
      <c r="A3834" s="87" t="s">
        <v>3943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>
      <c r="A3835" s="87" t="s">
        <v>3944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>
      <c r="A3836" s="87" t="s">
        <v>3945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>
      <c r="A3837" s="87" t="s">
        <v>3946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>
      <c r="A3838" s="87" t="s">
        <v>3947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>
      <c r="A3839" s="87" t="s">
        <v>3948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>
      <c r="A3840" s="87" t="s">
        <v>3949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>
      <c r="A3841" s="87" t="s">
        <v>3950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>
      <c r="A3842" s="87" t="s">
        <v>3951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>
      <c r="A3843" s="87" t="s">
        <v>3952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>
      <c r="A3844" s="87" t="s">
        <v>3953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>
      <c r="A3845" s="87" t="s">
        <v>3954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 s="87" t="s">
        <v>3955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>
      <c r="A3847" s="87" t="s">
        <v>3956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>
      <c r="A3848" s="87" t="s">
        <v>3957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>
      <c r="A3849" s="87" t="s">
        <v>3958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>
      <c r="A3850" s="87" t="s">
        <v>3959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>
      <c r="A3851" s="87" t="s">
        <v>3960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>
      <c r="A3852" s="87" t="s">
        <v>3961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>
      <c r="A3853" s="87" t="s">
        <v>3962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>
      <c r="A3854" s="87" t="s">
        <v>3963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>
      <c r="A3855" s="87" t="s">
        <v>3964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>
      <c r="A3856" s="87" t="s">
        <v>3965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>
      <c r="A3857" s="87" t="s">
        <v>3966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>
      <c r="A3858" s="87" t="s">
        <v>3967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>
      <c r="A3859" s="87" t="s">
        <v>3968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>
      <c r="A3860" s="87" t="s">
        <v>3969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>
      <c r="A3861" s="87" t="s">
        <v>3970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>
      <c r="A3862" s="87" t="s">
        <v>3971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>
      <c r="A3863" s="87" t="s">
        <v>3972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>
      <c r="A3864" s="87" t="s">
        <v>3973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>
      <c r="A3865" s="87" t="s">
        <v>3974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>
      <c r="A3866" s="87" t="s">
        <v>3975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>
      <c r="A3867" s="87" t="s">
        <v>3976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>
      <c r="A3868" s="87" t="s">
        <v>3977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>
      <c r="A3869" s="87" t="s">
        <v>3978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>
      <c r="A3870" s="87" t="s">
        <v>3979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>
      <c r="A3871" s="87" t="s">
        <v>3980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>
      <c r="A3872" s="87" t="s">
        <v>3981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>
      <c r="A3873" s="87" t="s">
        <v>3982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>
      <c r="A3874" s="87" t="s">
        <v>3983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>
      <c r="A3875" s="87" t="s">
        <v>3984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>
      <c r="A3876" s="87" t="s">
        <v>3985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>
      <c r="A3877" s="87" t="s">
        <v>3986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>
      <c r="A3878" s="87" t="s">
        <v>3987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>
      <c r="A3879" s="87" t="s">
        <v>3988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>
      <c r="A3880" s="87" t="s">
        <v>3989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>
      <c r="A3881" s="87" t="s">
        <v>3990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>
      <c r="A3882" s="87" t="s">
        <v>3991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>
      <c r="A3883" s="87" t="s">
        <v>3992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>
      <c r="A3884" s="87" t="s">
        <v>3993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>
      <c r="A3885" s="87" t="s">
        <v>3994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>
      <c r="A3886" s="87" t="s">
        <v>3995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>
      <c r="A3887" s="87" t="s">
        <v>3996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>
      <c r="A3888" s="87" t="s">
        <v>3997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>
      <c r="A3889" s="87" t="s">
        <v>3998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>
      <c r="A3890" s="87" t="s">
        <v>3999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>
      <c r="A3891" s="87" t="s">
        <v>4000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>
      <c r="A3892" s="87" t="s">
        <v>4001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>
      <c r="A3893" s="87" t="s">
        <v>4002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>
      <c r="A3894" s="87" t="s">
        <v>4003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>
      <c r="A3895" s="87" t="s">
        <v>4004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>
      <c r="A3896" s="87" t="s">
        <v>4005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>
      <c r="A3897" s="87" t="s">
        <v>4006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>
      <c r="A3898" s="87" t="s">
        <v>4007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>
      <c r="A3899" s="87" t="s">
        <v>4008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>
      <c r="A3900" s="87" t="s">
        <v>4009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>
      <c r="A3901" s="87" t="s">
        <v>4010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>
      <c r="A3902" s="87" t="s">
        <v>4011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>
      <c r="A3903" s="87" t="s">
        <v>4012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>
      <c r="A3904" s="87" t="s">
        <v>4013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>
      <c r="A3905" s="87" t="s">
        <v>4014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>
      <c r="A3906" s="87" t="s">
        <v>4015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>
      <c r="A3907" s="87" t="s">
        <v>4016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>
      <c r="A3908" s="87" t="s">
        <v>4017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>
      <c r="A3909" s="87" t="s">
        <v>4018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>
      <c r="A3910" s="87" t="s">
        <v>4019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>
      <c r="A3911" s="87" t="s">
        <v>4020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>
      <c r="A3912" s="87" t="s">
        <v>4021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>
      <c r="A3913" s="87" t="s">
        <v>4022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>
      <c r="A3914" s="87" t="s">
        <v>4023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>
      <c r="A3915" s="87" t="s">
        <v>4024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>
      <c r="A3916" s="87" t="s">
        <v>4025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>
      <c r="A3917" s="87" t="s">
        <v>4026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>
      <c r="A3918" s="87" t="s">
        <v>4027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>
      <c r="A3919" s="87" t="s">
        <v>4028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>
      <c r="A3920" s="87" t="s">
        <v>4029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>
      <c r="A3921" s="87" t="s">
        <v>4030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>
      <c r="A3922" s="87" t="s">
        <v>4031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>
      <c r="A3923" s="87" t="s">
        <v>4032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>
      <c r="A3924" s="87" t="s">
        <v>4033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>
      <c r="A3925" s="87" t="s">
        <v>4034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5">
      <c r="A3926" s="87" t="s">
        <v>4035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5">
      <c r="A3927" s="87" t="s">
        <v>4036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>
      <c r="A3928" s="87" t="s">
        <v>4037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>
      <c r="A3929" s="87" t="s">
        <v>4038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</row>
    <row r="3930" spans="1:25">
      <c r="A3930" s="87" t="s">
        <v>4039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>
      <c r="A3931" s="87" t="s">
        <v>4040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>
      <c r="A3932" s="87" t="s">
        <v>4041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>
      <c r="A3933" s="87" t="s">
        <v>4042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>
      <c r="A3934" s="87" t="s">
        <v>4043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>
      <c r="A3935" s="87" t="s">
        <v>4044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>
      <c r="A3936" s="87" t="s">
        <v>4045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>
      <c r="A3937" s="87" t="s">
        <v>4046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>
      <c r="A3938" s="87" t="s">
        <v>4047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>
      <c r="A3939" s="87" t="s">
        <v>4048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>
      <c r="A3940" s="87" t="s">
        <v>4049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>
      <c r="A3941" s="87" t="s">
        <v>4050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>
      <c r="A3942" s="87" t="s">
        <v>4051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>
      <c r="A3943" s="87" t="s">
        <v>4052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>
      <c r="A3944" s="87" t="s">
        <v>4053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>
      <c r="A3945" s="87" t="s">
        <v>4054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>
      <c r="A3946" s="87" t="s">
        <v>4055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>
      <c r="A3947" s="87" t="s">
        <v>4056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>
      <c r="A3948" s="87" t="s">
        <v>4057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>
      <c r="A3949" s="87" t="s">
        <v>4058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>
      <c r="A3950" s="87" t="s">
        <v>4059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>
      <c r="A3951" s="87" t="s">
        <v>4060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>
      <c r="A3952" s="87" t="s">
        <v>4061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>
      <c r="A3953" s="87" t="s">
        <v>4062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>
      <c r="A3954" s="87" t="s">
        <v>4063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>
      <c r="A3955" s="87" t="s">
        <v>4064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>
      <c r="A3956" s="87" t="s">
        <v>4065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>
      <c r="A3957" s="87" t="s">
        <v>4066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>
      <c r="A3958" s="87" t="s">
        <v>4067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>
      <c r="A3959" s="87" t="s">
        <v>4068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>
      <c r="A3960" s="87" t="s">
        <v>4069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>
      <c r="A3961" s="87" t="s">
        <v>4070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>
      <c r="A3962" s="87" t="s">
        <v>4071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>
      <c r="A3963" s="87" t="s">
        <v>4072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>
      <c r="A3964" s="87" t="s">
        <v>4073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>
      <c r="A3965" s="87" t="s">
        <v>4074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>
      <c r="A3966" s="87" t="s">
        <v>4075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>
      <c r="A3967" s="87" t="s">
        <v>4076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>
      <c r="A3968" s="87" t="s">
        <v>4077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>
      <c r="A3969" s="87" t="s">
        <v>4078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>
      <c r="A3970" s="87" t="s">
        <v>4079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>
      <c r="A3971" s="87" t="s">
        <v>4080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>
      <c r="A3972" s="87" t="s">
        <v>4081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>
      <c r="A3973" s="87" t="s">
        <v>4082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>
      <c r="A3974" s="87" t="s">
        <v>4083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>
      <c r="A3975" s="87" t="s">
        <v>4084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>
      <c r="A3976" s="87" t="s">
        <v>4085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>
      <c r="A3977" s="87" t="s">
        <v>4086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>
      <c r="A3978" s="87" t="s">
        <v>4087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>
      <c r="A3979" s="87" t="s">
        <v>4088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>
      <c r="A3980" s="87" t="s">
        <v>4089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>
      <c r="A3981" s="87" t="s">
        <v>4090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>
      <c r="A3982" s="87" t="s">
        <v>4091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>
      <c r="A3983" s="87" t="s">
        <v>4092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>
      <c r="A3984" s="87" t="s">
        <v>4093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>
      <c r="A3985" s="87" t="s">
        <v>4094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>
      <c r="A3986" s="87" t="s">
        <v>4095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>
      <c r="A3987" s="87" t="s">
        <v>4096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>
      <c r="A3988" s="87" t="s">
        <v>4097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>
      <c r="A3989" s="87" t="s">
        <v>4098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>
      <c r="A3990" s="87" t="s">
        <v>4099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>
      <c r="A3991" s="87" t="s">
        <v>4100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>
      <c r="A3992" s="87" t="s">
        <v>4101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>
      <c r="A3993" s="87" t="s">
        <v>4102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>
      <c r="A3994" s="87" t="s">
        <v>4103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>
      <c r="A3995" s="87" t="s">
        <v>4104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>
      <c r="A3996" s="87" t="s">
        <v>4105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>
      <c r="A3997" s="87" t="s">
        <v>4106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>
      <c r="A3998" s="87" t="s">
        <v>4107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>
      <c r="A3999" s="87" t="s">
        <v>4108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>
      <c r="A4000" s="87" t="s">
        <v>4109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>
      <c r="A4001" s="87" t="s">
        <v>4110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>
      <c r="A4002" s="87" t="s">
        <v>4111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>
      <c r="A4003" s="87" t="s">
        <v>4112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>
      <c r="A4004" s="87" t="s">
        <v>4113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>
      <c r="A4005" s="87" t="s">
        <v>4114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>
      <c r="A4006" s="87" t="s">
        <v>4115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>
      <c r="A4007" s="87" t="s">
        <v>4116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>
      <c r="A4008" s="87" t="s">
        <v>4117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>
      <c r="A4009" s="87" t="s">
        <v>4118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>
      <c r="A4010" s="87" t="s">
        <v>4119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>
      <c r="A4011" s="87" t="s">
        <v>4120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>
      <c r="A4012" s="87" t="s">
        <v>4121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>
      <c r="A4013" s="87" t="s">
        <v>4122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>
      <c r="A4014" s="87" t="s">
        <v>4123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>
      <c r="A4015" s="87" t="s">
        <v>4124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>
      <c r="A4016" s="87" t="s">
        <v>4125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>
      <c r="A4017" s="87" t="s">
        <v>4126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>
      <c r="A4018" s="87" t="s">
        <v>4127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>
      <c r="A4019" s="87" t="s">
        <v>4128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>
      <c r="A4020" s="87" t="s">
        <v>4129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>
      <c r="A4021" s="87" t="s">
        <v>4130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>
      <c r="A4022" s="87" t="s">
        <v>4131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>
      <c r="A4023" s="87" t="s">
        <v>4132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>
      <c r="A4024" s="87" t="s">
        <v>4133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>
      <c r="A4025" s="87" t="s">
        <v>4134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>
      <c r="A4026" s="87" t="s">
        <v>4135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>
      <c r="A4027" s="87" t="s">
        <v>4136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>
      <c r="A4028" s="87" t="s">
        <v>4137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>
      <c r="A4029" s="87" t="s">
        <v>4138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>
      <c r="A4030" s="87" t="s">
        <v>4139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>
      <c r="A4031" s="87" t="s">
        <v>4140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>
      <c r="A4032" s="87" t="s">
        <v>4141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>
      <c r="A4033" s="87" t="s">
        <v>4142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>
      <c r="A4034" s="87" t="s">
        <v>4143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>
      <c r="A4035" s="87" t="s">
        <v>4144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>
      <c r="A4036" s="87" t="s">
        <v>4145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>
      <c r="A4037" s="87" t="s">
        <v>4146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>
      <c r="A4038" s="87" t="s">
        <v>4147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>
      <c r="A4039" s="87" t="s">
        <v>4148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>
      <c r="A4040" s="87" t="s">
        <v>4149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>
      <c r="A4041" s="87" t="s">
        <v>4150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>
      <c r="A4042" s="87" t="s">
        <v>4151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>
      <c r="A4043" s="87" t="s">
        <v>4152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>
      <c r="A4044" s="87" t="s">
        <v>4153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>
      <c r="A4045" s="87" t="s">
        <v>4154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>
      <c r="A4046" s="87" t="s">
        <v>4155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>
      <c r="A4047" s="87" t="s">
        <v>4156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>
      <c r="A4048" s="87" t="s">
        <v>4157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>
      <c r="A4049" s="87" t="s">
        <v>4158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>
      <c r="A4050" s="87" t="s">
        <v>4159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>
      <c r="A4051" s="87" t="s">
        <v>4160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>
      <c r="A4052" s="87" t="s">
        <v>4161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>
      <c r="A4053" s="87" t="s">
        <v>4162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>
      <c r="A4054" s="87" t="s">
        <v>4163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>
      <c r="A4055" s="87" t="s">
        <v>4164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>
      <c r="A4056" s="87" t="s">
        <v>4165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>
      <c r="A4057" s="87" t="s">
        <v>4166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>
      <c r="A4058" s="87" t="s">
        <v>4167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>
      <c r="A4059" s="87" t="s">
        <v>4168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>
      <c r="A4060" s="87" t="s">
        <v>4169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 s="87" t="s">
        <v>4170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>
      <c r="A4062" s="87" t="s">
        <v>4171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>
      <c r="A4063" s="87" t="s">
        <v>4172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>
      <c r="A4064" s="87" t="s">
        <v>4173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>
      <c r="A4065" s="87" t="s">
        <v>4174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>
      <c r="A4066" s="87" t="s">
        <v>4175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>
      <c r="A4067" s="87" t="s">
        <v>4176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>
      <c r="A4068" s="87" t="s">
        <v>4177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>
      <c r="A4069" s="87" t="s">
        <v>4178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>
      <c r="A4070" s="87" t="s">
        <v>4179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>
      <c r="A4071" s="87" t="s">
        <v>4180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>
      <c r="A4072" s="87" t="s">
        <v>4181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>
      <c r="A4073" s="87" t="s">
        <v>4182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>
      <c r="A4074" s="87" t="s">
        <v>4183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>
      <c r="A4075" s="87" t="s">
        <v>4184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>
      <c r="A4076" s="87" t="s">
        <v>4185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>
      <c r="A4077" s="87" t="s">
        <v>4186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>
      <c r="A4078" s="87" t="s">
        <v>4187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>
      <c r="A4079" s="87" t="s">
        <v>4188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>
      <c r="A4080" s="87" t="s">
        <v>4189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>
      <c r="A4081" s="87" t="s">
        <v>4190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>
      <c r="A4082" s="87" t="s">
        <v>4191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>
      <c r="A4083" s="87" t="s">
        <v>4192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>
      <c r="A4084" s="87" t="s">
        <v>4193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>
      <c r="A4085" s="87" t="s">
        <v>4194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>
      <c r="A4086" s="87" t="s">
        <v>4195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>
      <c r="A4087" s="87" t="s">
        <v>4196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>
      <c r="A4088" s="87" t="s">
        <v>4197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>
      <c r="A4089" s="87" t="s">
        <v>4198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>
      <c r="A4090" s="87" t="s">
        <v>4199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>
      <c r="A4091" s="87" t="s">
        <v>4200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>
      <c r="A4092" s="87" t="s">
        <v>4201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>
      <c r="A4093" s="87" t="s">
        <v>4202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>
      <c r="A4094" s="87" t="s">
        <v>4203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>
      <c r="A4095" s="87" t="s">
        <v>4204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>
      <c r="A4096" s="87" t="s">
        <v>4205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>
      <c r="A4097" s="87" t="s">
        <v>4206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>
      <c r="A4098" s="87" t="s">
        <v>4207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>
      <c r="A4099" s="87" t="s">
        <v>4208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>
      <c r="A4100" s="87" t="s">
        <v>4209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>
      <c r="A4101" s="87" t="s">
        <v>4210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>
      <c r="A4102" s="87" t="s">
        <v>4211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>
      <c r="A4103" s="87" t="s">
        <v>4212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>
      <c r="A4104" s="87" t="s">
        <v>4213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>
      <c r="A4105" s="87" t="s">
        <v>4214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>
      <c r="A4106" s="87" t="s">
        <v>4215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>
      <c r="A4107" s="87" t="s">
        <v>4216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>
      <c r="A4108" s="87" t="s">
        <v>4217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>
      <c r="A4109" s="87" t="s">
        <v>4218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>
      <c r="A4110" s="87" t="s">
        <v>4219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>
      <c r="A4111" s="87" t="s">
        <v>4220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>
      <c r="A4112" s="87" t="s">
        <v>4221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>
      <c r="A4113" s="87" t="s">
        <v>4222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>
      <c r="A4114" s="87" t="s">
        <v>4223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>
      <c r="A4115" s="87" t="s">
        <v>4224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>
      <c r="A4116" s="87" t="s">
        <v>4225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>
      <c r="A4117" s="87" t="s">
        <v>4226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>
      <c r="A4118" s="87" t="s">
        <v>4227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>
      <c r="A4119" s="87" t="s">
        <v>4228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>
      <c r="A4120" s="87" t="s">
        <v>4229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>
      <c r="A4121" s="87" t="s">
        <v>4230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>
      <c r="A4122" s="87" t="s">
        <v>4231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>
      <c r="A4123" s="87" t="s">
        <v>4232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>
      <c r="A4124" s="87" t="s">
        <v>4233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>
      <c r="A4125" s="87" t="s">
        <v>4234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>
      <c r="A4126" s="87" t="s">
        <v>4235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>
      <c r="A4127" s="87" t="s">
        <v>4236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>
      <c r="A4128" s="87" t="s">
        <v>4237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>
      <c r="A4129" s="87" t="s">
        <v>4238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>
      <c r="A4130" s="87" t="s">
        <v>4239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>
      <c r="A4131" s="87" t="s">
        <v>4240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>
      <c r="A4132" s="87" t="s">
        <v>4241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>
      <c r="A4133" s="87" t="s">
        <v>4242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>
      <c r="A4134" s="87" t="s">
        <v>4243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>
      <c r="A4135" s="87" t="s">
        <v>4244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>
      <c r="A4136" s="87" t="s">
        <v>4245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>
      <c r="A4137" s="87" t="s">
        <v>4246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>
      <c r="A4138" s="87" t="s">
        <v>4247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>
      <c r="A4139" s="87" t="s">
        <v>4248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>
      <c r="A4140" s="87" t="s">
        <v>4249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>
      <c r="A4141" s="87" t="s">
        <v>4250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>
      <c r="A4142" s="87" t="s">
        <v>4251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>
      <c r="A4143" s="87" t="s">
        <v>4252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>
      <c r="A4144" s="87" t="s">
        <v>4253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>
      <c r="A4145" s="87" t="s">
        <v>4254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>
      <c r="A4146" s="87" t="s">
        <v>4255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>
      <c r="A4147" s="87" t="s">
        <v>4256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>
      <c r="A4148" s="87" t="s">
        <v>4257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>
      <c r="A4149" s="87" t="s">
        <v>4258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>
      <c r="A4150" s="87" t="s">
        <v>4259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>
      <c r="A4151" s="87" t="s">
        <v>4260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>
      <c r="A4152" s="87" t="s">
        <v>4261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>
      <c r="A4153" s="87" t="s">
        <v>4262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>
      <c r="A4154" s="87" t="s">
        <v>4263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>
      <c r="A4155" s="87" t="s">
        <v>4264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>
      <c r="A4156" s="87" t="s">
        <v>4265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>
      <c r="A4157" s="87" t="s">
        <v>4266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>
      <c r="A4158" s="87" t="s">
        <v>4267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>
      <c r="A4159" s="87" t="s">
        <v>4268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>
      <c r="A4160" s="87" t="s">
        <v>4269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5">
      <c r="A4161" s="87" t="s">
        <v>4270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>
      <c r="A4162" s="87" t="s">
        <v>4271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>
      <c r="A4163" s="87" t="s">
        <v>4272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5">
      <c r="A4164" s="87" t="s">
        <v>4273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5">
      <c r="A4165" s="87" t="s">
        <v>4274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>
      <c r="A4166" s="87" t="s">
        <v>4275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>
      <c r="A4167" s="87" t="s">
        <v>4276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5">
      <c r="A4168" s="87" t="s">
        <v>4277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5">
      <c r="A4169" s="87" t="s">
        <v>4278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5">
      <c r="A4170" s="87" t="s">
        <v>4279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>
      <c r="A4171" s="87" t="s">
        <v>4280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>
      <c r="A4172" s="87" t="s">
        <v>4281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25">
      <c r="A4173" s="87" t="s">
        <v>4282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>
      <c r="A4174" s="87" t="s">
        <v>4283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>
      <c r="A4175" s="87" t="s">
        <v>4284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>
      <c r="A4176" s="87" t="s">
        <v>4285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>
      <c r="A4177" s="87" t="s">
        <v>4286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>
      <c r="A4178" s="87" t="s">
        <v>4287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>
      <c r="A4179" s="87" t="s">
        <v>4288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>
      <c r="A4180" s="87" t="s">
        <v>4289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>
      <c r="A4181" s="87" t="s">
        <v>4290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>
      <c r="A4182" s="87" t="s">
        <v>4291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>
      <c r="A4183" s="87" t="s">
        <v>4292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>
      <c r="A4184" s="87" t="s">
        <v>4293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>
      <c r="A4185" s="87" t="s">
        <v>4294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>
      <c r="A4186" s="87" t="s">
        <v>4295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>
      <c r="A4187" s="87" t="s">
        <v>4296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>
      <c r="A4188" s="87" t="s">
        <v>4297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>
      <c r="A4189" s="87" t="s">
        <v>4298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>
      <c r="A4190" s="87" t="s">
        <v>4299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>
      <c r="A4191" s="87" t="s">
        <v>4300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>
      <c r="A4192" s="87" t="s">
        <v>4301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>
      <c r="A4193" s="87" t="s">
        <v>4302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>
      <c r="A4194" s="87" t="s">
        <v>4303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>
      <c r="A4195" s="87" t="s">
        <v>4304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>
      <c r="A4196" s="87" t="s">
        <v>4305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>
      <c r="A4197" s="87" t="s">
        <v>4306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>
      <c r="A4198" s="87" t="s">
        <v>4307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>
      <c r="A4199" s="87" t="s">
        <v>4308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>
      <c r="A4200" s="87" t="s">
        <v>4309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>
      <c r="A4201" s="87" t="s">
        <v>4310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>
      <c r="A4202" s="87" t="s">
        <v>4311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>
      <c r="A4203" s="87" t="s">
        <v>4312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>
      <c r="A4204" s="87" t="s">
        <v>4313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>
      <c r="A4205" s="87" t="s">
        <v>4314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>
      <c r="A4206" s="87" t="s">
        <v>4315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>
      <c r="A4207" s="87" t="s">
        <v>4316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>
      <c r="A4208" s="87" t="s">
        <v>4317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>
      <c r="A4209" s="87" t="s">
        <v>4318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>
      <c r="A4210" s="87" t="s">
        <v>4319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>
      <c r="A4211" s="87" t="s">
        <v>4320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>
      <c r="A4212" s="87" t="s">
        <v>4321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>
      <c r="A4213" s="87" t="s">
        <v>4322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>
      <c r="A4214" s="87" t="s">
        <v>4323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>
      <c r="A4215" s="87" t="s">
        <v>4324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>
      <c r="A4216" s="87" t="s">
        <v>4325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>
      <c r="A4217" s="87" t="s">
        <v>4326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>
      <c r="A4218" s="87" t="s">
        <v>4327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>
      <c r="A4219" s="87" t="s">
        <v>4328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>
      <c r="A4220" s="87" t="s">
        <v>4329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>
      <c r="A4221" s="87" t="s">
        <v>4330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>
      <c r="A4222" s="87" t="s">
        <v>4331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>
      <c r="A4223" s="87" t="s">
        <v>4332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>
      <c r="A4224" s="87" t="s">
        <v>4333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>
      <c r="A4225" s="87" t="s">
        <v>4334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>
      <c r="A4226" s="87" t="s">
        <v>4335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>
      <c r="A4227" s="87" t="s">
        <v>4336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>
      <c r="A4228" s="87" t="s">
        <v>4337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>
      <c r="A4229" s="87" t="s">
        <v>4338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>
      <c r="A4230" s="87" t="s">
        <v>4339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>
      <c r="A4231" s="87" t="s">
        <v>4340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>
      <c r="A4232" s="87" t="s">
        <v>4341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>
      <c r="A4233" s="87" t="s">
        <v>4342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>
      <c r="A4234" s="87" t="s">
        <v>4343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>
      <c r="A4235" s="87" t="s">
        <v>4344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>
      <c r="A4236" s="87" t="s">
        <v>4345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>
      <c r="A4237" s="87" t="s">
        <v>4346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>
      <c r="A4238" s="87" t="s">
        <v>4347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>
      <c r="A4239" s="87" t="s">
        <v>4348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>
      <c r="A4240" s="87" t="s">
        <v>4349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>
      <c r="A4241" s="87" t="s">
        <v>4350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>
      <c r="A4242" s="87" t="s">
        <v>4351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>
      <c r="A4243" s="87" t="s">
        <v>4352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>
      <c r="A4244" s="87" t="s">
        <v>4353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>
      <c r="A4245" s="87" t="s">
        <v>4354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>
      <c r="A4246" s="87" t="s">
        <v>4355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>
      <c r="A4247" s="87" t="s">
        <v>4356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>
      <c r="A4248" s="87" t="s">
        <v>4357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>
      <c r="A4249" s="87" t="s">
        <v>4358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>
      <c r="A4250" s="87" t="s">
        <v>4359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>
      <c r="A4251" s="87" t="s">
        <v>4360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>
      <c r="A4252" s="87" t="s">
        <v>4361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>
      <c r="A4253" s="87" t="s">
        <v>4362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>
      <c r="A4254" s="87" t="s">
        <v>4363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>
      <c r="A4255" s="87" t="s">
        <v>4364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>
      <c r="A4256" s="87" t="s">
        <v>4365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>
      <c r="A4257" s="87" t="s">
        <v>4366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>
      <c r="A4258" s="87" t="s">
        <v>4367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>
      <c r="A4259" s="87" t="s">
        <v>4368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>
      <c r="A4260" s="87" t="s">
        <v>4369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>
      <c r="A4261" s="87" t="s">
        <v>4370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>
      <c r="A4262" s="87" t="s">
        <v>4371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>
      <c r="A4263" s="87" t="s">
        <v>4372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>
      <c r="A4264" s="87" t="s">
        <v>4373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>
      <c r="A4265" s="87" t="s">
        <v>4374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>
      <c r="A4266" s="87" t="s">
        <v>4375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>
      <c r="A4267" s="87" t="s">
        <v>4376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>
      <c r="A4268" s="87" t="s">
        <v>4377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>
      <c r="A4269" s="87" t="s">
        <v>4378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>
      <c r="A4270" s="87" t="s">
        <v>4379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>
      <c r="A4271" s="87" t="s">
        <v>4380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>
      <c r="A4272" s="87" t="s">
        <v>4381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>
      <c r="A4273" s="87" t="s">
        <v>4382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5">
      <c r="A4274" s="87" t="s">
        <v>4383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>
      <c r="A4275" s="87" t="s">
        <v>4384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>
      <c r="A4276" s="87" t="s">
        <v>4385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>
      <c r="A4277" s="87" t="s">
        <v>4386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>
      <c r="A4278" s="87" t="s">
        <v>4387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>
      <c r="A4279" s="87" t="s">
        <v>4388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>
      <c r="A4280" s="87" t="s">
        <v>4389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>
      <c r="A4281" s="87" t="s">
        <v>4390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>
      <c r="A4282" s="87" t="s">
        <v>4391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>
      <c r="A4283" s="87" t="s">
        <v>4392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>
      <c r="A4284" s="87" t="s">
        <v>4393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>
      <c r="A4285" s="87" t="s">
        <v>4394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>
      <c r="A4286" s="87" t="s">
        <v>4395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>
      <c r="A4287" s="87" t="s">
        <v>4396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>
      <c r="A4288" s="87" t="s">
        <v>4397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>
      <c r="A4289" s="87" t="s">
        <v>4398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>
      <c r="A4290" s="87" t="s">
        <v>4399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5">
      <c r="A4291" s="87" t="s">
        <v>4400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5">
      <c r="A4292" s="87" t="s">
        <v>4401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>
      <c r="A4293" s="87" t="s">
        <v>4402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>
      <c r="A4294" s="87" t="s">
        <v>4403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>
      <c r="A4295" s="87" t="s">
        <v>4404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>
      <c r="A4296" s="87" t="s">
        <v>4405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>
      <c r="A4297" s="87" t="s">
        <v>4406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>
      <c r="A4298" s="87" t="s">
        <v>4407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>
      <c r="A4299" s="87" t="s">
        <v>4408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>
      <c r="A4300" s="87" t="s">
        <v>4409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>
      <c r="A4301" s="87" t="s">
        <v>4410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>
      <c r="A4302" s="87" t="s">
        <v>4411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>
      <c r="A4303" s="87" t="s">
        <v>4412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>
      <c r="A4304" s="87" t="s">
        <v>4413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>
      <c r="A4305" s="87" t="s">
        <v>4414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>
      <c r="A4306" s="87" t="s">
        <v>4415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>
      <c r="A4307" s="87" t="s">
        <v>4416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>
      <c r="A4308" s="87" t="s">
        <v>4417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>
      <c r="A4309" s="87" t="s">
        <v>4418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>
      <c r="A4310" s="87" t="s">
        <v>4419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>
      <c r="A4311" s="87" t="s">
        <v>4420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>
      <c r="A4312" s="87" t="s">
        <v>4421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>
      <c r="A4313" s="87" t="s">
        <v>4422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>
      <c r="A4314" s="87" t="s">
        <v>4423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>
      <c r="A4315" s="87" t="s">
        <v>4424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>
      <c r="A4316" s="87" t="s">
        <v>4425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>
      <c r="A4317" s="87" t="s">
        <v>4426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>
      <c r="A4318" s="87" t="s">
        <v>4427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>
      <c r="A4319" s="87" t="s">
        <v>4428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>
      <c r="A4320" s="87" t="s">
        <v>4429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>
      <c r="A4321" s="87" t="s">
        <v>4430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>
      <c r="A4322" s="87" t="s">
        <v>4431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>
      <c r="A4323" s="87" t="s">
        <v>4432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>
      <c r="A4324" s="87" t="s">
        <v>4433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>
      <c r="A4325" s="87" t="s">
        <v>4434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>
      <c r="A4326" s="87" t="s">
        <v>4435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>
      <c r="A4327" s="87" t="s">
        <v>4436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>
      <c r="A4328" s="87" t="s">
        <v>4437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>
      <c r="A4329" s="87" t="s">
        <v>4438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>
      <c r="A4330" s="87" t="s">
        <v>4439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>
      <c r="A4331" s="87" t="s">
        <v>4440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>
      <c r="A4332" s="87" t="s">
        <v>4441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25">
      <c r="A4333" s="87" t="s">
        <v>4442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>
      <c r="A4334" s="87" t="s">
        <v>4443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>
      <c r="A4335" s="87" t="s">
        <v>4444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25">
      <c r="A4336" s="87" t="s">
        <v>4445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>
      <c r="A4337" s="87" t="s">
        <v>4446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>
      <c r="A4338" s="87" t="s">
        <v>4447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>
      <c r="A4339" s="87" t="s">
        <v>4448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>
      <c r="A4340" s="87" t="s">
        <v>4449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>
      <c r="A4341" s="87" t="s">
        <v>4450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>
      <c r="A4342" s="87" t="s">
        <v>4451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>
      <c r="A4343" s="87" t="s">
        <v>4452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>
      <c r="A4344" s="87" t="s">
        <v>4453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>
      <c r="A4345" s="87" t="s">
        <v>4454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>
      <c r="A4346" s="87" t="s">
        <v>4455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>
      <c r="A4347" s="87" t="s">
        <v>4456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>
      <c r="A4348" s="87" t="s">
        <v>4457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>
      <c r="A4349" s="87" t="s">
        <v>4458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>
      <c r="A4350" s="87" t="s">
        <v>4459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>
      <c r="A4351" s="87" t="s">
        <v>4460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>
      <c r="A4352" s="87" t="s">
        <v>4461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>
      <c r="A4353" s="87" t="s">
        <v>4462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>
      <c r="A4354" s="87" t="s">
        <v>4463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25">
      <c r="A4355" s="87" t="s">
        <v>4464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>
      <c r="A4356" s="87" t="s">
        <v>4465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>
      <c r="A4357" s="87" t="s">
        <v>4466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>
      <c r="A4358" s="87" t="s">
        <v>4467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>
      <c r="A4359" s="87" t="s">
        <v>4468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>
      <c r="A4360" s="87" t="s">
        <v>4469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>
      <c r="A4361" s="87" t="s">
        <v>4470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>
      <c r="A4362" s="87" t="s">
        <v>4471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>
      <c r="A4363" s="87" t="s">
        <v>4472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>
      <c r="A4364" s="87" t="s">
        <v>4473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>
      <c r="A4365" s="87" t="s">
        <v>4474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>
      <c r="A4366" s="87" t="s">
        <v>4475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>
      <c r="A4367" s="87" t="s">
        <v>4476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>
      <c r="A4368" s="87" t="s">
        <v>4477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>
      <c r="A4369" s="87" t="s">
        <v>4478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>
      <c r="A4370" s="87" t="s">
        <v>4479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>
      <c r="A4371" s="87" t="s">
        <v>4480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>
      <c r="A4372" s="87" t="s">
        <v>4481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>
      <c r="A4373" s="87" t="s">
        <v>4482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>
      <c r="A4374" s="87" t="s">
        <v>4483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>
      <c r="A4375" s="87" t="s">
        <v>4484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>
      <c r="A4376" s="87" t="s">
        <v>4485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>
      <c r="A4377" s="87" t="s">
        <v>4486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>
      <c r="A4378" s="87" t="s">
        <v>4487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>
      <c r="A4379" s="87" t="s">
        <v>4488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>
      <c r="A4380" s="87" t="s">
        <v>4489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>
      <c r="A4381" s="87" t="s">
        <v>4490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>
      <c r="A4382" s="87" t="s">
        <v>4491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>
      <c r="A4383" s="87" t="s">
        <v>4492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>
      <c r="A4384" s="87" t="s">
        <v>4493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>
      <c r="A4385" s="87" t="s">
        <v>4494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>
      <c r="A4386" s="87" t="s">
        <v>4495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>
      <c r="A4387" s="87" t="s">
        <v>4496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>
      <c r="A4388" s="87" t="s">
        <v>4497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>
      <c r="A4389" s="87" t="s">
        <v>4498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>
      <c r="A4390" s="87" t="s">
        <v>4499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>
      <c r="A4391" s="87" t="s">
        <v>4500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>
      <c r="A4392" s="87" t="s">
        <v>4501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>
      <c r="A4393" s="87" t="s">
        <v>4502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>
      <c r="A4394" s="87" t="s">
        <v>4503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>
      <c r="A4395" s="87" t="s">
        <v>4504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>
      <c r="A4396" s="87" t="s">
        <v>4505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>
      <c r="A4397" s="87" t="s">
        <v>4506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>
      <c r="A4398" s="87" t="s">
        <v>4507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>
      <c r="A4399" s="87" t="s">
        <v>4508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>
      <c r="A4400" s="87" t="s">
        <v>4509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>
      <c r="A4401" s="87" t="s">
        <v>4510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>
      <c r="A4402" s="87" t="s">
        <v>4511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>
      <c r="A4403" s="87" t="s">
        <v>4512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>
      <c r="A4404" s="87" t="s">
        <v>4513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>
      <c r="A4405" s="87" t="s">
        <v>4514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25">
      <c r="A4406" s="87" t="s">
        <v>4515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>
      <c r="A4407" s="87" t="s">
        <v>4516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>
      <c r="A4408" s="87" t="s">
        <v>4517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>
      <c r="A4409" s="87" t="s">
        <v>4518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>
      <c r="A4410" s="87" t="s">
        <v>4519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>
      <c r="A4411" s="87" t="s">
        <v>4520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>
      <c r="A4412" s="87" t="s">
        <v>4521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>
      <c r="A4413" s="87" t="s">
        <v>4522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>
      <c r="A4414" s="87" t="s">
        <v>4523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>
      <c r="A4415" s="87" t="s">
        <v>4524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>
      <c r="A4416" s="87" t="s">
        <v>4525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>
      <c r="A4417" s="87" t="s">
        <v>4526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>
      <c r="A4418" s="87" t="s">
        <v>4527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>
      <c r="A4419" s="87" t="s">
        <v>4528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>
      <c r="A4420" s="87" t="s">
        <v>4529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>
      <c r="A4421" s="87" t="s">
        <v>4530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>
      <c r="A4422" s="87" t="s">
        <v>4531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>
      <c r="A4423" s="87" t="s">
        <v>4532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>
      <c r="A4424" s="87" t="s">
        <v>4533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>
      <c r="A4425" s="87" t="s">
        <v>4534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>
      <c r="A4426" s="87" t="s">
        <v>4535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>
      <c r="A4427" s="87" t="s">
        <v>4536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>
      <c r="A4428" s="87" t="s">
        <v>4537</v>
      </c>
      <c r="B4428">
        <v>-11.326700000000001</v>
      </c>
      <c r="C4428">
        <v>-10.8317</v>
      </c>
      <c r="D4428">
        <v>-9.7855999999999987</v>
      </c>
      <c r="E4428">
        <v>-7.1763999999999992</v>
      </c>
      <c r="F4428">
        <v>-10.3719</v>
      </c>
      <c r="G4428">
        <v>-13.3155</v>
      </c>
      <c r="H4428">
        <v>-11.706200000000001</v>
      </c>
      <c r="I4428">
        <v>-7.3821000000000003</v>
      </c>
      <c r="J4428">
        <v>-5.4009999999999998</v>
      </c>
      <c r="K4428">
        <v>-2.4585000000000004</v>
      </c>
      <c r="L4428">
        <v>-1.8502000000000001</v>
      </c>
      <c r="M4428">
        <v>-2.1922999999999999</v>
      </c>
      <c r="N4428">
        <v>-1.9744999999999999</v>
      </c>
      <c r="O4428">
        <v>-2.1812999999999998</v>
      </c>
      <c r="P4428">
        <v>-1.8050999999999999</v>
      </c>
      <c r="Q4428">
        <v>-1.6203000000000001</v>
      </c>
      <c r="R4428">
        <v>-1.8149999999999999</v>
      </c>
      <c r="S4428">
        <v>-1.8832000000000002</v>
      </c>
      <c r="T4428">
        <v>-1.9865999999999999</v>
      </c>
      <c r="U4428">
        <v>-2.145</v>
      </c>
      <c r="V4428">
        <v>-2.7873999999999999</v>
      </c>
      <c r="W4428">
        <v>-6.8079000000000001</v>
      </c>
      <c r="X4428">
        <v>-10.415900000000001</v>
      </c>
      <c r="Y4428">
        <v>-10.5776</v>
      </c>
    </row>
    <row r="4429" spans="1:25">
      <c r="A4429" s="87" t="s">
        <v>4538</v>
      </c>
      <c r="B4429">
        <v>-5.2084999999999999</v>
      </c>
      <c r="C4429">
        <v>-4.6618000000000004</v>
      </c>
      <c r="D4429">
        <v>-3.8412000000000002</v>
      </c>
      <c r="E4429">
        <v>-4.3109000000000002</v>
      </c>
      <c r="F4429">
        <v>-5.2645999999999997</v>
      </c>
      <c r="G4429">
        <v>-6.3052000000000001</v>
      </c>
      <c r="H4429">
        <v>-3.6354999999999995</v>
      </c>
      <c r="I4429">
        <v>-2.0251000000000001</v>
      </c>
      <c r="J4429">
        <v>-1.3431000000000002</v>
      </c>
      <c r="K4429">
        <v>-1.1769999999999998</v>
      </c>
      <c r="L4429">
        <v>-1.4145999999999999</v>
      </c>
      <c r="M4429">
        <v>-1.8810000000000002</v>
      </c>
      <c r="N4429">
        <v>-1.1318999999999999</v>
      </c>
      <c r="O4429">
        <v>-1.1264000000000001</v>
      </c>
      <c r="P4429">
        <v>-1.1274999999999999</v>
      </c>
      <c r="Q4429">
        <v>-0.99329999999999996</v>
      </c>
      <c r="R4429">
        <v>-1.1913</v>
      </c>
      <c r="S4429">
        <v>-1.5069999999999999</v>
      </c>
      <c r="T4429">
        <v>-1.0538000000000001</v>
      </c>
      <c r="U4429">
        <v>-1.9327000000000001</v>
      </c>
      <c r="V4429">
        <v>-1.7622</v>
      </c>
      <c r="W4429">
        <v>-2.4870999999999999</v>
      </c>
      <c r="X4429">
        <v>-5.0489999999999995</v>
      </c>
      <c r="Y4429">
        <v>-4.4671000000000003</v>
      </c>
    </row>
    <row r="4430" spans="1:25">
      <c r="A4430" s="87" t="s">
        <v>4539</v>
      </c>
      <c r="B4430">
        <v>0</v>
      </c>
      <c r="C4430">
        <v>0</v>
      </c>
      <c r="D4430">
        <v>0</v>
      </c>
      <c r="E4430">
        <v>0</v>
      </c>
      <c r="F4430">
        <v>-3.9027999999999996</v>
      </c>
      <c r="G4430">
        <v>-8.2423000000000002</v>
      </c>
      <c r="H4430">
        <v>-2.7269000000000001</v>
      </c>
      <c r="I4430">
        <v>-0.47520000000000001</v>
      </c>
      <c r="J4430">
        <v>-1.5400000000000002E-2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-0.3982</v>
      </c>
      <c r="X4430">
        <v>-1.9943</v>
      </c>
      <c r="Y4430">
        <v>-0.94050000000000011</v>
      </c>
    </row>
    <row r="4431" spans="1:25">
      <c r="A4431" s="87" t="s">
        <v>4540</v>
      </c>
      <c r="B4431">
        <v>-22.3432</v>
      </c>
      <c r="C4431">
        <v>-16.715600000000002</v>
      </c>
      <c r="D4431">
        <v>-17.384399999999999</v>
      </c>
      <c r="E4431">
        <v>-22.712799999999998</v>
      </c>
      <c r="F4431">
        <v>-28.7639</v>
      </c>
      <c r="G4431">
        <v>-34.702800000000003</v>
      </c>
      <c r="H4431">
        <v>-30.094899999999999</v>
      </c>
      <c r="I4431">
        <v>-23.199000000000002</v>
      </c>
      <c r="J4431">
        <v>-24.4068</v>
      </c>
      <c r="K4431">
        <v>-21.141999999999999</v>
      </c>
      <c r="L4431">
        <v>-17.670399999999997</v>
      </c>
      <c r="M4431">
        <v>-17.7089</v>
      </c>
      <c r="N4431">
        <v>-16.2745</v>
      </c>
      <c r="O4431">
        <v>-14.3726</v>
      </c>
      <c r="P4431">
        <v>-16.190899999999999</v>
      </c>
      <c r="Q4431">
        <v>-16.339399999999998</v>
      </c>
      <c r="R4431">
        <v>-14.810399999999998</v>
      </c>
      <c r="S4431">
        <v>-15.5694</v>
      </c>
      <c r="T4431">
        <v>-14.469399999999998</v>
      </c>
      <c r="U4431">
        <v>-12.832599999999999</v>
      </c>
      <c r="V4431">
        <v>-16.486799999999999</v>
      </c>
      <c r="W4431">
        <v>-22.056100000000001</v>
      </c>
      <c r="X4431">
        <v>-28.173200000000001</v>
      </c>
      <c r="Y4431">
        <v>-30.485399999999998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B2" sqref="B2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6</vt:i4>
      </vt:variant>
      <vt:variant>
        <vt:lpstr>Intervalos com Nome</vt:lpstr>
      </vt:variant>
      <vt:variant>
        <vt:i4>1</vt:i4>
      </vt:variant>
    </vt:vector>
  </HeadingPairs>
  <TitlesOfParts>
    <vt:vector size="7" baseType="lpstr">
      <vt:lpstr>Fornecida</vt:lpstr>
      <vt:lpstr>Minima</vt:lpstr>
      <vt:lpstr>Energia Minima rigoroso</vt:lpstr>
      <vt:lpstr>Node actual demand d=1.0</vt:lpstr>
      <vt:lpstr>INPUT</vt:lpstr>
      <vt:lpstr>Folha1</vt:lpstr>
      <vt:lpstr>SIG</vt:lpstr>
    </vt:vector>
  </TitlesOfParts>
  <Company>LNEC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Zulquifal Mamade</dc:creator>
  <cp:lastModifiedBy>Maria Regina Casimiro</cp:lastModifiedBy>
  <cp:lastPrinted>2015-05-29T10:10:28Z</cp:lastPrinted>
  <dcterms:created xsi:type="dcterms:W3CDTF">2014-11-04T16:48:27Z</dcterms:created>
  <dcterms:modified xsi:type="dcterms:W3CDTF">2024-04-01T13:24:57Z</dcterms:modified>
</cp:coreProperties>
</file>