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910" windowHeight="5670"/>
  </bookViews>
  <sheets>
    <sheet name="Attività" sheetId="2" r:id="rId1"/>
  </sheets>
  <definedNames>
    <definedName name="_xlnm._FilterDatabase" localSheetId="0" hidden="1">Attività!$A$2:$B$8</definedName>
    <definedName name="Print_Area" localSheetId="0">Attività!$A$2:$C$8</definedName>
    <definedName name="Print_Titles" localSheetId="0">Attività!$A:$B</definedName>
  </definedNames>
  <calcPr calcId="125725"/>
</workbook>
</file>

<file path=xl/calcChain.xml><?xml version="1.0" encoding="utf-8"?>
<calcChain xmlns="http://schemas.openxmlformats.org/spreadsheetml/2006/main">
  <c r="UT8" i="2"/>
  <c r="UP8"/>
  <c r="UN8"/>
  <c r="UL8"/>
  <c r="UJ8"/>
  <c r="UB8"/>
  <c r="TZ8"/>
  <c r="TX8"/>
  <c r="TV8"/>
  <c r="TT8"/>
  <c r="TR8"/>
  <c r="TP8"/>
  <c r="TL8"/>
  <c r="TJ8"/>
  <c r="TH8"/>
  <c r="TF8"/>
  <c r="TD8"/>
  <c r="TB8"/>
  <c r="SZ8"/>
  <c r="SW8"/>
  <c r="SU8"/>
  <c r="SS8"/>
  <c r="SQ8"/>
  <c r="SO8"/>
  <c r="SM8"/>
  <c r="SK8"/>
  <c r="SI8"/>
  <c r="SG8"/>
  <c r="SD8"/>
  <c r="SB8"/>
  <c r="RZ8"/>
  <c r="RV8"/>
  <c r="RO8"/>
  <c r="RM8"/>
  <c r="RH8"/>
  <c r="RD8"/>
  <c r="RB8"/>
  <c r="QZ8"/>
  <c r="QX8"/>
  <c r="QV8"/>
  <c r="QT8"/>
  <c r="QP8"/>
  <c r="QN8"/>
  <c r="QL8"/>
  <c r="QG8"/>
  <c r="QC8"/>
  <c r="QA8"/>
  <c r="PW8"/>
  <c r="PU8"/>
  <c r="PS8"/>
  <c r="PQ8"/>
  <c r="PL8"/>
  <c r="PJ8"/>
  <c r="PG8"/>
  <c r="PD8"/>
  <c r="OY8"/>
  <c r="OT8"/>
  <c r="OR8"/>
  <c r="OP8"/>
  <c r="OM8"/>
  <c r="OK8"/>
  <c r="OI8"/>
  <c r="NZ8"/>
  <c r="NX8"/>
  <c r="NU8"/>
  <c r="NQ8"/>
  <c r="NM8"/>
  <c r="MK8"/>
  <c r="MD8"/>
  <c r="MB8"/>
  <c r="LY8"/>
  <c r="LV8"/>
  <c r="LT8"/>
  <c r="LI8"/>
  <c r="LF8"/>
  <c r="LA8"/>
  <c r="KY8"/>
  <c r="KS8"/>
  <c r="KQ8"/>
  <c r="KO8"/>
  <c r="KM8"/>
  <c r="KK8"/>
  <c r="KI8"/>
  <c r="KG8"/>
  <c r="KE8"/>
  <c r="KB8"/>
  <c r="JW8"/>
  <c r="JT8"/>
  <c r="JP8"/>
  <c r="JM8"/>
  <c r="JE8"/>
  <c r="IZ8"/>
  <c r="IW8"/>
  <c r="IT8"/>
  <c r="IR8"/>
  <c r="IF8"/>
  <c r="ID8"/>
  <c r="HV8"/>
  <c r="HO8"/>
  <c r="HM8"/>
  <c r="HK8"/>
  <c r="HI8"/>
  <c r="HD8"/>
  <c r="GZ8"/>
  <c r="GR8"/>
  <c r="GO8"/>
  <c r="GF8"/>
  <c r="GD8"/>
  <c r="FY8"/>
  <c r="FW8"/>
  <c r="FU8"/>
  <c r="FS8"/>
  <c r="FQ8"/>
  <c r="FN8"/>
  <c r="FK8"/>
  <c r="EX8"/>
  <c r="EU8"/>
  <c r="ER8"/>
  <c r="EP8"/>
  <c r="EL8"/>
  <c r="EH8"/>
  <c r="EF8"/>
  <c r="DQ8"/>
  <c r="DN8"/>
  <c r="DI8"/>
  <c r="DF8"/>
  <c r="DD8"/>
  <c r="DA8"/>
  <c r="CC8"/>
  <c r="BH8"/>
  <c r="BC8"/>
  <c r="AY8"/>
  <c r="AT8"/>
  <c r="AD8"/>
  <c r="Y8"/>
  <c r="W8"/>
  <c r="Q8"/>
  <c r="L8"/>
  <c r="UV8" l="1"/>
  <c r="UW8" s="1"/>
</calcChain>
</file>

<file path=xl/sharedStrings.xml><?xml version="1.0" encoding="utf-8"?>
<sst xmlns="http://schemas.openxmlformats.org/spreadsheetml/2006/main" count="1307" uniqueCount="686">
  <si>
    <t>CARICO DI LAVORO EFFETTIVO ANNUALE MINIMO DI STRUTTURA IN U.I.</t>
  </si>
  <si>
    <t>U.O.___________</t>
  </si>
  <si>
    <t>STRUTTURA</t>
  </si>
  <si>
    <t>SEZIONE</t>
  </si>
  <si>
    <t>NUMERAZIONE</t>
  </si>
  <si>
    <t>SOTTOPIANI</t>
  </si>
  <si>
    <t>NOME PIANO O ATTIVITA'</t>
  </si>
  <si>
    <t/>
  </si>
  <si>
    <t>SEZIONE A</t>
  </si>
  <si>
    <t>PIANO A1</t>
  </si>
  <si>
    <t>PIANO DI MONITORAGGIO DELLA TBC,BRC E LEB  NEI BOVINI E BUFALINI</t>
  </si>
  <si>
    <t>N. BOVINI DA CONTROLLARE DI AZIENDE U.I. O I. (CONTROLLO DEL 100% DEGLI ANIMALI SOGGETTI A CONTROLLO)</t>
  </si>
  <si>
    <t>A</t>
  </si>
  <si>
    <t>N. ISPEZIONI DA EFFETTUARE IN AZIENDE BOVINI U.I. O I. (CONTROLLO DEL 100% DELLE AZIENDE SOGGETTI A CONTROLLO)</t>
  </si>
  <si>
    <t>B</t>
  </si>
  <si>
    <t>NUMERO BOVINI DA CONTROLLARE DI AZIENDE NON U.I. O I. (CONTROLLO DEL 100% DEGLI ANIMALI SOGGETTI A CONTROLLO)</t>
  </si>
  <si>
    <t>C</t>
  </si>
  <si>
    <t>N. ISPEZIONI DA EFFETTUARE IN AZIENDE BOVINI NON U.I. O I. (CONTROLLO DEL 100% DEGLI AZIENDE SOGGETTI A CONTROLLO)</t>
  </si>
  <si>
    <t>D</t>
  </si>
  <si>
    <t>N. BUFALINI DA CONTROLLARE DI AZIENDE U.I. O I. (CONTROLLO DEL 100% DEGLI ANIMALI SOGGETTI A CONTROLLO)</t>
  </si>
  <si>
    <t>E</t>
  </si>
  <si>
    <t>N. ISPEZIONI DA EFFETTUARE IN AZIENDE BUFALINE U.I. O I. (CONTROLLO DEL 100% DELLE AZIENDE SOGGETTI A CONTROLLO)</t>
  </si>
  <si>
    <t>F</t>
  </si>
  <si>
    <t>N. BUFALINI DA CONTROLLARE DI AZIENDE NON U.I. O I. (CONTROLLO DEL 100% DEGLI ANIMALI SOGGETTI A CONTROLLO)</t>
  </si>
  <si>
    <t>G</t>
  </si>
  <si>
    <t>N. ISPEZIONI DA EFFETTUARE IN ALLEVAMENTI BUFALINI NON U.I. O I. (CONTROLLO DEL 100% DEGLI ALLEVAMENTI SOGGETTI A CONTROLLO)</t>
  </si>
  <si>
    <t>H</t>
  </si>
  <si>
    <t>U.I</t>
  </si>
  <si>
    <t>PIANO A2</t>
  </si>
  <si>
    <t>PIANO DI MONITORAGGIO FINALIZZATO ALL'ERADICAZIONE DELLA BRC NEGLI OVICAPRINI</t>
  </si>
  <si>
    <t>NUMERO OVICAPRINI DA CONTROLLARE DI ALLEVAMENTI U.I. O I. (CONTROLLO DEL 100% DEGLI ANIMALI SOGGETTI A CONTROLLO)</t>
  </si>
  <si>
    <t>NUMERO ALLEVAMENTI OVICAPRINI U.I. O I. (CONTROLLO DEL 100% DEGLI ALLEVAMENTI SOGGETTI A CONTROLLO)</t>
  </si>
  <si>
    <t>NUMERO OVICAPRINI DA CONTROLLARE DI ALLEVAMENTI NON U.I. O I. (CONTROLLO DEL 100% DEGLI ANIMALI SOGGETTI A CONTROLLO)</t>
  </si>
  <si>
    <t>NUMERO ALLEVAMENTI OVICAPRINI NON U.I. O I. (CONTROLLO DEL 100% DEGLI ALLEVAMENTI SOGGETTI A CONTROLLO)</t>
  </si>
  <si>
    <t>PIANO A3</t>
  </si>
  <si>
    <t>PIANO DI MONITORAGGIO DELLA SALMONELLA</t>
  </si>
  <si>
    <t>N. ISPEZIONI DA EFFETTUARE NELLE AZIENDE CON RIPRODUTTORI (CONTROLLO DEL 100% DEGLI AZIENDE CON RIPRODUTTORI)</t>
  </si>
  <si>
    <t>N. ISPEZIONI DA EFFETTUARE NELLE AZIENDE CON OVAIOLE (CONTROLLO DI ALMENO UN GRUPPO NEL 100% DELLE AZIENDE CON CAPACITÀ UGUALE O SUPERIORE A 1000 CAPI)</t>
  </si>
  <si>
    <t>N. ISPEZIONI DA EFFETTUARE NELLE AZIENDE CON POLLI DA CARNE (CONTROLLO DI ALMENO UN GRUPPO NEL 10% DELLE AZIENDE CON CAPACITÀ UGUALE O SUPERIORE A 5000 CAPI)</t>
  </si>
  <si>
    <t>N. ISPEZIONI DA EFFETTUARE NELLE AZIENDE CON TACCHINI DA INGRASSO (CONTROLLO DI ALMENO UN GRUPPO NEL 10% DELLE AZIENDE CON CAPACITÀ UGUALE O SUPERIORE A 500 CAPI)</t>
  </si>
  <si>
    <t>N. ISPEZIONI DA EFFETTUARE NEGLI AZIENDE CON TACCHINI DA RIPRODUZIONE (CONTROLLO DI TUTTI I GRUPPI DI ANIMALI DI ETÀ COMPRESA TRA LA 30�. E 45�. SETTIMANA NEL 100% DELLE AZIENDE CON ALMENO 250 TACCHINI ADULTI DA RIPRODUZIONE E NEL 100% DI TUTTE LE AZIENDE CON TACCHINI DA RIPRODUZIONE ELITE  GREAT GRAND PARENTS E GRAND PARENTS)</t>
  </si>
  <si>
    <t>PIANO A4</t>
  </si>
  <si>
    <t>PIANO DI MONITORAGGIO  BSE</t>
  </si>
  <si>
    <t>N.ISPEZIONI</t>
  </si>
  <si>
    <t>PIANO A5</t>
  </si>
  <si>
    <t>PIANO DI MONITORAGGIO SCRAPIE - ERADICAZIONE</t>
  </si>
  <si>
    <t>N.PRELIEVI EFFETTUATI SU OVINI DI ETà SUPERIORE AI 18 MESI REGOLARMENTE MACELLATI</t>
  </si>
  <si>
    <t>N. PRELIEVI EFFETTUATI SU CAPRINI DI ETà SUPERIORE AI 18 MESI REGOLARMENTE MACELLATI</t>
  </si>
  <si>
    <t>N.ISPEZIONI DA EFFETTUARE NELLE AZIENDE PER IL PRELIEVO ENCEFALICO O DI TESTE SU OVINI DI ETà SUPERIORE AI 18 MESI MORTI IN AZIENDA.</t>
  </si>
  <si>
    <t>N.ISPEZIONI DA EFFETTUARE NELLE AZIENDE PER IL PRELIEVO ENCEFALICO O DI TESTE SU CAPRINI DI ETà SUPERIORE AI 18 MESI MORTI IN AZIENDA.</t>
  </si>
  <si>
    <t>PIANO A6</t>
  </si>
  <si>
    <t xml:space="preserve">PIANO DI MONITORAGGIO FINALIZZATO ALL'ERADICAZIONE DELLE TSE </t>
  </si>
  <si>
    <t>Obiettivo già ricompreso nei piani 9 e 10</t>
  </si>
  <si>
    <t>PIANO A7</t>
  </si>
  <si>
    <t>PIANO DI MONITORAGGIO DELLA MALATTIA DI AUJESZKY</t>
  </si>
  <si>
    <t>N. ALLEVAMENTI DA RIPRODUZIONE A CICLO CHIUSO DA CONTROLLARE(CONTROLLO DEL 100% DEGLI ALLEVAMENTI)</t>
  </si>
  <si>
    <t>N. ANIMALI DA CONTROLLARE IN ALLEVAMENTI DA RIPRODUZIONE A CICLO CHIUSO(CONTROLLO DEL 100% DEGLI ANIMALI SOGGETTI A CONTROLLO)</t>
  </si>
  <si>
    <t>N. ALLEVAMENTI DA RIPRODUZIONE A CICLO APERTO DA CONTROLLARE (CONTROLLO DEL 100% DEGLI ALLEVAMENTI)</t>
  </si>
  <si>
    <t>N. ANIMALI DA CONTROLLARE IN ALLEVAMENTI DA RIPRODUZIONE A CICLO APERTO(CONTROLLO DEL 100% DEGLI ANIMALI SOGGETTI A CONTROLLO)</t>
  </si>
  <si>
    <t>N. ALLEVAMENTI DA INGRASSO DA MACELLO DA CONTROLLARE(CONTROLLO DEL 100% DEGLI ALLEVAMENTI)</t>
  </si>
  <si>
    <t>N. ANIMALI DA CONTROLLARE IN ALLEVAMENTI DA INGRASSO DA MACELLO(CONTROLLO DEL 100% DEGLI ANIMALI SOGGETTI A CONTROLLO)</t>
  </si>
  <si>
    <t>N. ALLEVAMENTI DA INGRASSO DA VITA E STALLE DI SOSTA DA CONTROLLARE (CONTROLLO DEL 100% DEGLI ALLEVAMENTI)</t>
  </si>
  <si>
    <t>N. ANIMALI DA CONTROLLARE IN ALLEVAMENTI DA INGRASSO DA VITA E STALLE DI SOSTA (CONTROLLO DEL 100% DEGLI ANIMALI SOGGETTI A CONTROLLO)</t>
  </si>
  <si>
    <t>PIANO A8</t>
  </si>
  <si>
    <t>PIANO DI MONITORAGGIO ANAGRAFE ZOOTECNICA</t>
  </si>
  <si>
    <t>N. ISPEZIONI DA EFFETTUARE NELLE AZIENDE SUINICOLE(EFFETTUAZIONE DI UNA ISPEZIONE ALMENO NEL 1% DELLE AZIENDE SUINICOLE)</t>
  </si>
  <si>
    <t>N. ISPEZIONI DA EFFETTUARE NELLE AZIENDE DI OVICAPRINI (EFFETTUAZIONE DI UNA ISPEZIONE ALMENO NEL 3% DELLE AZIENDE I CUI CAPI RAPPRESENTINO ALMENO IL 5% DEL TOTALE DEI CAPI PRESENTI NEL TERRITORIO DI COMPETENZA)</t>
  </si>
  <si>
    <t>N. ISPEZIONI DA EFFETTUARE NELLE AZIENDE DI EQUIDI (EFFETTUAZIONE DI UNA ISPEZIONE ALMENO NEL 5% DELLE AZIENDE)</t>
  </si>
  <si>
    <t>N. ISPEZIONI DA EFFETTUARE NELLE AZIENDE DI BOVINI E BUFALINI(EFFETTUAZIONE DI UNA ISPEZIONE ALMENO NEL 5% DELLE AZIENDE)</t>
  </si>
  <si>
    <t>PIANO A9</t>
  </si>
  <si>
    <t>PIANO DI MONITORAGGIO NAZIONALE RESIDUI</t>
  </si>
  <si>
    <t>CAMPIONI IN ALLEVAMENTO</t>
  </si>
  <si>
    <t>CAMPIONI AL MACELLO</t>
  </si>
  <si>
    <t>CAMPIONI SUL CACCIATO</t>
  </si>
  <si>
    <t>CAMPIUONI IN STABILIMENTI</t>
  </si>
  <si>
    <t>PIANO A10</t>
  </si>
  <si>
    <t>PIANO DI MONITORAGGIO NAZIONALE OGM NEGLI ALIMENTI</t>
  </si>
  <si>
    <t xml:space="preserve">N. CAMPIONI DI MATERIE PRIME E INTERMEDI DI PRODUZIONE </t>
  </si>
  <si>
    <t>N. CAMPIONI DI PRODOTTI FINITI</t>
  </si>
  <si>
    <t>ISPEZIONI SENZA CAMPIONAMENTO</t>
  </si>
  <si>
    <t>PIANO A11</t>
  </si>
  <si>
    <t>PIANO DI MONITORAGGIO SUI RESIDUI DI FITOSANIATRI NEGLI ALIMENTI DI ORIGINE VEGETALE ED ANIMALE</t>
  </si>
  <si>
    <t>CAMPIONI DI VEGETALI PRODOTTI IN REGIONE</t>
  </si>
  <si>
    <t>CAMPIONI DI VEGETALI PRODOTTI FUORI REGIONE</t>
  </si>
  <si>
    <t>CAMPIONI DI ALIMENTI DI O.A. PRODOTTI IN REGIONE</t>
  </si>
  <si>
    <t>CAMPIONI DI ALIMENTI DI O.A. PRODOTTI FUORI REGIONE</t>
  </si>
  <si>
    <t>PIANO A12</t>
  </si>
  <si>
    <t>PIANO DI MONITORAGGIO NAZIONALE ALIMENTAZIONE ANIMALE</t>
  </si>
  <si>
    <t>CAMPIONI DELLA TAB. 1.1 (MONITORAGGIO BSE)</t>
  </si>
  <si>
    <t>CAMPIONI DELLA TAB. 2.1.1. (RUMINANTI SORV. BSE)</t>
  </si>
  <si>
    <t>CAMPIONI DELLA TAB. 2.1.2. (NON RUMINANTI SORV. BSE)</t>
  </si>
  <si>
    <t>CAMPIONI DELLA TAB. 2.1.3. (ACQUACOLTURA SORV. BSE)</t>
  </si>
  <si>
    <t>CAMPIONI DELLA TAB. 2.1.4 (FILIERA SORV. BSE)</t>
  </si>
  <si>
    <t>CAMPIONI DELLA TAB. 1 2 (MONIT. OLIGOELEMENTI)</t>
  </si>
  <si>
    <t>CAMPIONI DELLA TAB. 2.2 (SORV. SOSTANZE FARMACOLOGICHE)</t>
  </si>
  <si>
    <t>CAMPIONI DELLA TAB. 4.2 (SOSTANZE FARMACOLOGICHE CARRY OVER)</t>
  </si>
  <si>
    <t>CAMPIONI DELLA TAB. 3.1. (MONIT. DIOSSINE)</t>
  </si>
  <si>
    <t>I</t>
  </si>
  <si>
    <t>CAMPIONI DELLA TAB. 3.2. (SORV. DIOSSINE)</t>
  </si>
  <si>
    <t>J</t>
  </si>
  <si>
    <t>CAMPIONI DELLA TAB. 1 4 (MONIT. MICOTOSSINE)</t>
  </si>
  <si>
    <t>K</t>
  </si>
  <si>
    <t>CAMPIONI DELLA TAB. 2.4 (SORV. MICOTOSSINE)</t>
  </si>
  <si>
    <t>L</t>
  </si>
  <si>
    <t>CAMPIONI DELLA TAB. 1 5 (SORV. CONTAMINANTI</t>
  </si>
  <si>
    <t>M</t>
  </si>
  <si>
    <t>CAMPIONI DELLA TAB. 1.6. (MONIT. SALMONELLA)</t>
  </si>
  <si>
    <t>N</t>
  </si>
  <si>
    <t>CAMPIONI DELLA TAB. 2.6 (SORV. SALMONELLA)</t>
  </si>
  <si>
    <t>O</t>
  </si>
  <si>
    <t>CAMPIONI DELLA TAB. 2.6. PET (SORV. SALMONELLA)</t>
  </si>
  <si>
    <t>P</t>
  </si>
  <si>
    <t>CAMPIONI DELLA TAB. 1.7.1. (MONIT. OGM AUTORIZZATI)</t>
  </si>
  <si>
    <t>Q</t>
  </si>
  <si>
    <t>CAMPIONI DELLA TAB. 1.7.2. (MONIT. OGM NON AUTORIZZATI)</t>
  </si>
  <si>
    <t>R</t>
  </si>
  <si>
    <t>CAMPIONI DELLA TAB. 2.7. (SORV. OGM AUTORIZZATI)</t>
  </si>
  <si>
    <t>S</t>
  </si>
  <si>
    <t>ISPEZIONI SENZA CAMPIONAMENTI</t>
  </si>
  <si>
    <t>T</t>
  </si>
  <si>
    <t>PIANO A13</t>
  </si>
  <si>
    <t>PIANO DI MONITORAGGIO NAZIONALE BENESSERE ANIMALE/ATTI C16-C17-C18 DELLA CONDIZIONALITA</t>
  </si>
  <si>
    <t xml:space="preserve">ALLEVAMENTI DA CONTROLLARE CON VITELLI A CARNI BIANCHE (10% DEGLI ALLEVAMENTI ESISTENTI) </t>
  </si>
  <si>
    <t xml:space="preserve">ALLEVAMENTI DA CONTROLLARE CON VITELLI(10% DEGLI ALLEVAMENTI ESISTENTI) </t>
  </si>
  <si>
    <t>ALLEVAMENTI SUINI DA CONTROLLARE AVENTI &gt;40 CAPI OPPURE &gt;6 SCROFE(10% DEGLI ALLEVAMENTI ESISTENTI)</t>
  </si>
  <si>
    <t>ALLEVAMENTI OVAIOLE DA CONTROLLARE(10% DEGLI ALLEVAMENTI ESISTENTI)</t>
  </si>
  <si>
    <t xml:space="preserve">ALLEVAMENTI BROILER DA CONTROLLARE AVENTI &gt;500 CAPI(10% DEGLI ALLEVAMENTI ESISTENTI) </t>
  </si>
  <si>
    <t xml:space="preserve">ALLEVAMENTI BOVINI DA CONTROLLARE AVENTI &gt;50 CAPI(15% DEGLI ALLEVAMENTI ESISTENTI) </t>
  </si>
  <si>
    <t>ALLEVAMENTI STRUZZI DA CONTROLLARE AVENTI &gt;10 CAPI (15% DEGLI ALLEVAMENTI ESISTENTI)</t>
  </si>
  <si>
    <t>ALLEVAMENTI TACCHINI ED ALTRI AVICOLI DA CONTROLLARE AVENTI &gt;250 CAPI (15% DEGLI ALLEVAMENTI ESISTENTI)</t>
  </si>
  <si>
    <t>ALLEVAMENTI CONIGLI DA CONTROLLARE AVENTI &gt;250 CAPI(15% DEGLI ALLEVAMENTI ESISTENTI)</t>
  </si>
  <si>
    <t>ALLEVAMENTI OVINI DA CONTROLLARE AVENTI &gt;50 CAPI (15% DEGLI ALLEVAMENTI ESISTENTI)</t>
  </si>
  <si>
    <t>ALLEVAMENTI CAPRINI DA CONTROLLARE AVENTI &gt;50 CAPI (15% DEGLI ALLEVAMENTI ESISTENTI)</t>
  </si>
  <si>
    <t xml:space="preserve">ALLEVAMENTI BUFALINI DA CONTROLLARE AVENTI &gt;10 CAPI (15% DEGLI ALLEVAMENTI ESISTENTI) </t>
  </si>
  <si>
    <t>ALLEVAMENTI EQUINI DA CONTROLLARE AVENTI &gt;10 CAPI (15% DEGLI ALLEVAMENTI ESISTENTI)</t>
  </si>
  <si>
    <t>ALLEVAMENTI ANIMALI DA PELLICCIA DA CONTROLLARE (15% DEGLI ALLEVAMENTI ESISTENTI)</t>
  </si>
  <si>
    <t xml:space="preserve">ALLEVAMENTI PESCI DA CONTROLLARE (15% DEGLI ALLEVAMENTI ESISTENTI) </t>
  </si>
  <si>
    <t>MEZZI DI TRASPORTO DA CONTROLLARE DURANTE IL TRASPORTO</t>
  </si>
  <si>
    <t>MEZZI DI TRASPORTO DA CONTROLLARE C/O POSTI DI CONTROLLO (5% DELLE PARTITE DI ANIMALI IN ARRIVO NEI POSTI DI CONTROLLO CALCOLATO SUL NUMERO DI TRASPORTI SUPERIORE ALLE 8 ORE EFFETTUATI NELL'ANNO PRECEDENTE)</t>
  </si>
  <si>
    <t>MEZZI DI TRASPORTO DA CONTROLLARE PRESSO IL LUOGO DI PARTENZA</t>
  </si>
  <si>
    <t>MEZZI DI TRASPORTO DA CONTROLLARE PRESSO LUOGHI DI DESTINAZIONE DIVERSI DAI MACELLI</t>
  </si>
  <si>
    <t>MEZZI DI TRASPORTO DA CONTROLLARE C/O IL MACELLO DI DESTINAZIONE (10% DEGLI AUTOMEZZI CALCOLATI SUL NUMERO DI TRASPORTI SUPERIORE ALLE 8 ORE IN ARRIVO AL MACELLO NELL'ANNO PRECEDENTE )</t>
  </si>
  <si>
    <t>MEZZI DI TRASPORTO DA CONTROLLARE C/O IL MACELLO DI DESTINAZIONE (2% DELLE PARTITE DI ANIMALI IN ARRIVO CALCOLATO SUL NUMERO DEI TRASPORTI INFERIORI ALLE 8 ORE IN ARRIVO AL MACELLO NELL'ANNO PRECEDENTE)</t>
  </si>
  <si>
    <t>U</t>
  </si>
  <si>
    <t>EFFETTTUAZIONE DI N. 65 LISTE DI RISCONTRO ALLEGATO IX LINEE GUIDA (ALMENO 1 LISTA PER OGNI MACELLO)</t>
  </si>
  <si>
    <t>V</t>
  </si>
  <si>
    <t>ISPEZIONI IN ALLEVAMENTI BOVINI DA LATTE STABULATI ALL'APERTO PER UN PERIODO ≥ 180 GIORNI</t>
  </si>
  <si>
    <t>W</t>
  </si>
  <si>
    <t>PIANO A14</t>
  </si>
  <si>
    <t>PIANO DI MONITORAGGIO FARMACOSORVEGLIANZA NEI GROSSISTI DI FARMACI VETERINARI</t>
  </si>
  <si>
    <t>EFFETTUAZIONE DI ISPEZIONI NEI GROSSISTI DI MEDICINALI VETERINARI NON AUTORIZZATI ALLA VENDITA DIRETTA (ART 66  DLVO 193/2006)(CONTROLLO DEL 100% DEI GROSSISTI)</t>
  </si>
  <si>
    <t>EFFETTUAZIONE DI ISPEZIONI NEI GROSSISTI AUTORIZZATI ALLA VENDITA DIRETTA DI MEDICINALI VETERINARI (ART 70  DLVO 193/2006)(CONTROLLO DEL 100% DEI GROSSISTI)</t>
  </si>
  <si>
    <t>ATTIVITA A1</t>
  </si>
  <si>
    <t>AUDIT NEGLI STABILIMENTI RICONOSCIUTI EX SEZ. IX REG CE 853/04  (LATTE CRUDO E DERIVATI)</t>
  </si>
  <si>
    <t>N.AUDIT</t>
  </si>
  <si>
    <t>ATTIVITA A2</t>
  </si>
  <si>
    <t>ISPEZIONI EFFETTUATE PER SISTEMI D'ALLARME RAPIDO</t>
  </si>
  <si>
    <t>EFFETTUAZIONI DI N. ISPEZIONI</t>
  </si>
  <si>
    <t xml:space="preserve">Completamento dei controlli di propria competenza entro le 4 settimane dall'attivazione del sistema d'allarme rapido </t>
  </si>
  <si>
    <t>ATTIVITA A3</t>
  </si>
  <si>
    <t>SUPERVISIONI</t>
  </si>
  <si>
    <t>SUPERVISIONE SU CONTROLLI UFFICIALI SVOLTI NEI 7 GIORNI PRECEDENTI DAL PERSONALE INCARICATO CON ESITO FAVOREVOLE O CON IL RILIEVO DI NON CONFORMITà FORMALI</t>
  </si>
  <si>
    <t>SUPERVISIONE PER LA VERIFICA DEL LIVELLO DI KNOW HOW DEL PERSONALE</t>
  </si>
  <si>
    <t>SUPERVISIONE DOCUMENTALE</t>
  </si>
  <si>
    <t>SUPERVISIONI MEDIANTE SIMULAZIONI</t>
  </si>
  <si>
    <t>ATTIVITA A4</t>
  </si>
  <si>
    <t>AUDIT INTERNI EFFETTUATI SULLE PROPRIE STRUTTURE</t>
  </si>
  <si>
    <t>EFFETTUAZIONE DI N. AUDIT DA PARTE DEL NURECU SULLE STRUTTURE REGIONALI</t>
  </si>
  <si>
    <t>EFFETTUAZIONE DI N. AUDIT DA PARTE DELLE ASL SULLE PROPRIE STRUTTURE</t>
  </si>
  <si>
    <t>ATTIVITA A5</t>
  </si>
  <si>
    <t>AUDIT INTERNI DI SISTEMA EFFETTUATI DALLA REGIONE</t>
  </si>
  <si>
    <t>N. AUDIT</t>
  </si>
  <si>
    <t>ATTIVITA A6</t>
  </si>
  <si>
    <t>AUDIT INTERNI DI SETTORE EFFETTUATI DALLA REGIONE</t>
  </si>
  <si>
    <t>SEZIONE B</t>
  </si>
  <si>
    <t>PIANO B1</t>
  </si>
  <si>
    <t>PIANO DI MONITORAGGIO NAZIONALE PER L’ERADICAZIONE DELLA MVS</t>
  </si>
  <si>
    <t>N. ALLEVAMENTI DA RIPRODUZIONE A CICLO CHIUSO DA CONTROLLARE (CONTROLLO DEL 100% DEGLI ALLEVAMENTI)</t>
  </si>
  <si>
    <t>N. ANIMALI DA CONTROLLARE IN ALLEVAMENTI DA RIPRODUZIONE A CICLO CHIUSO (CONTROLLO DEL 100% DEGLI ANIMALI SOGGETTI A CONTROLLO)</t>
  </si>
  <si>
    <t>N. ANIMALI DA CONTROLLARE IN ALLEVAMENTI DA RIPRODUZIONE A CICLO APERTO (CONTROLLO DEL 100% DEGLI ANIMALI SOGGETTI A CONTROLLO)</t>
  </si>
  <si>
    <t>N. ALLEVAMENTI DA INGRASSO DA MACELLO DA CONTROLLARE (CONTROLLO DEL 100% DEGLI ALLEVAMENTI)</t>
  </si>
  <si>
    <t>N. ANIMALI DA CONTROLLARE IN ALLEVAMENTI DA INGRASSO DA MACELLO (CONTROLLO DEL 100% DEGLI ANIMALI SOGGETTI A CONTROLLO)</t>
  </si>
  <si>
    <t>b1_i:N. ISPEZIONI PER IL CONTROLLODELLE MODALITA DI SANIFICAZIONE DELL'AZIENDA EX D.D. 93/11 E O.M.2008</t>
  </si>
  <si>
    <t>PIANO B2</t>
  </si>
  <si>
    <t>PIANO DI MONITORAGGIO PER LA VERIFICA DEI REQUISITI DI BIOSICUREZZA NEGLI ALLEVAMENTI SUINI</t>
  </si>
  <si>
    <t>PIANO B3</t>
  </si>
  <si>
    <t>PIANO DI MONITORAGGIO NAZIONALE PER LA SORVEGLIANZA DELLA BLUETONGUE IN ANIMALI SENTINELLA</t>
  </si>
  <si>
    <t>N. BOVINI  BUFALINI E OVICAPRINI SENTINELLA DA CONTROLLARE</t>
  </si>
  <si>
    <t>N. AZIENDE DA CONTROLLARE CON ANIMALI SENTINELLA</t>
  </si>
  <si>
    <t>N. AZIENDE DA ISPEZIONARE PER LA SORVEGLIANZA ENTOMOLOGICA</t>
  </si>
  <si>
    <t>PIANO B4</t>
  </si>
  <si>
    <t>PIANO DI MONITORAGGIO INFLUENZA AVIARIA</t>
  </si>
  <si>
    <t>N. Ispezioni in svezzatori con prelievo HIEA</t>
  </si>
  <si>
    <t xml:space="preserve">N.Ispezioni in svezzatori con prelievo PCR </t>
  </si>
  <si>
    <t xml:space="preserve">zone umide: effettuazione di n. ispezioni in aziende </t>
  </si>
  <si>
    <t>PIANO B5</t>
  </si>
  <si>
    <t xml:space="preserve">PIANO DI MONITORAGGIO WEST NILE DISEASE   </t>
  </si>
  <si>
    <t>N.PRELIEVI</t>
  </si>
  <si>
    <t>PIANO B6</t>
  </si>
  <si>
    <t>PIANO DI MONITORAGGIO ARTERITE VIRALE EQUINA</t>
  </si>
  <si>
    <t>N. AZIENDE DA CONTROLLARE SU RICHIESTA</t>
  </si>
  <si>
    <t>N. EQUINI DA CONTROLLARE OGGETTO DEL PIANO</t>
  </si>
  <si>
    <t>PIANO B7</t>
  </si>
  <si>
    <t>PIANO DI MONITORAGGIO FAUNA SELVATICA</t>
  </si>
  <si>
    <t xml:space="preserve">N. di carcasse di animali selvatici conferiti all'IZSM </t>
  </si>
  <si>
    <t>N. campioni/tamponi prelevati da carcasse o animali vivi ed inviati all'IZSM</t>
  </si>
  <si>
    <t>PIANO B8</t>
  </si>
  <si>
    <t>PIANO DI MONITORAGGIO SUGLI ALIMENTI DESTINATI AD UN’ALIMENTAZIONE PARTICOLARE, SUGLI ALIMENTI ARRICCHITI DI VITAMINE E MINERALI, INTEGRATORI ALIMENTARI</t>
  </si>
  <si>
    <t>N. CAMPIONI DI METALLI IN INTEGRATORI A BASE DI PIANTE</t>
  </si>
  <si>
    <t>N. CAMPIONI DI FITOSANITARI BABY FOOD DI ORIGINE NON ANIMALE</t>
  </si>
  <si>
    <t>N. CAMPIONI DI METALLI PESANTI IN BABY FOOD DI ORIGINE ANIMALE</t>
  </si>
  <si>
    <t>N. CAMPIONI DI NITRATI BABY FOOD DI ORIGINE NON ANIMALE</t>
  </si>
  <si>
    <t>N. CAMPIONI PCB DIOSSINE SIMILI IN BABY FOOD DI ORIGINE ANIMALE</t>
  </si>
  <si>
    <t>N. CAMPIONI ALIMENTI SENZA GLUTINE</t>
  </si>
  <si>
    <t>N. CAMPIONI ALIMENTI DI O.A. IN POLVERE PER LATTANTI E ALIMENTI DIETETICI IN POLVERE DESTINATI A FINI MEDICI SPECIALI PER BAMBINI DI ETÀ INFERIORE AI 6 MESI</t>
  </si>
  <si>
    <t>N. CAMPIONI PER LA RICERCA DI SALMONELLE IN ALIMENTI PER LATTANTI IN POLVERE NON DI O.A.</t>
  </si>
  <si>
    <t>N. CAMPIONI PER LA RICERCA DI SALMONELLE IN ALIMENTI DI PROSEGUIMENTO IN POLVERE NON DI O.A.</t>
  </si>
  <si>
    <t>N. CAMPIONI PER LA RICERCA DI SALMONELLE IN ALIMENTI PER LATTANTI IN POLVERE DI O.A.</t>
  </si>
  <si>
    <t>N. CAMPIONI PER LA RICERCA DI SALMONELLE IN ALIMENTI DI PROSEGUIMENTO IN POLVERE DI O.A</t>
  </si>
  <si>
    <t>N. ISPEZIONI IN CUI SI EFFETTUA IL CONTROLLO DELL'ETICHETTA</t>
  </si>
  <si>
    <t>PIANO B9</t>
  </si>
  <si>
    <t>PIANO DI MONITORAGGIO SUI REQUISITI MICROBIOLOGICI DEI PASTI DI ORIGINE ANIMALE PRODOTTI NEI CENTRI DI PRODUZIONE ALIMENTI DESTINATI ALLA RISTORAZIONE COLLETTIVA</t>
  </si>
  <si>
    <t xml:space="preserve">CAMPIONI DA EFFETTUARE IN STABILIMENTI TIPO A:   CENTRI PREPARAZIONI PASTI OSPEDALI CASE DI CURA O DI RIPOSO MENSE AZIENDALI CARCERI E SIMILARI CATERING ETC.   </t>
  </si>
  <si>
    <t>CAMPIONI DA EFFETTUARE IN STABILIMENTI TIPO B:  CENTRI DI PREPARAZIONE PASTI PER LA RISTORAZIONE SCOLASTICA</t>
  </si>
  <si>
    <t>PIANO B10</t>
  </si>
  <si>
    <t>PIANO DI MONITORAGGIO SUI REQUISITI MICROBIOLOGICI DEI PASTI DI ORIGINE NON ANIMALE PRODOTTI NEI CENTRI DI PRODUZIONE ALIMENTI DESTINATI ALLA RISTORAZIONE COLLETTIVA</t>
  </si>
  <si>
    <t xml:space="preserve">CAMPIONI DA EFFETTUARE IN STABILIMENTI TIPO A:   CENTRI PREPARAZIONI PASTI OSPEDALI CASE DI CURA O DI RIPOSO MENSE AZIENDALI CARCERI E SIMILARI CATERING ETC. </t>
  </si>
  <si>
    <t>PIANO B11</t>
  </si>
  <si>
    <t>PIANO DI MONITORAGGIO SUI REQUISITI MICROBIOLOGICI DEI PRODOTTI ALIMENTARI DI ORIGINE ANIMALE PRODOTTI E/O SOMMINISTRATI NELLE IMPRESE DI RISTORAZIONE PUBBLICA</t>
  </si>
  <si>
    <t>N. CAMPIONI</t>
  </si>
  <si>
    <t>PIANO B12</t>
  </si>
  <si>
    <t>PIANO DI MONITORAGGIO SUI REQUISITI MICROBIOLOGICI DEI PRODOTTI ALIMENTARI DI ORIGINE NON ANIMALE PRODOTTI E/O SOMMINISTRATI NELLE IMPRESE DI RISTORAZIONE PUBBLICA</t>
  </si>
  <si>
    <t>N.CAMPIONI</t>
  </si>
  <si>
    <t>PIANO B13</t>
  </si>
  <si>
    <t>PIANO DI MONITORAGGIO SUI REQUISITI MICROBIOLOGICI DEI PRODOTTI ALIMENTARI DI ORIGINE NON ANIMALE</t>
  </si>
  <si>
    <t>PIANO B14</t>
  </si>
  <si>
    <t>PIANO DI MONITORAGGIO  DELL'APPLICAZIONE DELLE DISPOSIZIONI FINALIZZATE ALLA PREVENZIONE DEL GOZZO ENDEMICO E DI ALTRE PATOLOGIE DA CARENZA IODICA</t>
  </si>
  <si>
    <t>PIANO B15</t>
  </si>
  <si>
    <t>PIANO  DI MONITORAGGIO SUGLI SCAMBI INTRACOMUNITARI DI PRODOTTI DI ORIGINE ANIMALE E MANGIMI</t>
  </si>
  <si>
    <t>PIANO  AD OPERATIVITÀ ASL    N. CAMPIONI</t>
  </si>
  <si>
    <t>PIANO  AD OPERATIVITÀ ASL    N. ISPEZIONI SENZA CAMPIONAMENTO</t>
  </si>
  <si>
    <t>PIANO  AD OPERATIVITÀ UVAC    N. CAMPIONI</t>
  </si>
  <si>
    <t>PIANO  AD OPERATIVITÀ UVAC    N. ISPEZIONI SENZA CAMPIONAMENTO</t>
  </si>
  <si>
    <t>PIANO B16</t>
  </si>
  <si>
    <t>PIANO DI MONITORAGGIO SULLA CORRISPONDENZA TRA I CANI DETENUTI NEI CANILI E QUELLI REGISTRATI IN BDR</t>
  </si>
  <si>
    <t>N. ISPEZIONI</t>
  </si>
  <si>
    <t>PIANO B17</t>
  </si>
  <si>
    <t>PIANO DI MONITORAGGIO CONTAMINANTI CHIMICI IN PRODOTTI ALIMENTARI NON DI ORIGINE  ANIMALE</t>
  </si>
  <si>
    <t>N. CAMPIONI DI ORTAGGI DEL GENERE ”BRASSICA” PER LA RICERCA DI METALLI PESANTI</t>
  </si>
  <si>
    <t>N. CAMPIONI DI LEGUMI PER LA RICERCA DI METALLI PESANTI</t>
  </si>
  <si>
    <t>N. CAMPIONI DI ORTAGGI A FOGLIA  A STELO  A RADICE E PATATE PER LA RICERCA DI METALLI PESANTI</t>
  </si>
  <si>
    <t>N. CAMPIONI DI FRUTTA E SUCCHI DI FRUTTA PER LA RICERCA DI METALLI PESANTI</t>
  </si>
  <si>
    <t>N. CAMPIONI DI CEREALI PER LA RICERCA DI METALLI PESANTI</t>
  </si>
  <si>
    <t>N. CAMPIONI DI LATTUGA FRESCA  “ICEBERG”  RUCOLA  SPINACI FRESCHI E CONGELATI PER LA RICERCA DI NITRATI</t>
  </si>
  <si>
    <t>N. CAMPIONI DI FRUTTA SECCA PER LA RICERCA DI AFLATOSSINE</t>
  </si>
  <si>
    <t>N. CAMPIONI DI CEREALI  TÈ  CAFFÈ TORREFATTO IN GRANI MACINATO  CAFFÈ SOLUBILE  PER LA RICERCA DI OCRATOSSINA A</t>
  </si>
  <si>
    <t>PIANO B18</t>
  </si>
  <si>
    <t>PIANO DI MONITORAGGIO SULL’IMMISSIONE IN COMMERCIO E L’UTILIZZAZIONE DEI PRODOTTI FITOSANITARI</t>
  </si>
  <si>
    <t>EFFETTUAZIONE DI N. ISPEZIONI PRESSO RIVENDITE ALL’INGROSSO O DETTAGLIO DI FITOFARMACI</t>
  </si>
  <si>
    <t>EFFETTUAZIONE DI NISPEZIONI PRESSO AZIENDE AGRICOLE</t>
  </si>
  <si>
    <t>PIANO B19</t>
  </si>
  <si>
    <t>PIANO DI MONITORAGGIO REGIONALE TERRA DEI FUOCHI</t>
  </si>
  <si>
    <t>EFFETTUAZIONE DI N. CAMPIONI DI LATTE DI MASSA</t>
  </si>
  <si>
    <t>EFFETTUAZIONE DI N. CAMPIONI DI MANGIME</t>
  </si>
  <si>
    <t>EFFETTUAZIONE DI N. CAMPIONI DI ALIMENTI VEGETALI</t>
  </si>
  <si>
    <t>EFFETTUAZIONE DI N. CAMPIONI DI UOVA</t>
  </si>
  <si>
    <t>EFFETTUAZIONE DI CAMPIONI DI CARNI OVINE AL MACELLO</t>
  </si>
  <si>
    <t>EFFETTUAZIONE DI CAMPIONI DI FEGATO E RENI DI SINANTROPI</t>
  </si>
  <si>
    <t>N. ISPEZIONI SENZA CAMPIONAMENTO</t>
  </si>
  <si>
    <t>PIANO B20</t>
  </si>
  <si>
    <t>PIANO DI MONITORAGGIO NAZIONALE TERRA DEI FUOCHI</t>
  </si>
  <si>
    <t>EFFETTUAZIONE DI N.CAMPIONI DI ALIMENTI VEGETALI</t>
  </si>
  <si>
    <t>EFFETTUAZIONE DI N CAMPIONI DI FORAGGIO E/O PASCOLO SPONTANEO</t>
  </si>
  <si>
    <t>EFFETTUAZIONE DI N. ISPEZIONI SENZA CAMPIONAMENTO</t>
  </si>
  <si>
    <t>PIANO B21</t>
  </si>
  <si>
    <t>PIANO DI MONITORAGGIO REGIONALE STRAORDINARIO PER L’ERADICAZIONE DELLA MVS</t>
  </si>
  <si>
    <t>N. AZIENDE FAMILIARI TESTATE MEDIANTE PRELIEVO DI COAGULI CARDIACI PRELEVATI NELLA MACELLAZIONE A DOMICILIO</t>
  </si>
  <si>
    <t xml:space="preserve">N.AZIENDE DECLASSATE DA TESTARE SECONDO ALLEGATO IV MEDIANTE PRELIEVO DI COAGULO CARDIACO O SIEROLOGICO </t>
  </si>
  <si>
    <t>N.AZIENDE POSITIVE MVSST 2013 2014 DA TESTARE SECONDO ALL. III</t>
  </si>
  <si>
    <t>N. ISPEZIONI PER IL CONTROLLO DOCUMENTALE DI PROVENIENZA DEI SUINI DETENUTI</t>
  </si>
  <si>
    <t>PIANO B22</t>
  </si>
  <si>
    <t>PIANO DI MONITORAGGIO SULLE CONDIZIONI IGIENICO-SANITARIE DEGLI STABILIMENTI PER LA RISTORAZIONE COLLETTIVA E PUBBLICA</t>
  </si>
  <si>
    <t>n. ispezioni</t>
  </si>
  <si>
    <t>ATTIVITA B1</t>
  </si>
  <si>
    <t xml:space="preserve">AUDIT NEGLI STABILIMENTI RICONOSCIUTI EX  REG. CE 852/04, EX REG. CE 1069/09 ED EX REG CE 853/04 (AD ESCLUSIONE DELLA SEZ. IX GIÀ CONTEMPLATI NELL'ATTIVITÀ A1) </t>
  </si>
  <si>
    <t>EFFETTUAZIONE DI N. AUDIT</t>
  </si>
  <si>
    <t>ATTIVITA B2</t>
  </si>
  <si>
    <t>ISPEZIONI EFFETTUATE PER LA VERIFICA DELLA RISOLUZIONE DI NON CONFORMITÀ SIGNIFICATIVE E GRAVI</t>
  </si>
  <si>
    <t>ATTIVITA B3</t>
  </si>
  <si>
    <t>DIAGNOSTICA CADAVERICA DEI SINANTROPI, DEI CANI E DEI GATTI</t>
  </si>
  <si>
    <t>N.NECROSCOPIE</t>
  </si>
  <si>
    <t>ATTIVITA B4</t>
  </si>
  <si>
    <t>STERILIZZAZIONE ANIMALI SENZA PADRONE</t>
  </si>
  <si>
    <t>STERILIZZAZIONI DI N. 4200 GATTI LIBERI</t>
  </si>
  <si>
    <t>STERILIZZAZIONI DI N. 21250 CANI RANDAGI</t>
  </si>
  <si>
    <t>ATTIVITA B5</t>
  </si>
  <si>
    <t>ISPEZIONI CON LA TECNICA DELLA SORVEGLIANZA IN TUTTI I TIPI DI STABILIMENTO</t>
  </si>
  <si>
    <t xml:space="preserve">EFFETTUAZIONI DI N. ISPEZIONI CON LA TECNICA DELLA SORVEGLIANZA </t>
  </si>
  <si>
    <t>ATTIVITA B6</t>
  </si>
  <si>
    <t>IDENTIFICAZIONE, REGISTRAZIONE E DESTINO DELLE CARCASSE DI CANI E GATTI</t>
  </si>
  <si>
    <t>TT B6 N. IDENTIFICAZIONI</t>
  </si>
  <si>
    <t>ATTIVITA B7</t>
  </si>
  <si>
    <t>ANAGRAFE CANINA</t>
  </si>
  <si>
    <t>ISCRIZIONE DI N. CANI PRESSO TUTTE LE STRUTTURE PUBBLICHE ASL</t>
  </si>
  <si>
    <t>ISCRIZIONI DI N. CANI IN ATTIVITà DI ANAGRAFE CANINA ITINERANTE</t>
  </si>
  <si>
    <t>SEZIONE C</t>
  </si>
  <si>
    <t>PIANO C1</t>
  </si>
  <si>
    <t>PIANO DI MONITORAGGIO SULLE MALATTIE DEI PESCI E DEI MOLLUSCHI</t>
  </si>
  <si>
    <t>PIANO C2</t>
  </si>
  <si>
    <t>PIANO DI MONITORAGGIO IDONEITÀ MATERIALI A CONTATTO CON GLI ALIMENTI</t>
  </si>
  <si>
    <t xml:space="preserve">N. CAMPIONI </t>
  </si>
  <si>
    <t>PIANO C3</t>
  </si>
  <si>
    <t>PIANO DI MONITORAGGIO PER LA RICERCA DELL'ACRILAMMIDE NEGLI ALIMENTI</t>
  </si>
  <si>
    <t>N. CAMPIONI 1.4.1.</t>
  </si>
  <si>
    <t>N. CAMPIONI 1.4.2.</t>
  </si>
  <si>
    <t>N. CAMPIONI 1.4.3</t>
  </si>
  <si>
    <t>N. CAMPIONI 1.4.4.</t>
  </si>
  <si>
    <t>N. CAMPIONI 1.4.5.</t>
  </si>
  <si>
    <t>N. CAMPIONI 1.4.6.</t>
  </si>
  <si>
    <t>N. CAMPIONI 1.4.7.</t>
  </si>
  <si>
    <t>N. CAMPIONI 1.4.8.</t>
  </si>
  <si>
    <t>N. CAMPIONI 1.4.9.</t>
  </si>
  <si>
    <t>N. CAMPIONI 1.4.10</t>
  </si>
  <si>
    <t>PIANO C4</t>
  </si>
  <si>
    <t>PIANO DI MONITORAGGIO CELIACHIA</t>
  </si>
  <si>
    <t>PIANO C5</t>
  </si>
  <si>
    <t>PIANO DI MONITORAGGIO COMUNITARIO DEI RESIDUI DI ANTIPARASSITARI NEI PROD. ALIMENTARI DI ORIGINE VEGETALE E ANIMALE</t>
  </si>
  <si>
    <t>N. CAMPIONI DI ALIMENTI DI ORIGINE NON ANIMALE</t>
  </si>
  <si>
    <t>N. CAMPIONI DI ALIMENTI DI ORIGINE ANIMALE</t>
  </si>
  <si>
    <t>PIANO C6</t>
  </si>
  <si>
    <t>PIANO  DI MONITORAGGIO SULLA CONFORMITÀ DEGLI ALIMENTI DI ORIGINE NON ANIMALE IMPORTATI DA PAESI TERZI</t>
  </si>
  <si>
    <t>PIANO C7</t>
  </si>
  <si>
    <t>PIANO  DI MONITORAGGIO SCAMBI INTRACOMUNITARI DI ANIMALI VIVI</t>
  </si>
  <si>
    <t>PIANO C8</t>
  </si>
  <si>
    <t>PIANO DI MONITORAGGIO PER L’ERADICAZIONE E LA SORVEGLIANZA DELLA PESTE SUINA CLASSICA</t>
  </si>
  <si>
    <t>PIANO C9</t>
  </si>
  <si>
    <t xml:space="preserve">PIANO DI MONITORAGGIO DELLA RABBIA </t>
  </si>
  <si>
    <t>EFFETTUAZIONE DI N ISPEZIONI PER INDAGINI EPIDEMIOLOGICHE SULLE PERSONE/ANIMALI ADDENTATE</t>
  </si>
  <si>
    <t>EFFETTUAZIONE DI N ISPEZIONI SU ANIMALI DI PROPRIETÀ PRESSO IL DOMICILIO</t>
  </si>
  <si>
    <t>EFFETTUAZIONE DI N ISPEZIONI SU ANIMALI DI PROPRIETÀ O RANDAGI IDENTIFICATI RICOVERATI PRESSO I CANILI</t>
  </si>
  <si>
    <t>EFFETTUAZIONE DI N ISPEZIONI PER IL CONTROLLO DEL RISPETTO DEL REG CE 576/13 PRESSO IL DOMICILIO DEL PROPRIETARIO</t>
  </si>
  <si>
    <t>EFFETTUAZIONE DI N ISPEZIONI PER IL CONTROLLO DEL RISPETTO DEL REG CE 576/13 PRESSO GLI OPERATORI COMMERCIALI</t>
  </si>
  <si>
    <t>EFFETTUAZIONE DI N CAMPIONI UFFICIALI (TITOLAZIONE SIEROLOGICA DEGLI AC NEI CONFRONTI DEL VIRUS DELLA RABBIA) PRESSO STRUTTURE DELLE ASL</t>
  </si>
  <si>
    <t>PIANO C10</t>
  </si>
  <si>
    <t xml:space="preserve">PIANO DI MONITORAGGIO NAZIONALE BENESSERE ANIMALE EXTRA PIANO </t>
  </si>
  <si>
    <t>N.ISPEZIONI IN ALLEVAMENTI IL CUI CONTROLLO ERA PREVISTO DAL PNBA  MA CHE AL MOMENTO DEL CONTROLLO RISULTANO NON POSSEDERE PIÙ LE CARATTERISTICHE RICHIESTE E PERTANTO NON POSSONO ESSERE ANNOVERATI TRA I CONTROLLI PREVISTI DALLA SUA PROGRAMMAZIONE</t>
  </si>
  <si>
    <t xml:space="preserve">N. ISPEZIONI IN ALLEVAMENTI CHE NON FANNO PARTE DELLA PROGRAMMAZIONE DEL PNBA </t>
  </si>
  <si>
    <t>PIANO C11</t>
  </si>
  <si>
    <t>PIANO DI MONITORAGGIO NAZIONALE ALIMENTAZIONE ANIMALE EXTRAPIANO</t>
  </si>
  <si>
    <t xml:space="preserve">N. ISPEZIONI SENZA CAMPIONAMENTO PER ALIMENTI PER ANIMALI DPA </t>
  </si>
  <si>
    <t xml:space="preserve">N. ISPEZIONI SENZA CAMPIONAMENTO SU ALIMENTI PER ANIMALI NON DPA </t>
  </si>
  <si>
    <t>PIANO C12</t>
  </si>
  <si>
    <t>PIANO DI MONITORAGGIO MANGIMI PROVENIENTI DA PAESI TERZI</t>
  </si>
  <si>
    <t>PIANO C13</t>
  </si>
  <si>
    <t>PIANO DI MONITORAGGIO SULLA RADIOATTIVITÀ NEI PRODOTTI ALIMENTARI</t>
  </si>
  <si>
    <t>N. CAMPIONI DI ALIMENTI DI O.A. PRELEVATI NELLA FASE DI PRODUZIONE O COMMERCIALIZZAZIONE</t>
  </si>
  <si>
    <t>N. CAMPIONI DI ALIMENTI DI O.A. PRELEVATI NELLA RISTORAZIONE COLLETTIVA</t>
  </si>
  <si>
    <t>N. CAMPIONI DI ALIMENTI DI ORIGINE NON ANIMALE PRELEVATI NELLA FASE DI PRODUZIONE O COMMERCIALIZZAZIONE</t>
  </si>
  <si>
    <t>N. CAMPIONI DI ALIMENTI DI ORIGINE NON ANIMALE PRELEVATI NELLA RISTORAZIONE COLLETTIVA</t>
  </si>
  <si>
    <t>PIANO C14</t>
  </si>
  <si>
    <t>PIANO DI MONITORAGGIO SUGLI ALIMENTI E LORO INGREDIENTI TRATTATI CON RADIAZIONI IONIZZANTI</t>
  </si>
  <si>
    <t xml:space="preserve">N.CAMPIONI DI ALIMENTI DI O.A. </t>
  </si>
  <si>
    <t xml:space="preserve">N.CAMPIONI DI ALIMENTI NON DI O.A. </t>
  </si>
  <si>
    <t>PIANO C15</t>
  </si>
  <si>
    <t>PIANO DI MONITORAGGIO PER LA VERIFICA DELLA PRESENZA DI SALMONELLE E LISTERIE IN STABILIMENTI ABILITATI ALL’ESPORTAZIONE IN USA</t>
  </si>
  <si>
    <t>PIANO C16</t>
  </si>
  <si>
    <t>PIANO DI MONITORAGGIO DEI CENTRI DI RACCOLTA SPERMA ADIBITI AGLI SCAMBI COMUNITARI ED ALLE ESPORTAZIONI</t>
  </si>
  <si>
    <t>PIANO C17</t>
  </si>
  <si>
    <t>PIANO DI MONITORAGGIO SULLE STAZ. DI FECOND. PUBBLICA, DEI CENTRI DI PROD. DI MATERIALE SEM., DEI GRUPPI DI RACC. EMBRIONI, DEI GRUPPI DI PROD. EMBRIONI E DEI RECAPITI E ACCERT. SAN. DEI RIPROD. MASCHI E NEGLI ALLEV. SUINICOLI CON F.A.</t>
  </si>
  <si>
    <t>PIANO C18</t>
  </si>
  <si>
    <t>PIANO DI MONITORAGGIO DEI REQUISITI DEI MOLLUSCHI BIVALVI VIVI NELLE ZONE DI PRODUZIONE, STABULAZIONE E BANCHI NATURALI</t>
  </si>
  <si>
    <t>PIANO C19</t>
  </si>
  <si>
    <t>PIANO DI MONITORAGGIO PER LA VERIFICA DEI CRITERI MICROBIOLOGICI PER LA VENDITA DI LATTE CRUDO IN AZIENDA E DISTRIBUTORI AUTOMATICI</t>
  </si>
  <si>
    <t>PIANO C20</t>
  </si>
  <si>
    <t>PIANO DI MONITORAGGIO ACQUE DESTINATE AL CONSUMO UMANO</t>
  </si>
  <si>
    <t>PIANO C21</t>
  </si>
  <si>
    <t>PIANO DI MONITORAGGIO SULL’UTILIZZAZIONE E COMMERCIO DELLE ACQUE MINERALI RICONOSCIUTE</t>
  </si>
  <si>
    <t>PIANO C22</t>
  </si>
  <si>
    <t>PIANO DI MONITORAGGIO DELLA TRICHINELLOSI</t>
  </si>
  <si>
    <t>N.CONTROLLI DELLE TRICHINE IN SUINI E CINGHIALI MACELLATI PER USO DOMESTICO PRIVATO</t>
  </si>
  <si>
    <t>N.CONTROLLI DELLE TRICHINE NEI MACELLI SU CAVALLI E SUIDI REGOLARMENTE MACELLATI O PORTATI AL CONTROLLO DOPO L'ABBATTIMENTO A CACCIA</t>
  </si>
  <si>
    <t xml:space="preserve">N.INVII ALL'IZSM DI CAMPIONI PRELEVATI DA SUIDI SELVATICI AD USO DOMESTICO PRIVATO ABBATTUTI NEL CORSO DI BATTUTE DI CACCIA </t>
  </si>
  <si>
    <t>N. INVII ALL'IZSM DI CAMPIONI RILEVATI DA CARCASSE DI FAUNA SELVATICA DIVERSI DAI SUIDI</t>
  </si>
  <si>
    <t>N. ISPEZIONI IN AZIENDE CHE RICHIEDONO IL RICONOSCIMENTO O IL MANTENIMENTO DELLA QUALIFICA DI  AZIENDE SUINE ESENTI DA TRICHINELLA  (CONTROLLO DEL 100% DELLE AZIENDE CHE RICHIEDONO LA QUALIFICA)</t>
  </si>
  <si>
    <t>PIANO C23</t>
  </si>
  <si>
    <t>PIANO DI MONITORAGGIO MEDIANTE TEST ISTOLOGICO  (SOTTOSEZIONE DEL PNR)</t>
  </si>
  <si>
    <t>PIANO C24</t>
  </si>
  <si>
    <t>PIANO DI MONITORAGGIO EXPORT RUSSIA</t>
  </si>
  <si>
    <t>N. CAMPIONI DI CARNI FRESCHE  CONGELATE O LARDO PER RICERCHE CHIMICO FISICHE 1.2.1</t>
  </si>
  <si>
    <t>N. CAMPIONI DI CARNI FRESCHE  CONGELATE O LARDO PER RICERCHE BATTEREOLOGICHE 1.2.2.</t>
  </si>
  <si>
    <t>N. CAMPIONI DI PRODOTTI A BASE DI LATTE PER RICERCHE CHIMICO FISICHE 1.2.3.</t>
  </si>
  <si>
    <t>N. CAMPIONI DI PRODOTTI A BASE DI LATTE PER RICERCHE BATTEREOLOGICHE 1.2.4.</t>
  </si>
  <si>
    <t>PIANO C25</t>
  </si>
  <si>
    <t>PIANO DI MONITORAGGIO PER LA SELEZIONE GENETICA DEGLI OVICAPRINI RESISTENTI ALLA SCRAPIE</t>
  </si>
  <si>
    <t>PIANO 1 REGIONALE   EFFETTUAZIONE DI N.CAMPIONI</t>
  </si>
  <si>
    <t>PIANO 2 NAZIONALE   EFFETTUAZIONE DI N.CAMPIONI</t>
  </si>
  <si>
    <t>PIANO C26</t>
  </si>
  <si>
    <t xml:space="preserve">PIANO DI MONITORAGGIO DELLE ZOONOSI E DEGLI AGENTI ZOONOTICI DIVERSI DAI PIANI DI MONITORAGGIO SPECIFICI </t>
  </si>
  <si>
    <t>Attivita' gia' espletate in altri piani ed attivita'</t>
  </si>
  <si>
    <t>PIANO C27</t>
  </si>
  <si>
    <t>PIANO DI MONITORAGGIO PER LA VERIFICA DEI REQUISITI DEI PRODOTTI NEGLI STABILIMENTI DI TRASFORMAZIONE E MAGAZZINAGGIO SOA</t>
  </si>
  <si>
    <t>N.CAMPIONI BATTERIOLOGICI DI SOA CAT 1 IN IMPIANTI DI TRASFORMAZIONE</t>
  </si>
  <si>
    <t>N.CAMPIONI CHIMICI DI SOA CAT 1 IN IMPIANTI DI TRASFORMAZIONE (RICERCA GHT)</t>
  </si>
  <si>
    <t xml:space="preserve">N.CAMPIONI BATTERIOLOGICI DI PD CAT 1 IN MAGAZZINI ANNESSI AD IMPIANTI DI TRASFORMAZIONE DI CATEGORIA 1 ED IMPIANTI DI MAGAZZINAGGIO RICONOSCIUTI ART 24 COMMA 1 LETTERA J DEL REG CE/1069/09 </t>
  </si>
  <si>
    <t>N.CAMPIONI CHIMICI DI PD CAT 1 IN MAGAZZINI ANNESSI AD IMPIANTI DI TRASFORMAZIONE DI CATEGORIA 1 ED IMPIANTI DI MAGAZZINAGGIO RICONOSCIUTI ART 24 COMMA 1 LETTERA J DEL REG CE/1069/09</t>
  </si>
  <si>
    <t>N.CAMPIONI BATTERIOLOGICI DI SOA CAT 3 IN IMPIANTI DI TRASFORMAZIONE</t>
  </si>
  <si>
    <t>N.CAMPIONI CHIMICI DI SOA CAT 3 IN IMPIANTI DI TRASFORMAZIONE</t>
  </si>
  <si>
    <t>N.CAMPIONI BATTERIOLOGICI DI PD CAT 3 IN MAGAZZINI ANNESSI AD IMPIANTI DI TRASFORMAZIONE DI CATEGORIA 3 ED IMPIANTI DI MAGAZZINAGGIO RICONOSCIUTI ART 24 COMMA 1 LETTERA J DEL REG CE/1069/09</t>
  </si>
  <si>
    <t xml:space="preserve">N.CAMPIONI CHIMICI DI PD CAT 3 IN MAGAZZINI ANNESSI AD IMPIANTI DI TRASFORMAZIONE DI CATEGORIA 3 ED IMPIANTI DI MAGAZZINAGGIO RICONOSCIUTI ART 24 COMMA 1 LETTERA J DEL REG CE/1069/09 </t>
  </si>
  <si>
    <t>PIANO C28</t>
  </si>
  <si>
    <t>PIANO DI MONITORAGGIO PER LA VERIFICA DEI REQUISITI DEGLI STABILIMENTI PRODUTTORI DI MSR</t>
  </si>
  <si>
    <t>PIANO C29</t>
  </si>
  <si>
    <t>PIANO DI MONITORAGGIO MPCD E GLICIDIL ESTERI</t>
  </si>
  <si>
    <t>N. CAMPIONI DI ALIMENTI DI O.A.</t>
  </si>
  <si>
    <t>N. CAMPIONI DI ALIMENTI NON DI O.A.</t>
  </si>
  <si>
    <t>PIANO C30</t>
  </si>
  <si>
    <t>PIANO DI MONITORAGGIO TOSSINE T-2 E HT-2 IN ALIMENTI E MANGIMI A BASE DI CEREALI</t>
  </si>
  <si>
    <t xml:space="preserve">N. CAMPIONI DI PRODOTTI PER MANGIMI E MANGIMI COMPOSTI COSTITUITI DA CEREALI </t>
  </si>
  <si>
    <t>N. CAMPIONI DI ALIMENTI COSTITUITI DA CEREALI O DA PRODOTTI A BASE DI CEREALI</t>
  </si>
  <si>
    <t>PIANO C31</t>
  </si>
  <si>
    <t>PIANO DI MONITORAGGIO METALLI PESANTI NEI PESCI PESCATI LUNGO LE COSTE CAMPANE</t>
  </si>
  <si>
    <t>PIANO C32</t>
  </si>
  <si>
    <t>PIANO DI MONITORAGGIO COMUNITARIO DIOSSINE, PCB DIOSSINO-SIMILI E PCB NON DIOSSINO-SIMILI</t>
  </si>
  <si>
    <t>N. CAMPIONI DI UOVA DA ALLEVAMENTO ALL’APERTO E UOVA BIOLOGICHE</t>
  </si>
  <si>
    <t>N. CAMPIONI DI FEGATO DI AGNELLI E PECORE AL MACELLO</t>
  </si>
  <si>
    <t>N. CAMPIONI DI GRANCHI GUANTATI (ERIOCHEIR SINENSIS)</t>
  </si>
  <si>
    <t>N. CAMPIONI DI ERBE AROMATICHE ESSICCATE UTILIZZATE COME MANGIME</t>
  </si>
  <si>
    <t>N. CAMPIONI DI ERBE AROMATICHE ESSICCATE UTILIZZATE COME ALIMENTO UMANO</t>
  </si>
  <si>
    <t>N. CAMPIONI DI ARGILLE VENDUTE COME INTEGRATORE ALIMENTARE UMANO</t>
  </si>
  <si>
    <t>PIANO C33</t>
  </si>
  <si>
    <t>PIANO DI MONITORAGGIO FARMACOSORVEGLIANZA IN TUTTI GLI STABILIMENTI ESCLUSI I GROSSISTI DI FARMACI VETERINARI</t>
  </si>
  <si>
    <t>N ISPEZIONI NEGLI STABILIMENTI CHE PRODUCONO MEDICINALI VETERINARI (CONTROLLO DEL 100% DEGLI STABILIMENTI)</t>
  </si>
  <si>
    <t>N. ISPEZIONI NEI FABBRICANTI DI PREMISCELE VENDITA DIRETTA (ART 70  DLVO 193/2006) (CONTROLLO DEL 100% DEGLI STABILIMENTI)</t>
  </si>
  <si>
    <t>N. ISPEZIONI NELLE PARAFARMACIE CHE EFFETTUANO VENDITA DI MEDICINALI VETERINARI (CONTROLLO DEL 33% DEGLI STABILIMENTI/AZIENDE)</t>
  </si>
  <si>
    <t>AB</t>
  </si>
  <si>
    <t>N. ISPEZIONI NEGLI ESERCIZI DI VENDITA DI MEDICINALI VETERINARI EX ART. 90 DLVO 193/2006 (CONTROLLO DEL 33% DEGLI STABILIMENTI/AZIENDE)</t>
  </si>
  <si>
    <t>N. ISPEZIONI NEGLI AMBULATORI/CLINICHE VETERINARIE (CONTROLLO DEL 33% DEGLI STABILIMENTI/AZIENDE)</t>
  </si>
  <si>
    <t>N. ISPEZIONI PER MEDICI VETERINARI AUTORIZZATI A DETENERE SCORTE (CONTROLLO DEL 33% DEGLI STABILIMENTI/AZIENDE)</t>
  </si>
  <si>
    <t>N. ISPEZIONI NEGLI ALLEVAMENTI BOVINI AUTORIZZATI ALLA SCORTA DI MEDICINALI VETERINARI EX ART. 80 DLVO 193/2006 (CONTROLLO DEL 100% DEGLI ALLEVAMENTI)</t>
  </si>
  <si>
    <t>N. ISPEZIONI NEGLI ALLEVAMENTI BOVINI SENZA SCORTE (CONTROLLO DEL 33% DEGLI STABILIMENTI/AZIENDE)</t>
  </si>
  <si>
    <t>N. ISPEZIONI NEGLI ALLEVAMENTI SUINI AUTORIZZATI ALLA SCORTA DI MEDICINALI VETERINARI EX ART. 80 DLVO 193/2006 (CONTROLLO DEL 100% DEGLI ALLEVAMENTI)</t>
  </si>
  <si>
    <t>N. ISPEZIONI NEGLI ALLEVAMENTI SUINI SENZA SCORTE (CONTROLLO DEL 33% DEGLI STABILIMENTI/AZIENDE)</t>
  </si>
  <si>
    <t>N. ISPEZIONI NEGLI ALLEVAMENTI EQUINI AUTORIZZATI ALLA SCORTA DI MEDICINALI VETERINARI EX ART. 80 DLVO 193/2006 (CONTROLLO DEL 100% DEGLI ALLEVAMENTI)</t>
  </si>
  <si>
    <t>N. ISPEZIONI NEGLI ALLEVAMENTI EQUINI SENZA SCORTE (CONTROLLO DEL 33% DEGLI STABILIMENTI/AZIENDE)</t>
  </si>
  <si>
    <t>N. ISPEZIONI NEGLI ALLEVAMENTI ITTICI AUTORIZZATI ALLA SCORTA DI MEDICINALI VETERINARI EX ART. 80 DLVO 193/2006 (CONTROLLO DEL 100% DEGLI ALLEVAMENTI)</t>
  </si>
  <si>
    <t>N. ISPEZIONI NEGLI ALLEVAMENTI ITTICI SENZA SCORTE (CONTROLLO DEL 33% DEGLI STABILIMENTI/AZIENDE)</t>
  </si>
  <si>
    <t>N. ISPEZIONI NEGLI ALLEVAMENTI AVICOLI AUTORIZZATI ALLA SCORTA DI MEDICINALI VETERINARI EX ART. 80 DLVO 193/2006(CONTROLLO DEL 100% DEGLI ALLEVAMENTI)</t>
  </si>
  <si>
    <t>N. ISPEZIONI NEGLI ALLEVAMENTI AVICOLI SENZA SCORTE (CONTROLLO DEL 33% DEGLI STABILIMENTI/AZIENDE)</t>
  </si>
  <si>
    <t>N. ISPEZIONI NEGLI ALLEVAMENTI CUNICOLI AUTORIZZATI ALLA SCORTA DI MEDICINALI VETERINARI EX ART. 80 DLVO 193/2006 (CONTROLLO DEL 100% DEGLI ALLEVAMENTI)</t>
  </si>
  <si>
    <t>N. ISPEZIONI NEGLI ALLEVAMENTI CUNICOLI SENZA SCORTE (CONTROLLO DEL 33% DEGLI STABILIMENTI/AZIENDE)</t>
  </si>
  <si>
    <t>N. ISPEZIONI NEGLI ALLEVAMENTI OVICAPRINI AUTORIZZATI ALLA SCORTA DI MEDICINALI VETERINARI EX ART. 80 DLVO 193/2006 (CONTROLLO DEL 100% DEGLI ALLEVAMENTI)</t>
  </si>
  <si>
    <t xml:space="preserve"> N. ISPEZIONI NEGLI ALLEVAMENTI OVICAPRINI SENZA SCORTE (CONTROLLO DEL 33% DEGLI STABILIMENTI/AZIENDE)</t>
  </si>
  <si>
    <t>N. ISPEZIONI NEGLI IPPODROMI  MANEGGI  SCUDERIE AUTORIZZATI ALLA SCORTA DI MEDICINALI VETERINARI EX ART. 80 DLVO 193/2006 (CONTROLLO DEL 100% DEGLI ALLEVAMENTI)</t>
  </si>
  <si>
    <t>N. ISPEZIONI NEGLI IPPODROMI  MANEGGI  SCUDERIE SENZA SCORTE (CONTROLLO DEL 33% DEGLI STABILIMENTI/AZIENDE)</t>
  </si>
  <si>
    <t>N. ISPEZIONI NEI CANILI / GATTILI/ALTRE SPECIE ANIMALI NON DPA (CONTROLLO DEL 33% DEGLI STABILIMENTI/AZIENDE)</t>
  </si>
  <si>
    <t>N. ISPEZIONI NEGLI APIARI (CONTROLLO DEL 33% DEGLI STABILIMENTI/AZIENDE)</t>
  </si>
  <si>
    <t>N. ISPEZIONI NEGLI ALLEVAMENTI DI ALTRE SPECIE ANIMALI DESTINATE ALLA PRODUZIONE DI ALIMENTI SENZA SCORTE (CONTROLLO DEL 33% DEGLI STABILIMENTI/AZIENDE)</t>
  </si>
  <si>
    <t>X</t>
  </si>
  <si>
    <t>N. ISPEZIONI NEGLI ALLEVAMENTI DI ALTRE SPECIE ANIMALI DESTINATE ALLA PRODUZIONE DI ALIMENTI AUTORIZZATI ALLA SCORTA DI MEDICINALI VETERINARI EX ART. 80 DLVO 193/2006 (CONTROLLO DEL 100% DEGLI ALLEVAMENTI)</t>
  </si>
  <si>
    <t>Y</t>
  </si>
  <si>
    <t>N. ISPEZIONI NELLE FARMACIE CHE EFFETTUANO VENDITA DI MEDICINALI VETERINARI (CONTROLLO DEL 33% DEGLI STABILIMENTI/AZIENDE)</t>
  </si>
  <si>
    <t>Z</t>
  </si>
  <si>
    <t>PIANO C34</t>
  </si>
  <si>
    <t>PIANO DI MONITORAGGIO PER LA VERIFICA DELLA CONTAMINAZIONE DA TESSUTO DEL SISTEMA NERVOSO CENTRALE NELLE CARNI PROVENIENTI DALLA TESTA DEI BOVINI (CARNI DI SPOLPO)</t>
  </si>
  <si>
    <t>PIANO C35</t>
  </si>
  <si>
    <t>PIANO DI MONITORAGGIO SULL'USO FRAUDOLENTO DI CARNI EQUINE IN PREPARAZIONI CARNEE E PRODOTTI A BASE DI CARNI BOVINE</t>
  </si>
  <si>
    <t>PIANO  C36</t>
  </si>
  <si>
    <t>PIANO DI MONITORAGGIO SULLA PRESENZA DI RITARDANTI DI FIAMMA BROMURATI (BFR) NEGLI ALIMENTI E MANGIMI</t>
  </si>
  <si>
    <t>N.CAMPIONI DI MANGIMI</t>
  </si>
  <si>
    <t>PIANO  C37</t>
  </si>
  <si>
    <t>PIANO DI MONITORAGGIO SULLA PRESENZA DI RESIDUI DI MATERIALE DI CONFEZIONAMENTO NEI MANGIMI</t>
  </si>
  <si>
    <t>N. CAMPIONI DI MANGIMI NEGLI STABILIMENTI DI PRODUZIONE PER LA COMMERCIALIZZAZIONE</t>
  </si>
  <si>
    <t>N. CAMPIONI DI MANGIMI NELLE AZIENDE ZOOTECNICHE CHE PRODUCONO MANGIMI PER AUTOCONSUMO</t>
  </si>
  <si>
    <t>PIANO   C38</t>
  </si>
  <si>
    <t>PIANO DI MONITORAGGIO CONDIZIONALITÀ ATTO B 11</t>
  </si>
  <si>
    <t>PIANO C39</t>
  </si>
  <si>
    <t>PIANO DI MONITORAGGIO AMR IN SUINI E BOVINI</t>
  </si>
  <si>
    <t xml:space="preserve"> EFFETTUAZIONE DI N. 40 CAMPIONI AL MACELLO PER LA RICERCA DI E. COLI COMMENSALE NEL CIECO DEI SUINI </t>
  </si>
  <si>
    <t xml:space="preserve">Effettuazione di n. 60 campioni al macello per la ricerca di E. Coli portatore di enzimi nel cieco dei suini </t>
  </si>
  <si>
    <t>Effettuazione di n. 60 campioni per la ricerca di E. Coli portatore di enzimi in carni di suini nella fase di commercializzazione al dettaglio</t>
  </si>
  <si>
    <t>Effettuazione di n. 0 tamponi per la ricerca di Salmonella su carcasse di suini al macello</t>
  </si>
  <si>
    <t xml:space="preserve">Effettuazione di n. 40 campioni al macello per la ricerca di E. Coli commensale nel cieco dei vitelloni di età &lt; 1 anno </t>
  </si>
  <si>
    <t>Effettuazione di n. 60 campioni al macello per la ricerca di E. Coli portatore di enzimi nel cieco dei bovini</t>
  </si>
  <si>
    <t xml:space="preserve">Effettuazione di n. 60 campioni per la ricerca di E. Coli portatore di enzimi in carni bovine nella fase di commercializzazione al dettaglio </t>
  </si>
  <si>
    <t>Effettuazione di n. 35 tamponi per la ricerca di Salmonella su carcasse bovine al macello</t>
  </si>
  <si>
    <t>ATTIVITA C2</t>
  </si>
  <si>
    <t>MALATTIA DI AUJESZKY - ACQUISIZIONE QUALIFICA DI INDENNE</t>
  </si>
  <si>
    <t>N. ISPEZIONI DA EFFETTUARE PER LA QUALIFICA</t>
  </si>
  <si>
    <t>ATTIVITA C1</t>
  </si>
  <si>
    <t>ADEMPIMENTI INERENTI I SOSPETTI AVVELENAMENTI DI ANIMALI</t>
  </si>
  <si>
    <t>ATTIVITA C3</t>
  </si>
  <si>
    <t>ISPEZIONI PER ZOONOSI, TOSSINFEZIONI ALIMENTARI, MALATTIE INFETTIVE DEGLI ANIMALI</t>
  </si>
  <si>
    <t>N. ISPEZIONI PER MALATTIE INFETTIVE DEGLI ANIMALI  ZOONOSI E CONTROLLO FOCOLAI</t>
  </si>
  <si>
    <t>N. ISPEZIONI PER TOSSINFEZIONI ALIMENTARI</t>
  </si>
  <si>
    <t>ATTIVITA  C4</t>
  </si>
  <si>
    <t>ATTIVITÀ DI SOCCORSO AGLI ANIMALI SENZA PADRONE</t>
  </si>
  <si>
    <t>4N.ISPEZIONI</t>
  </si>
  <si>
    <t>ATTIVITA  C5</t>
  </si>
  <si>
    <t xml:space="preserve">ISPEZIONI PER RICONOSCIMENTI CE                                                  </t>
  </si>
  <si>
    <t>5N. ISPEZIONI</t>
  </si>
  <si>
    <t>ATTIVITA  C6</t>
  </si>
  <si>
    <t>IDENTIFICAZIONE ELETTRONICA DEI BUFALINI, BOVINI NON EFFETTUATA IN CONCOMITANZA ALLE PROFILASSI</t>
  </si>
  <si>
    <t>NUMERO BOVINI DA CONTROLLARE (CONTROLLO DEL 100% DEGLI ALLEVAMENTI BOVINI  BUFALINI E OVICAPRINI)</t>
  </si>
  <si>
    <t>BNUMERO ALLEVAMENTI BOVINI (CONTROLLO DEL 100% DEGLI ALLEVAMENTI BOVINI  BUFALINI E OVICAPRINI)</t>
  </si>
  <si>
    <t xml:space="preserve"> </t>
  </si>
  <si>
    <t>CNUMERO BUFALINI DA CONTROLLARE (CONTROLLO DEL 100% DEGLI ALLEVAMENTI BOVINI  BUFALINI E OVICAPRINI)</t>
  </si>
  <si>
    <t>DNUMERO ALLEVAMENTI BUFALINI (CONTROLLO DEL 100% DEGLI ALLEVAMENTI BOVINI  BUFALINI E OVICAPRINI)</t>
  </si>
  <si>
    <t>SEZIONE D</t>
  </si>
  <si>
    <t>PIANO D1</t>
  </si>
  <si>
    <t>PIANO DI MONITORAGGIO LEISHMANIOSI</t>
  </si>
  <si>
    <t>N. ISPEZIONI NEI CANILI (CONTROLLO DEL 100% DEI CANILI)</t>
  </si>
  <si>
    <t>N. PRELIEVI IN AMBULATORIO</t>
  </si>
  <si>
    <t>PIANO D2</t>
  </si>
  <si>
    <t>PIANO DI MONITORAGGIO SULL'INCIDENZA DELL’IBR NEI BOVINI</t>
  </si>
  <si>
    <t xml:space="preserve">N. ANIMALI DA CONTROLLARE </t>
  </si>
  <si>
    <t xml:space="preserve">N. ALLEVAMENTI </t>
  </si>
  <si>
    <t>PIANO D3</t>
  </si>
  <si>
    <t>PIANO DI MONITORAGGIO ANEMIA INFETTIVA EQUINA</t>
  </si>
  <si>
    <t xml:space="preserve">N. ANIMALI DA CONTROLLARE (MULI  ASINI BARDOTTI) </t>
  </si>
  <si>
    <t xml:space="preserve">N. ISPEZIONI DA EFFETTUARE SU RICHIESTA PER IL CONTROLLO DI CAVALLI </t>
  </si>
  <si>
    <t>PIANO D4</t>
  </si>
  <si>
    <t xml:space="preserve">PIANO DI MONITORAGGIO SUL QUADRO INFETTIVO E PARASSITOLOGICO IN CANI OSPITATI NEI CANILI </t>
  </si>
  <si>
    <t>N.ISPEZIONI NEI CANILI</t>
  </si>
  <si>
    <t>PIANO D5</t>
  </si>
  <si>
    <t>PIANO DI MONITORAGGIO SULL’ANAGRAFE DEI CANI PADRONALI</t>
  </si>
  <si>
    <t xml:space="preserve">N. CANI DA CONTROLLARE CONDOTTI PER STRADA </t>
  </si>
  <si>
    <t>N. ISPEZIONI DA EFFETTUARE PRESSO GLI OPERATORI COMMERCIALI</t>
  </si>
  <si>
    <t>N. ISPEZIONI DA EFFETTUARE PER IL CONTROLLO DEI CANI DETENUTI DA PRIVATI NELLE PROPRIE ABITAZIONI</t>
  </si>
  <si>
    <t>N. ISPEZIONI DA EFFETTUARE PER IL CONTROLLO DEI CANI DETENUTI IN AZIENDE ZOOTECNICHE</t>
  </si>
  <si>
    <t>PIANO D6</t>
  </si>
  <si>
    <t xml:space="preserve">PIANO DI MONITORAGGIO SUL BENESSERE DEGLI ANIMALI NEI CANILI      </t>
  </si>
  <si>
    <t>N. ISPEZIONI IN CANILI</t>
  </si>
  <si>
    <t>PIANO D7</t>
  </si>
  <si>
    <t>PIANO DI MONITORAGGIO SUGLI ESERCIZI DI VENDITA E SOMMINISTRAZIONE A VOCAZIONE ETNICA</t>
  </si>
  <si>
    <t>PIANO D8</t>
  </si>
  <si>
    <t>PIANO DI MONITORAGGIO SULLA VERIFICA DEI PARAMETRI DEL LATTE CRUDO NELLE AZIENDE ZOOTECNICHE</t>
  </si>
  <si>
    <t>PIANO D9</t>
  </si>
  <si>
    <t>PIANO DI MONITORAGGIO REGIONALE DIOSSINE E PCB DIOSSINO-SIMILI IN LATTE E MANGIMI</t>
  </si>
  <si>
    <t>N. CAMPIONI DI LATTE DI MASSA</t>
  </si>
  <si>
    <t>N. CAMPIONI DI MANGIME</t>
  </si>
  <si>
    <t>N.ISPEZIONI IN CASEIFICI</t>
  </si>
  <si>
    <t>PIANO D10</t>
  </si>
  <si>
    <t>PIANO DI MONITORAGGIO SULL’ILLECITA PRODUZIONE E PESCA DI MOLLUSCHI BIVALVI</t>
  </si>
  <si>
    <t>PIANO D11</t>
  </si>
  <si>
    <t>PIANO DI MONITORAGGIO SULLA PRESENZA DELL’OSTREOPSIS OVATA E DELLE SUE TOSSINE NEI MOLLUSCHI, CROSTACEI E GASTEROPODI ED ECHINODERMI</t>
  </si>
  <si>
    <t>n. campioni di macroalghe da parte dell'ARPAC</t>
  </si>
  <si>
    <t>n. campioni di organismi eduli da parte dell'ARPAC</t>
  </si>
  <si>
    <t>N.CAMPIONI DA EFFETTUARE NEGLI ALLEVAMENTI E NEI BANCHI NATURALI</t>
  </si>
  <si>
    <t>PIANO D12</t>
  </si>
  <si>
    <t>PIANO DI MONITORAGGIO PER LA RICERCA DEGLI ALLERGENI NEGLI ALIMENTI DI ORIGINE ANIMALE</t>
  </si>
  <si>
    <t>N. CAMPIONI DI CARNI MACINATE O PREPARAZIONI DI CARNI</t>
  </si>
  <si>
    <t>N. CAMPIONI DI ALIMENTI PER BAMBINI A BASE DI CARNE</t>
  </si>
  <si>
    <t>N.CAMPIONI DI CARNI MACINATE E PREPARAZIONI DI CARNE</t>
  </si>
  <si>
    <t>N. CAMPIONI DI PRODOTTI A BASE DI PESCE CHE NON RIPORTANO IN ETICHETTA LA PRESENZA DI CROSTACEI</t>
  </si>
  <si>
    <t>PIANO D13</t>
  </si>
  <si>
    <t>PIANO DI MONITORAGGIO SUI PUNTI DI SBARCO</t>
  </si>
  <si>
    <t>PIANO D14</t>
  </si>
  <si>
    <t>PIANO DI MONITORAGGIO SULLA PRESENZA DI ISTAMINA NELLE CONSERVE E SEMICONSERVE DI PRODOTTI ITTICI</t>
  </si>
  <si>
    <t>PIANO D15</t>
  </si>
  <si>
    <t>PIANO DI MONITORAGGIO SUGLI ADDITIVI, I COLORANTI E GLI AROMI</t>
  </si>
  <si>
    <t>N. CAMPIONI DI ADDITIVI TAL QUALI</t>
  </si>
  <si>
    <t>N. CAMPIONI DI PRODOTTI ALIMENTARI DI ORIGINE NON ANIMALE</t>
  </si>
  <si>
    <t>N. CAMPIONI DI PRODOTTI ALIMENTARI DI ORIGINE ANIMALE</t>
  </si>
  <si>
    <t>PIANO D16</t>
  </si>
  <si>
    <t>PIANO DI MONITORAGGIO TRACCIABILITÀ SELVAGGINA CACCIATA</t>
  </si>
  <si>
    <t>PIANO D17</t>
  </si>
  <si>
    <t>PIANO DI MONITORAGGIO SULLE ACQUE POTABILI SIA DA APPROVVIGIONAMENTO AUTONOMO SIA DI RETE UTILIZZATE NEGLI STABILIMENTI</t>
  </si>
  <si>
    <t>PIANO D18</t>
  </si>
  <si>
    <t>PIANO DI MONITORAGGIO SUI REQUISITI MICROBIOLOGICI E CHIMICI DEL GHIACCIO AD USO ALIMENTARE</t>
  </si>
  <si>
    <t>PIANO D19</t>
  </si>
  <si>
    <t>PIANO DI MONITORAGGIO STATO SANITARIO DELLE COLONIE FELINE</t>
  </si>
  <si>
    <t>PIANO D20</t>
  </si>
  <si>
    <t>PIANO DI MONITORAGGIO PER LA VERIFICA DELLA QUANTITÀ DI NITRITI PRESENTI NEI PRODOTTI A BASE DI CARNE</t>
  </si>
  <si>
    <t>PIANO D21</t>
  </si>
  <si>
    <t>PIANO DI MONITORAGGIO PER LA VERIFICA DI AFLATOSSINA NEI MANGIMI, LATTE E PRODOTTI A BASE DI LATTE</t>
  </si>
  <si>
    <t>N. CAMPIONI DI MAIS</t>
  </si>
  <si>
    <t>N. CAMPIONI DI LATTE</t>
  </si>
  <si>
    <t>N. CAMPIONI DI PRODOTTI A BASE DI LATTE</t>
  </si>
  <si>
    <t>PIANO D22</t>
  </si>
  <si>
    <t>PIANO DI MONITORAGGIO PER LA VERIFICA DELLA CONTAMINAZIONE SUPERFICIALE DELLE CARCASSE ANIMALI</t>
  </si>
  <si>
    <t xml:space="preserve">N. CAMPIONI RICERCA SALMONELLA </t>
  </si>
  <si>
    <t>N. CAMPIONI CONTEGGIO DELLE COLONIE AEROBICHE E ENTEROBATTERIACEE</t>
  </si>
  <si>
    <t>PIANO D23</t>
  </si>
  <si>
    <t>PIANO DI MONITORAGGIO PRODOTTI A BASE DI LATTE</t>
  </si>
  <si>
    <t>PIANO D24</t>
  </si>
  <si>
    <t>PIANO DI MONITORAGGIO SULLE MODALITÀ DELLA VENDITA AMBULANTE DI PRODOTTI ALIMENTARI</t>
  </si>
  <si>
    <t>PIANO D25</t>
  </si>
  <si>
    <t>PIANO DI MONITORAGGIO FUNGHI</t>
  </si>
  <si>
    <t>VERIFICA DELL’EDIBILITÀ DI FUNGHI FRESCHI SPONTANEI</t>
  </si>
  <si>
    <t>CONTROLLI UFFICIALI ALL’IMPORTAZIONE DA PAESI TERZI</t>
  </si>
  <si>
    <t>CONTROLLI UFFICIALI RICHIESTI DA ALTRE AUTORITÀ SULL’EDIBILITÀ DEI FUNGHI</t>
  </si>
  <si>
    <t>CONSULENZA IN PRESUNTI CASI DI INTOSSICAZIONE</t>
  </si>
  <si>
    <t>ISPEZIONI NEGLI STABILIMENTI</t>
  </si>
  <si>
    <t>CAMPIONI DI FUNGHI</t>
  </si>
  <si>
    <t>PIANO D26</t>
  </si>
  <si>
    <t>PIANO DI MONITORAGGIO SULLE CAUSE DI MORTALITÀ DEGLI OVICAPRINI NEGLI ALLEVAMENTI</t>
  </si>
  <si>
    <t>Effettuazione di n. ispezioni (controllo del 100% delle mortalita')</t>
  </si>
  <si>
    <t>PIANO D27</t>
  </si>
  <si>
    <t>PIANO DI MONITORAGGIO SULLE MALATTIE DELLE API</t>
  </si>
  <si>
    <t>PIANO D28</t>
  </si>
  <si>
    <t xml:space="preserve">PIANO DI MONITORAGGIO SUL BENESSERE DEGLI  ANIMALI DURANTE LE MANIFESTAZIONI       </t>
  </si>
  <si>
    <t>PIANO D29</t>
  </si>
  <si>
    <t>PIANO DI MONITORAGGIO SULLE MODALITÀ DI TRASPORTO DI ALIMENTI, SOA E MANGIMI</t>
  </si>
  <si>
    <t>PIANO D30</t>
  </si>
  <si>
    <t xml:space="preserve">PIANO DI MONITORAGGIO PARATUBERCOLOSI </t>
  </si>
  <si>
    <t>N. ANIMALI DA CONTROLLARE NELLE AZIENDE BOVINE CHE RICHIEDONO LA QUALIFICA (CONTROLLO DEL 100% DELLE AZIENDE CHE RICHIEDONO LA QUALIFICA)</t>
  </si>
  <si>
    <t>N. AZIENDE BOVINE DA CONTROLLARE CHE RICHIEDONO LA QUALIFICA (CONTROLLO DEL 100% DELLE AZIENDE CHE RICHIEDONO LA QUALIFICA)</t>
  </si>
  <si>
    <t>PIANO D31</t>
  </si>
  <si>
    <t>PIANO DI MONITORAGGIO DEL MANTENIMENTO DEI REQUISITI DEI LABORATORI CHE EFFETTUANO ANALISI NELL’AMBITO DELL'AUTOCONTROLLO DELLE IMPRESE ALIMENTARI</t>
  </si>
  <si>
    <t>PIANO D32</t>
  </si>
  <si>
    <t>PIANO DI MONITORAGGIO SUL COMMERCIO SU WEB DI ALIMENTI, ANIMALI VIVI E MANGIMI</t>
  </si>
  <si>
    <t>PIANO D33</t>
  </si>
  <si>
    <t>PIANO DI MONITORAGGIO DELLA CONGRUITÀ DEI PIANI DI AUTOCONTROLLO DEGLI STABILIMENTI ALIMENTARI RICONOSCIUTI</t>
  </si>
  <si>
    <t>N. ISPEZIONI (25% DELLE ISPEZIONI SEMPLICI DELL'ANNO PRECEDENTE)</t>
  </si>
  <si>
    <t>PIANO  D34</t>
  </si>
  <si>
    <t>PIANO DI MONITORAGGIO DELLA CONGRUITÀ DEI PIANI DI AUTOCONTROLLO DEGLI STABILIMENTI ALIMENTARI REGISTRATI</t>
  </si>
  <si>
    <t>N. ISPEZIONI (5% DELLE ISPEZIONI SEMPLICI DELL'ANNO PRECEDENTE)</t>
  </si>
  <si>
    <t>PIANO  D35</t>
  </si>
  <si>
    <t>PIANO DI MONITORAGGIO SULLA CORRETTA GESTIONE DEI VITELLI BUFALINI</t>
  </si>
  <si>
    <t>N . ISPEZIONI (CONTROLLO DEL 10% DEGLI ALLEVAMENTI BUFALINI)</t>
  </si>
  <si>
    <t>PIANO  D36</t>
  </si>
  <si>
    <t>PIANO DI MONITORAGGIO SULLA PRESENZA DI LARVE DI ANISAKIDI IN PREPARAZIONI GASTRONOMICHE CONTENENTI PRODOTTI ITTICI CRUDI O PRATICAMENTE CRUDI</t>
  </si>
  <si>
    <t>PIANO  D37</t>
  </si>
  <si>
    <t>PIANO DI MONITORAGGIO SUL BENESSERE IN STABILIMENTI/AZIENDE DOVE SONO CONCENTRATI ANIMALI NON DPA</t>
  </si>
  <si>
    <t xml:space="preserve">N. ISPEZIONI </t>
  </si>
  <si>
    <t>PIANO D38</t>
  </si>
  <si>
    <t>PIANO DI MONITORAGGIO PRODOTTI DELL' APIARIO</t>
  </si>
  <si>
    <t xml:space="preserve"> N. CAMPIONI</t>
  </si>
  <si>
    <t>PIANO D39</t>
  </si>
  <si>
    <t>PIANO DI MONITORAGGIO IDENTIFICAZIONE DI SPECIE DEI PESCI FRESCHI E TRASFORMATI</t>
  </si>
  <si>
    <t>EFFETTUZIONE DI N. CAMPIONI IN FASE DI VENDITA</t>
  </si>
  <si>
    <t>EFFETTUAZIONI DI N. CAMPIONI IN FASE DI SOMMINISTRAZIONE</t>
  </si>
  <si>
    <t>PIANO D40</t>
  </si>
  <si>
    <t>PIANO DI MONITORAGGIO CONTROLLO ATTIVITA' DI RECUPERO PELLI DA ANIMALI MORTI</t>
  </si>
  <si>
    <t>0N. ispezioni</t>
  </si>
  <si>
    <t>ATTIVITA D1</t>
  </si>
  <si>
    <t>AUDIT SU TUTTI I TIPI DI STABILIMENTI/AZIENDE (AD ESCLUSIONE DI QUELLI GIÀ CONTEMPLATI NELLATTIVITÀ A1 E B1)</t>
  </si>
  <si>
    <t xml:space="preserve">N. AUDIT </t>
  </si>
  <si>
    <t>ATTIVITA D2</t>
  </si>
  <si>
    <t>ISPEZIONI EFFETTUATE IN BASE ALLA CATEGORIA DI RISCHIO</t>
  </si>
  <si>
    <t>ATTIVITA D3</t>
  </si>
  <si>
    <t>ISPEZIONI PER ATTIVITÀ A FAVORE DI IMPRESE O PRIVATI (AD ES. CERTIFICATI ESPORTAZIONE, ETC)</t>
  </si>
  <si>
    <t>ATTIVITA D4</t>
  </si>
  <si>
    <t>ATTIVITÀ DI MACELLAZIONE DI ANIMALI A DOMICILIO</t>
  </si>
  <si>
    <t>ATTIVITA D5</t>
  </si>
  <si>
    <t>ATTIVITÀ DI MACELLAZIONE DURGENZA</t>
  </si>
  <si>
    <t>ATTIVITA D6</t>
  </si>
  <si>
    <t>ANAGRAFE FELINA</t>
  </si>
  <si>
    <t xml:space="preserve">N. ISCRIZIONI </t>
  </si>
  <si>
    <t>ATTIVITA D7</t>
  </si>
  <si>
    <t xml:space="preserve">CONTROLLO DEI PROGRAMMI DI AAT/PTT </t>
  </si>
  <si>
    <t>ATTIVITA D8</t>
  </si>
  <si>
    <t>ISPEZIONI EFFETTUATE PER SPOSTAMENTO E/O COMPRAVENDITE ANIMALI</t>
  </si>
  <si>
    <t>ATTIVITA D9</t>
  </si>
  <si>
    <t>ISPEZIONI EFFETTUATE SU RICHIESTA FORZE DELLORDINE E ALTRE AUTORITÀ</t>
  </si>
  <si>
    <t>ATTIVITA D10</t>
  </si>
  <si>
    <t xml:space="preserve">ISPEZIONI EFFETTUATE A SEGUITO DI CAMPIONI/TAMPONI NON CONFORMI  </t>
  </si>
  <si>
    <t>ATTIVITA D11</t>
  </si>
  <si>
    <t xml:space="preserve">ISPEZIONI EFFETTUATE PER DISSEQUESTRI/DISTRUZIONI   </t>
  </si>
  <si>
    <t>ATTIVITA D12</t>
  </si>
  <si>
    <t>ISPEZIONI EFFETTUATE PER SVINCOLI SANITARI</t>
  </si>
  <si>
    <t>ATTIVITA D13</t>
  </si>
  <si>
    <t xml:space="preserve">CONTROLLO SCIA                                                  </t>
  </si>
  <si>
    <t>ATTIVITA D14</t>
  </si>
  <si>
    <t>ISPEZIONI PER RECLAMI/SEGNALAZIONI</t>
  </si>
  <si>
    <t>N. ISPEZIONI PER RECLAMI INERENTI LA MACROAREA SANITÀ ANIMALE</t>
  </si>
  <si>
    <t xml:space="preserve">N. ISPEZIONI PER RECLAMI INERENTI LA MACROAREA IGIENE DEGLI ALIMENTI DI O.A. </t>
  </si>
  <si>
    <t>N. ISPEZIONI PER RECLAMI INERENTI LA MACROAREA IGIENE DEGLI ALIMENTI NON DI O.A</t>
  </si>
  <si>
    <t>N. ISPEZIONI PER RECLAMI INERENTI LA MACROAREA MANGIMI</t>
  </si>
  <si>
    <t>N. ISPEZIONI PER RECLAMI INERENTI LA MACROAREA BENESSERE ANIMALE</t>
  </si>
  <si>
    <t>N. ISPEZIONI PER RECLAMI INERENTI LA MACROAREA FARMACI VETERINARI</t>
  </si>
  <si>
    <t>N. ISPEZIONI PER RECLAMI INERENTI LA MACROAREA ALTRO</t>
  </si>
  <si>
    <t>ATTIVITA D15</t>
  </si>
  <si>
    <t>SOSPETTO DI PRESENZA N.C.</t>
  </si>
  <si>
    <t>ATTIVITA   D16</t>
  </si>
  <si>
    <t>ISPEZIONI EFFETTUATE PER PRECEDENTI DIFFIDE</t>
  </si>
  <si>
    <t>ATTIVITA D17</t>
  </si>
  <si>
    <t>ISPEZIONI EFFETTUATE PER AUTORIZZAZIONI/AUTODICHIARAZIONI PER IL TRASPORTO DI ANIMALI O PER VERIFICA MANTENIMENTO REQUISITI E RISPETTO ADEMPIMENTI NORMATIVI</t>
  </si>
  <si>
    <t>D17_A: N. ISPEZIONI</t>
  </si>
  <si>
    <t>SEZIONE E</t>
  </si>
  <si>
    <t>"PIANO XXX</t>
  </si>
  <si>
    <t>"PIANO DI MONITORAGGIO DIPARTIMENTALE</t>
  </si>
  <si>
    <t>Ispezioni</t>
  </si>
  <si>
    <t>Campioni</t>
  </si>
  <si>
    <t>SOMMA DELLE UI. DELLE SEZIONI A-B-C-D-E</t>
  </si>
  <si>
    <t>SALDO TRA LE U.I. MINIME STABILITE (COLONNA B) E QUELLE DESTINATE ALL'EFFETTUAZIONE DEI PIANI DI MONITORAGGIO E DELLE ATTIVITA' (COLONNA TC) IL RISULTATO DEVE ESSERE 0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</si>
</sst>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2"/>
      <name val="Arial"/>
      <family val="2"/>
    </font>
    <font>
      <sz val="9"/>
      <name val="Arial"/>
    </font>
    <font>
      <b/>
      <sz val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rgb="FF0AB432"/>
      </patternFill>
    </fill>
    <fill>
      <patternFill patternType="solid">
        <fgColor indexed="48"/>
      </patternFill>
    </fill>
    <fill>
      <patternFill patternType="solid">
        <fgColor indexed="14"/>
      </patternFill>
    </fill>
    <fill>
      <patternFill patternType="solid">
        <fgColor indexed="52"/>
      </patternFill>
    </fill>
    <fill>
      <patternFill patternType="solid">
        <fgColor indexed="60"/>
      </patternFill>
    </fill>
    <fill>
      <patternFill patternType="solid">
        <fgColor indexed="1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protection locked="0"/>
    </xf>
    <xf numFmtId="1" fontId="0" fillId="2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 wrapText="1"/>
    </xf>
    <xf numFmtId="0" fontId="0" fillId="3" borderId="0" xfId="0" applyFill="1"/>
    <xf numFmtId="0" fontId="2" fillId="4" borderId="5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horizontal="center" wrapText="1"/>
    </xf>
    <xf numFmtId="0" fontId="3" fillId="10" borderId="5" xfId="0" applyFont="1" applyFill="1" applyBorder="1" applyAlignment="1">
      <alignment horizontal="center" wrapText="1"/>
    </xf>
    <xf numFmtId="0" fontId="0" fillId="0" borderId="4" xfId="0" applyBorder="1"/>
    <xf numFmtId="0" fontId="3" fillId="9" borderId="5" xfId="0" applyFont="1" applyFill="1" applyBorder="1" applyAlignment="1">
      <alignment horizontal="center" wrapText="1"/>
    </xf>
    <xf numFmtId="0" fontId="0" fillId="0" borderId="4" xfId="0" applyBorder="1" applyProtection="1">
      <protection locked="0"/>
    </xf>
    <xf numFmtId="0" fontId="3" fillId="9" borderId="1" xfId="0" applyFont="1" applyFill="1" applyBorder="1" applyAlignment="1">
      <alignment horizontal="center" wrapText="1"/>
    </xf>
    <xf numFmtId="0" fontId="0" fillId="0" borderId="0" xfId="0" applyProtection="1">
      <protection locked="0"/>
    </xf>
    <xf numFmtId="0" fontId="3" fillId="10" borderId="5" xfId="0" applyFont="1" applyFill="1" applyBorder="1" applyAlignment="1">
      <alignment horizontal="center" wrapText="1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3" fillId="8" borderId="5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0093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821267</xdr:colOff>
      <xdr:row>6</xdr:row>
      <xdr:rowOff>685800</xdr:rowOff>
    </xdr:from>
    <xdr:to>
      <xdr:col>0</xdr:col>
      <xdr:colOff>821267</xdr:colOff>
      <xdr:row>6</xdr:row>
      <xdr:rowOff>1312333</xdr:rowOff>
    </xdr:to>
    <xdr:cxnSp macro="">
      <xdr:nvCxnSpPr>
        <xdr:cNvPr id="12" name="Connettore 2 11"/>
        <xdr:cNvCxnSpPr/>
      </xdr:nvCxnSpPr>
      <xdr:spPr>
        <a:xfrm>
          <a:off x="821267" y="3081867"/>
          <a:ext cx="0" cy="626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</xdr:row>
      <xdr:rowOff>1219200</xdr:rowOff>
    </xdr:from>
    <xdr:to>
      <xdr:col>1</xdr:col>
      <xdr:colOff>618067</xdr:colOff>
      <xdr:row>6</xdr:row>
      <xdr:rowOff>1464733</xdr:rowOff>
    </xdr:to>
    <xdr:cxnSp macro="">
      <xdr:nvCxnSpPr>
        <xdr:cNvPr id="14" name="Connettore 2 13"/>
        <xdr:cNvCxnSpPr/>
      </xdr:nvCxnSpPr>
      <xdr:spPr>
        <a:xfrm>
          <a:off x="2328333" y="3615267"/>
          <a:ext cx="8467" cy="245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W8"/>
  <sheetViews>
    <sheetView tabSelected="1" topLeftCell="A2" zoomScale="90" zoomScaleNormal="90" zoomScaleSheetLayoutView="90" workbookViewId="0">
      <pane xSplit="3" ySplit="6" topLeftCell="D8" activePane="bottomRight" state="frozen"/>
      <selection activeCell="A2" sqref="A2"/>
      <selection pane="topRight" activeCell="D2" sqref="D2"/>
      <selection pane="bottomLeft" activeCell="A6" sqref="A6"/>
      <selection pane="bottomRight" activeCell="A6" sqref="A6:A7"/>
    </sheetView>
  </sheetViews>
  <sheetFormatPr defaultColWidth="9.140625" defaultRowHeight="15" customHeight="1"/>
  <cols>
    <col min="1" max="1" width="25.140625" style="1" customWidth="1" collapsed="1"/>
    <col min="2" max="2" width="17.28515625" style="1" customWidth="1" collapsed="1"/>
    <col min="3" max="3" width="4.5703125" style="1" customWidth="1" collapsed="1"/>
    <col min="4" max="4" width="13.5703125" customWidth="1" collapsed="1"/>
    <col min="5" max="5" width="13.140625" customWidth="1" collapsed="1"/>
    <col min="6" max="6" width="16.140625" customWidth="1" collapsed="1"/>
    <col min="7" max="7" width="14.5703125" customWidth="1" collapsed="1"/>
    <col min="8" max="8" width="14.85546875" customWidth="1" collapsed="1"/>
    <col min="9" max="9" width="14.28515625" customWidth="1" collapsed="1"/>
    <col min="10" max="10" width="13.28515625" customWidth="1" collapsed="1"/>
    <col min="11" max="11" width="16.7109375" customWidth="1" collapsed="1"/>
    <col min="12" max="12" width="7.5703125" style="1" customWidth="1" collapsed="1"/>
    <col min="13" max="13" width="15.7109375" style="1" customWidth="1" collapsed="1"/>
    <col min="14" max="14" width="12.5703125" style="1" customWidth="1" collapsed="1"/>
    <col min="15" max="15" width="14.85546875" style="1" customWidth="1" collapsed="1"/>
    <col min="16" max="16" width="12.85546875" style="1" customWidth="1" collapsed="1"/>
    <col min="17" max="17" width="7.85546875" style="1" customWidth="1" collapsed="1"/>
    <col min="18" max="18" width="14.85546875" customWidth="1" collapsed="1"/>
    <col min="19" max="19" width="19.140625" customWidth="1" collapsed="1"/>
    <col min="20" max="20" width="22.5703125" customWidth="1" collapsed="1"/>
    <col min="21" max="21" width="23.140625" customWidth="1" collapsed="1"/>
    <col min="22" max="22" width="36.5703125" customWidth="1" collapsed="1"/>
    <col min="23" max="23" width="9.140625" style="1" customWidth="1" collapsed="1"/>
    <col min="24" max="24" width="23.28515625" style="1" customWidth="1" collapsed="1"/>
    <col min="25" max="25" width="8.85546875" style="1" customWidth="1" collapsed="1"/>
    <col min="26" max="29" width="25.5703125" style="1" customWidth="1" collapsed="1"/>
    <col min="30" max="30" width="8.5703125" style="1" customWidth="1" collapsed="1"/>
    <col min="31" max="32" width="21.42578125" style="1" customWidth="1" collapsed="1"/>
    <col min="33" max="33" width="14.140625" style="1" customWidth="1" collapsed="1"/>
    <col min="34" max="34" width="15.7109375" style="1" customWidth="1" collapsed="1"/>
    <col min="35" max="35" width="14" style="1" customWidth="1" collapsed="1"/>
    <col min="36" max="36" width="17" style="1" customWidth="1" collapsed="1"/>
    <col min="37" max="37" width="13.7109375" style="1" customWidth="1" collapsed="1"/>
    <col min="38" max="39" width="15" style="1" customWidth="1" collapsed="1"/>
    <col min="40" max="40" width="15.5703125" style="1" customWidth="1" collapsed="1"/>
    <col min="41" max="41" width="10.5703125" style="1" customWidth="1" collapsed="1"/>
    <col min="42" max="42" width="15.28515625" customWidth="1" collapsed="1"/>
    <col min="43" max="44" width="23.140625" customWidth="1" collapsed="1"/>
    <col min="45" max="45" width="16" customWidth="1" collapsed="1"/>
    <col min="46" max="46" width="9.85546875" style="1" customWidth="1" collapsed="1"/>
    <col min="47" max="47" width="11.28515625" style="1" customWidth="1" collapsed="1"/>
    <col min="48" max="49" width="13.28515625" style="1" customWidth="1" collapsed="1"/>
    <col min="50" max="50" width="11.28515625" style="1" customWidth="1" collapsed="1"/>
    <col min="51" max="51" width="8.7109375" style="1" customWidth="1" collapsed="1"/>
    <col min="52" max="52" width="9.140625" style="1" customWidth="1" collapsed="1"/>
    <col min="53" max="54" width="10.85546875" style="1" customWidth="1" collapsed="1"/>
    <col min="55" max="55" width="8.7109375" style="1" customWidth="1" collapsed="1"/>
    <col min="56" max="57" width="10.85546875" style="1" customWidth="1" collapsed="1"/>
    <col min="58" max="58" width="11.28515625" style="1" customWidth="1" collapsed="1"/>
    <col min="59" max="59" width="10.5703125" style="1" customWidth="1" collapsed="1"/>
    <col min="60" max="60" width="9.42578125" style="1" customWidth="1" collapsed="1"/>
    <col min="61" max="62" width="8.42578125" style="1" customWidth="1" collapsed="1"/>
    <col min="63" max="63" width="8.28515625" style="1" customWidth="1" collapsed="1"/>
    <col min="64" max="64" width="8" style="1" customWidth="1" collapsed="1"/>
    <col min="65" max="65" width="8.28515625" style="1" customWidth="1" collapsed="1"/>
    <col min="66" max="66" width="9.42578125" style="1" customWidth="1" collapsed="1"/>
    <col min="67" max="67" width="10.7109375" style="1" customWidth="1" collapsed="1"/>
    <col min="68" max="68" width="10.28515625" customWidth="1" collapsed="1"/>
    <col min="69" max="70" width="11" style="1" customWidth="1" collapsed="1"/>
    <col min="71" max="71" width="9.42578125" style="1" customWidth="1" collapsed="1"/>
    <col min="72" max="73" width="9.140625" style="1" customWidth="1" collapsed="1"/>
    <col min="74" max="76" width="9.7109375" style="1" customWidth="1" collapsed="1"/>
    <col min="77" max="77" width="9.85546875" style="1" customWidth="1" collapsed="1"/>
    <col min="78" max="78" width="10.85546875" style="1" customWidth="1" collapsed="1"/>
    <col min="79" max="80" width="10.7109375" style="1" customWidth="1" collapsed="1"/>
    <col min="81" max="81" width="9.42578125" style="1" customWidth="1" collapsed="1"/>
    <col min="82" max="82" width="12.7109375" style="1" customWidth="1" collapsed="1"/>
    <col min="83" max="83" width="11.140625" style="1" customWidth="1" collapsed="1"/>
    <col min="84" max="84" width="13.28515625" style="1" customWidth="1" collapsed="1"/>
    <col min="85" max="85" width="11.140625" style="1" customWidth="1" collapsed="1"/>
    <col min="86" max="86" width="11.42578125" style="1" customWidth="1" collapsed="1"/>
    <col min="87" max="87" width="11.7109375" style="1" customWidth="1" collapsed="1"/>
    <col min="88" max="88" width="11.42578125" style="1" customWidth="1" collapsed="1"/>
    <col min="89" max="89" width="14.140625" style="1" customWidth="1" collapsed="1"/>
    <col min="90" max="90" width="11.7109375" style="1" customWidth="1" collapsed="1"/>
    <col min="91" max="91" width="11.28515625" style="1" customWidth="1" collapsed="1"/>
    <col min="92" max="92" width="11.7109375" style="1" customWidth="1" collapsed="1"/>
    <col min="93" max="93" width="11.42578125" style="1" customWidth="1" collapsed="1"/>
    <col min="94" max="94" width="11.28515625" style="1" customWidth="1" collapsed="1"/>
    <col min="95" max="95" width="11.7109375" style="1" customWidth="1" collapsed="1"/>
    <col min="96" max="97" width="11.42578125" style="1" customWidth="1" collapsed="1"/>
    <col min="98" max="98" width="25.85546875" style="1" customWidth="1" collapsed="1"/>
    <col min="99" max="99" width="11.5703125" style="1" customWidth="1" collapsed="1"/>
    <col min="100" max="100" width="12.5703125" style="1" customWidth="1" collapsed="1"/>
    <col min="101" max="101" width="19.5703125" style="1" customWidth="1" collapsed="1"/>
    <col min="102" max="102" width="20.5703125" style="1" customWidth="1" collapsed="1"/>
    <col min="103" max="103" width="13" style="1" customWidth="1" collapsed="1"/>
    <col min="104" max="104" width="12.140625" style="1" customWidth="1" collapsed="1"/>
    <col min="105" max="105" width="14.85546875" style="1" customWidth="1" collapsed="1"/>
    <col min="106" max="106" width="19.28515625" style="1" customWidth="1" collapsed="1"/>
    <col min="107" max="107" width="18.42578125" style="1" customWidth="1" collapsed="1"/>
    <col min="108" max="108" width="7.5703125" style="1" customWidth="1" collapsed="1"/>
    <col min="109" max="109" width="17.140625" style="1" customWidth="1" collapsed="1"/>
    <col min="110" max="110" width="8.42578125" style="1" customWidth="1" collapsed="1"/>
    <col min="111" max="111" width="14.140625" style="1" customWidth="1" collapsed="1"/>
    <col min="112" max="112" width="18.85546875" style="1" customWidth="1" collapsed="1"/>
    <col min="113" max="113" width="8.85546875" style="1" customWidth="1" collapsed="1"/>
    <col min="114" max="114" width="28.5703125" style="1" customWidth="1" collapsed="1"/>
    <col min="115" max="115" width="21.42578125" style="1" customWidth="1" collapsed="1"/>
    <col min="116" max="116" width="20.7109375" style="1" customWidth="1" collapsed="1"/>
    <col min="117" max="117" width="23.7109375" style="1" customWidth="1" collapsed="1"/>
    <col min="118" max="118" width="8.140625" style="1" customWidth="1" collapsed="1"/>
    <col min="119" max="119" width="20.140625" style="1" customWidth="1" collapsed="1"/>
    <col min="120" max="120" width="12.28515625" style="1" customWidth="1" collapsed="1"/>
    <col min="121" max="121" width="8.140625" style="1" customWidth="1" collapsed="1"/>
    <col min="122" max="122" width="16.42578125" style="1" customWidth="1" collapsed="1"/>
    <col min="123" max="123" width="8.140625" style="1" customWidth="1" collapsed="1"/>
    <col min="124" max="124" width="16.42578125" style="1" customWidth="1" collapsed="1"/>
    <col min="125" max="125" width="8.140625" style="1" customWidth="1" collapsed="1"/>
    <col min="126" max="126" width="5.7109375" style="1" customWidth="1" collapsed="1"/>
    <col min="127" max="127" width="13.28515625" style="1" customWidth="1" collapsed="1"/>
    <col min="128" max="128" width="15.5703125" style="1" customWidth="1" collapsed="1"/>
    <col min="129" max="129" width="12.85546875" style="1" customWidth="1" collapsed="1"/>
    <col min="130" max="130" width="15.7109375" style="1" customWidth="1" collapsed="1"/>
    <col min="131" max="131" width="13.140625" style="1" customWidth="1" collapsed="1"/>
    <col min="132" max="132" width="15.140625" style="1" customWidth="1" collapsed="1"/>
    <col min="133" max="133" width="13.140625" style="1" customWidth="1" collapsed="1"/>
    <col min="134" max="135" width="15.5703125" style="1" customWidth="1" collapsed="1"/>
    <col min="136" max="136" width="8.5703125" style="1" customWidth="1" collapsed="1"/>
    <col min="137" max="137" width="22.7109375" style="1" customWidth="1" collapsed="1"/>
    <col min="138" max="138" width="9.5703125" style="1" customWidth="1" collapsed="1"/>
    <col min="139" max="139" width="10.140625" style="1" customWidth="1" collapsed="1"/>
    <col min="140" max="140" width="9.85546875" style="1" customWidth="1" collapsed="1"/>
    <col min="141" max="141" width="11" style="1" customWidth="1" collapsed="1"/>
    <col min="142" max="142" width="8.85546875" style="1" customWidth="1" collapsed="1"/>
    <col min="143" max="143" width="15.42578125" style="1" customWidth="1" collapsed="1"/>
    <col min="144" max="144" width="14.85546875" style="1" customWidth="1" collapsed="1"/>
    <col min="145" max="145" width="15.28515625" style="1" customWidth="1" collapsed="1"/>
    <col min="146" max="146" width="9.140625" style="1" customWidth="1" collapsed="1"/>
    <col min="147" max="147" width="16.140625" style="1" customWidth="1" collapsed="1"/>
    <col min="148" max="148" width="7.5703125" style="1" customWidth="1" collapsed="1"/>
    <col min="149" max="149" width="10.85546875" style="1" customWidth="1" collapsed="1"/>
    <col min="150" max="150" width="11" style="1" customWidth="1" collapsed="1"/>
    <col min="151" max="151" width="7.5703125" style="1" customWidth="1" collapsed="1"/>
    <col min="152" max="153" width="18" style="1" customWidth="1" collapsed="1"/>
    <col min="154" max="154" width="10.5703125" style="1" customWidth="1" collapsed="1"/>
    <col min="155" max="155" width="11" style="1" customWidth="1" collapsed="1"/>
    <col min="156" max="156" width="9" style="1" customWidth="1" collapsed="1"/>
    <col min="157" max="158" width="9.42578125" style="1" customWidth="1" collapsed="1"/>
    <col min="159" max="159" width="8.85546875" style="1" customWidth="1" collapsed="1"/>
    <col min="160" max="160" width="9.28515625" style="1" customWidth="1" collapsed="1"/>
    <col min="161" max="161" width="17.42578125" style="1" customWidth="1" collapsed="1"/>
    <col min="162" max="162" width="11.5703125" style="1" customWidth="1" collapsed="1"/>
    <col min="163" max="163" width="13" style="1" customWidth="1" collapsed="1"/>
    <col min="164" max="164" width="10.5703125" style="1" customWidth="1" collapsed="1"/>
    <col min="165" max="165" width="11.85546875" style="1" customWidth="1" collapsed="1"/>
    <col min="166" max="166" width="11" style="1" customWidth="1" collapsed="1"/>
    <col min="167" max="167" width="9.140625" style="1" customWidth="1" collapsed="1"/>
    <col min="168" max="168" width="20" style="1" customWidth="1" collapsed="1"/>
    <col min="169" max="169" width="13.85546875" style="1" customWidth="1" collapsed="1"/>
    <col min="170" max="170" width="9.5703125" style="1" customWidth="1" collapsed="1"/>
    <col min="171" max="171" width="20" style="1" customWidth="1" collapsed="1"/>
    <col min="172" max="172" width="14" style="1" customWidth="1" collapsed="1"/>
    <col min="173" max="173" width="9" style="1" customWidth="1" collapsed="1"/>
    <col min="174" max="174" width="11.140625" style="1" customWidth="1" collapsed="1"/>
    <col min="175" max="175" width="9.7109375" style="1" customWidth="1" collapsed="1"/>
    <col min="176" max="176" width="11.140625" style="1" customWidth="1" collapsed="1"/>
    <col min="177" max="177" width="9.7109375" style="1" customWidth="1" collapsed="1"/>
    <col min="178" max="178" width="9.85546875" style="1" customWidth="1" collapsed="1"/>
    <col min="179" max="179" width="8.42578125" style="1" customWidth="1" collapsed="1"/>
    <col min="180" max="180" width="18.5703125" style="1" customWidth="1" collapsed="1"/>
    <col min="181" max="181" width="17.42578125" style="1" customWidth="1" collapsed="1"/>
    <col min="182" max="182" width="10.28515625" style="1" customWidth="1" collapsed="1"/>
    <col min="183" max="183" width="13.7109375" style="1" customWidth="1" collapsed="1"/>
    <col min="184" max="184" width="11.28515625" style="1" customWidth="1" collapsed="1"/>
    <col min="185" max="185" width="11.140625" style="1" customWidth="1" collapsed="1"/>
    <col min="186" max="186" width="9.28515625" style="1" customWidth="1" collapsed="1"/>
    <col min="187" max="187" width="14.42578125" style="1" customWidth="1" collapsed="1"/>
    <col min="188" max="188" width="9.5703125" style="1" customWidth="1" collapsed="1"/>
    <col min="189" max="189" width="11.42578125" style="1" customWidth="1" collapsed="1"/>
    <col min="190" max="190" width="9.85546875" style="1" customWidth="1" collapsed="1"/>
    <col min="191" max="191" width="13.28515625" style="1" customWidth="1" collapsed="1"/>
    <col min="192" max="193" width="9.85546875" style="1" customWidth="1" collapsed="1"/>
    <col min="194" max="194" width="13.85546875" style="1" customWidth="1" collapsed="1"/>
    <col min="195" max="195" width="9.85546875" style="1" customWidth="1" collapsed="1"/>
    <col min="196" max="196" width="15" style="1" customWidth="1" collapsed="1"/>
    <col min="197" max="197" width="8.85546875" style="1" customWidth="1" collapsed="1"/>
    <col min="198" max="198" width="11.42578125" style="1" customWidth="1" collapsed="1"/>
    <col min="199" max="199" width="9.85546875" style="1" customWidth="1" collapsed="1"/>
    <col min="200" max="200" width="8.85546875" style="1" customWidth="1" collapsed="1"/>
    <col min="201" max="201" width="9.5703125" style="1" customWidth="1" collapsed="1"/>
    <col min="202" max="202" width="9.28515625" style="1" customWidth="1" collapsed="1"/>
    <col min="203" max="207" width="9" style="1" customWidth="1" collapsed="1"/>
    <col min="208" max="208" width="12.140625" style="1" customWidth="1" collapsed="1"/>
    <col min="209" max="209" width="13.7109375" customWidth="1" collapsed="1"/>
    <col min="210" max="210" width="12" customWidth="1" collapsed="1"/>
    <col min="211" max="212" width="14" customWidth="1" collapsed="1"/>
    <col min="213" max="213" width="13.85546875" style="1" customWidth="1" collapsed="1"/>
    <col min="214" max="216" width="11.140625" style="1" customWidth="1" collapsed="1"/>
    <col min="217" max="217" width="8.85546875" style="1" customWidth="1" collapsed="1"/>
    <col min="218" max="218" width="21" style="1" customWidth="1" collapsed="1"/>
    <col min="219" max="219" width="8.85546875" style="1" customWidth="1" collapsed="1"/>
    <col min="220" max="220" width="19.5703125" style="1" customWidth="1" collapsed="1"/>
    <col min="221" max="221" width="18.28515625" style="1" customWidth="1" collapsed="1"/>
    <col min="222" max="222" width="14.7109375" style="1" customWidth="1" collapsed="1"/>
    <col min="223" max="223" width="9.5703125" style="1" customWidth="1" collapsed="1"/>
    <col min="224" max="224" width="14.28515625" style="1" customWidth="1" collapsed="1"/>
    <col min="225" max="225" width="14.140625" style="1" customWidth="1" collapsed="1"/>
    <col min="226" max="226" width="17" style="1" customWidth="1" collapsed="1"/>
    <col min="227" max="227" width="21.5703125" style="1" customWidth="1" collapsed="1"/>
    <col min="228" max="228" width="16.85546875" style="1" customWidth="1" collapsed="1"/>
    <col min="229" max="229" width="22.42578125" style="1" customWidth="1" collapsed="1"/>
    <col min="230" max="230" width="12.140625" style="1" customWidth="1" collapsed="1"/>
    <col min="231" max="231" width="24.140625" customWidth="1" collapsed="1"/>
    <col min="232" max="232" width="17.140625" customWidth="1" collapsed="1"/>
    <col min="233" max="234" width="20.140625" style="1" customWidth="1" collapsed="1"/>
    <col min="235" max="235" width="13.5703125" style="1" customWidth="1" collapsed="1"/>
    <col min="236" max="236" width="4.85546875" style="1" customWidth="1" collapsed="1"/>
    <col min="237" max="237" width="14.28515625" style="1" customWidth="1" collapsed="1"/>
    <col min="238" max="238" width="7.140625" style="1" customWidth="1" collapsed="1"/>
    <col min="239" max="239" width="14.140625" style="1" customWidth="1" collapsed="1"/>
    <col min="240" max="240" width="8.42578125" style="1" customWidth="1" collapsed="1"/>
    <col min="241" max="241" width="9.5703125" style="1" customWidth="1" collapsed="1"/>
    <col min="242" max="242" width="9" style="1" customWidth="1" collapsed="1"/>
    <col min="243" max="244" width="9.42578125" style="1" customWidth="1" collapsed="1"/>
    <col min="245" max="245" width="8.85546875" style="1" customWidth="1" collapsed="1"/>
    <col min="246" max="246" width="9.28515625" style="1" customWidth="1" collapsed="1"/>
    <col min="247" max="247" width="9.85546875" style="1" customWidth="1" collapsed="1"/>
    <col min="248" max="248" width="9.5703125" style="1" customWidth="1" collapsed="1"/>
    <col min="249" max="249" width="9.7109375" style="1" customWidth="1" collapsed="1"/>
    <col min="250" max="251" width="9.5703125" style="1" customWidth="1" collapsed="1"/>
    <col min="252" max="252" width="9.140625" style="1" customWidth="1" collapsed="1"/>
    <col min="253" max="253" width="9.5703125" style="1" customWidth="1" collapsed="1"/>
    <col min="254" max="254" width="8.42578125" style="1" customWidth="1" collapsed="1"/>
    <col min="255" max="255" width="12.5703125" style="1" customWidth="1" collapsed="1"/>
    <col min="256" max="256" width="10.42578125" style="1" customWidth="1" collapsed="1"/>
    <col min="257" max="257" width="9.140625" style="1" customWidth="1" collapsed="1"/>
    <col min="258" max="258" width="9.5703125" style="1" customWidth="1" collapsed="1"/>
    <col min="259" max="259" width="10.85546875" style="1" customWidth="1" collapsed="1"/>
    <col min="260" max="260" width="7.7109375" style="1" customWidth="1" collapsed="1"/>
    <col min="261" max="261" width="10.28515625" style="1" customWidth="1" collapsed="1"/>
    <col min="262" max="262" width="13.7109375" style="1" customWidth="1" collapsed="1"/>
    <col min="263" max="263" width="11.28515625" style="1" customWidth="1" collapsed="1"/>
    <col min="264" max="264" width="11.140625" style="1" customWidth="1" collapsed="1"/>
    <col min="265" max="265" width="9.28515625" style="1" customWidth="1" collapsed="1"/>
    <col min="266" max="266" width="21.42578125" style="1" customWidth="1" collapsed="1"/>
    <col min="267" max="267" width="15.7109375" style="1" customWidth="1" collapsed="1"/>
    <col min="268" max="268" width="13.5703125" customWidth="1" collapsed="1"/>
    <col min="269" max="269" width="17.85546875" customWidth="1" collapsed="1"/>
    <col min="270" max="270" width="16.140625" customWidth="1" collapsed="1"/>
    <col min="271" max="271" width="15" customWidth="1" collapsed="1"/>
    <col min="272" max="272" width="17" customWidth="1" collapsed="1"/>
    <col min="273" max="273" width="9.85546875" style="1" customWidth="1" collapsed="1"/>
    <col min="274" max="274" width="35.7109375" style="1" customWidth="1" collapsed="1"/>
    <col min="275" max="275" width="22.7109375" style="1" customWidth="1" collapsed="1"/>
    <col min="276" max="276" width="8.5703125" style="1" customWidth="1" collapsed="1"/>
    <col min="277" max="279" width="10.28515625" style="1" customWidth="1" collapsed="1"/>
    <col min="280" max="280" width="8.28515625" style="1" customWidth="1" collapsed="1"/>
    <col min="281" max="281" width="15" style="1" customWidth="1" collapsed="1"/>
    <col min="282" max="282" width="13.85546875" style="1" customWidth="1" collapsed="1"/>
    <col min="283" max="283" width="8.5703125" style="1" customWidth="1" collapsed="1"/>
    <col min="284" max="284" width="11.7109375" style="1" customWidth="1" collapsed="1"/>
    <col min="285" max="285" width="11.5703125" style="1" customWidth="1" collapsed="1"/>
    <col min="286" max="286" width="13" style="1" customWidth="1" collapsed="1"/>
    <col min="287" max="287" width="11.7109375" style="1" customWidth="1" collapsed="1"/>
    <col min="288" max="288" width="8.140625" style="1" customWidth="1" collapsed="1"/>
    <col min="289" max="289" width="10.140625" style="1" customWidth="1" collapsed="1"/>
    <col min="290" max="290" width="12" style="1" customWidth="1" collapsed="1"/>
    <col min="291" max="291" width="9.140625" style="1" customWidth="1" collapsed="1"/>
    <col min="292" max="292" width="20.7109375" style="1" customWidth="1" collapsed="1"/>
    <col min="293" max="293" width="11.140625" style="1" customWidth="1" collapsed="1"/>
    <col min="294" max="294" width="17.140625" style="1" customWidth="1" collapsed="1"/>
    <col min="295" max="295" width="10.7109375" style="1" customWidth="1" collapsed="1"/>
    <col min="296" max="296" width="35.7109375" style="1" customWidth="1" collapsed="1"/>
    <col min="297" max="297" width="19.85546875" style="1" customWidth="1" collapsed="1"/>
    <col min="298" max="298" width="20.7109375" style="1" customWidth="1" collapsed="1"/>
    <col min="299" max="299" width="8.28515625" style="1" customWidth="1" collapsed="1"/>
    <col min="300" max="300" width="22.28515625" style="1" customWidth="1" collapsed="1"/>
    <col min="301" max="301" width="8.5703125" style="1" customWidth="1" collapsed="1"/>
    <col min="302" max="302" width="13.85546875" style="1" customWidth="1" collapsed="1"/>
    <col min="303" max="303" width="8.5703125" style="1" customWidth="1" collapsed="1"/>
    <col min="304" max="304" width="13.7109375" style="1" customWidth="1" collapsed="1"/>
    <col min="305" max="305" width="9" style="1" customWidth="1" collapsed="1"/>
    <col min="306" max="306" width="16" style="1" customWidth="1" collapsed="1"/>
    <col min="307" max="307" width="22.28515625" style="1" customWidth="1" collapsed="1"/>
    <col min="308" max="309" width="19.7109375" style="1" customWidth="1" collapsed="1"/>
    <col min="310" max="310" width="23.5703125" style="1" customWidth="1" collapsed="1"/>
    <col min="311" max="311" width="9" style="1" customWidth="1" collapsed="1"/>
    <col min="312" max="312" width="13.7109375" style="1" customWidth="1" collapsed="1"/>
    <col min="313" max="313" width="8.28515625" style="1" customWidth="1" collapsed="1"/>
    <col min="314" max="314" width="15.140625" style="1" customWidth="1" collapsed="1"/>
    <col min="315" max="315" width="14.5703125" style="1" customWidth="1" collapsed="1"/>
    <col min="316" max="316" width="14.140625" style="1" customWidth="1" collapsed="1"/>
    <col min="317" max="317" width="15.42578125" style="1" customWidth="1" collapsed="1"/>
    <col min="318" max="318" width="9" style="1" customWidth="1" collapsed="1"/>
    <col min="319" max="319" width="17.28515625" style="1" customWidth="1" collapsed="1"/>
    <col min="320" max="320" width="9.7109375" style="1" customWidth="1" collapsed="1"/>
    <col min="321" max="321" width="9" style="1" customWidth="1" collapsed="1"/>
    <col min="322" max="322" width="15.28515625" style="1" customWidth="1" collapsed="1"/>
    <col min="323" max="323" width="10" style="1" customWidth="1" collapsed="1"/>
    <col min="324" max="324" width="11.140625" style="1" customWidth="1" collapsed="1"/>
    <col min="325" max="325" width="11.5703125" style="1" customWidth="1" collapsed="1"/>
    <col min="326" max="326" width="23.7109375" style="1" customWidth="1" collapsed="1"/>
    <col min="327" max="327" width="22.28515625" style="1" customWidth="1" collapsed="1"/>
    <col min="328" max="328" width="11.5703125" style="1" customWidth="1" collapsed="1"/>
    <col min="329" max="329" width="13" style="1" customWidth="1" collapsed="1"/>
    <col min="330" max="330" width="23.140625" style="1" customWidth="1" collapsed="1"/>
    <col min="331" max="331" width="22" style="1" customWidth="1" collapsed="1"/>
    <col min="332" max="332" width="8.140625" style="1" customWidth="1" collapsed="1"/>
    <col min="333" max="333" width="15.7109375" style="1" customWidth="1" collapsed="1"/>
    <col min="334" max="334" width="16.28515625" style="1" customWidth="1" collapsed="1"/>
    <col min="335" max="335" width="9.85546875" style="1" customWidth="1" collapsed="1"/>
    <col min="336" max="336" width="9.7109375" style="1" customWidth="1" collapsed="1"/>
    <col min="337" max="337" width="9" style="1" customWidth="1" collapsed="1"/>
    <col min="338" max="338" width="12.42578125" style="1" customWidth="1" collapsed="1"/>
    <col min="339" max="339" width="12.85546875" style="1" customWidth="1" collapsed="1"/>
    <col min="340" max="340" width="9" style="1" customWidth="1" collapsed="1"/>
    <col min="341" max="341" width="11.28515625" style="1" customWidth="1" collapsed="1"/>
    <col min="342" max="342" width="9" style="1" customWidth="1" collapsed="1"/>
    <col min="343" max="343" width="12.28515625" style="1" customWidth="1" collapsed="1"/>
    <col min="344" max="344" width="9.85546875" style="1" customWidth="1" collapsed="1"/>
    <col min="345" max="345" width="10" style="1" customWidth="1" collapsed="1"/>
    <col min="346" max="347" width="11.140625" style="1" customWidth="1" collapsed="1"/>
    <col min="348" max="348" width="10.85546875" style="1" customWidth="1" collapsed="1"/>
    <col min="349" max="349" width="9.140625" style="1" customWidth="1" collapsed="1"/>
    <col min="350" max="350" width="11.85546875" style="1" customWidth="1" collapsed="1"/>
    <col min="351" max="351" width="12.28515625" style="1" customWidth="1" collapsed="1"/>
    <col min="352" max="352" width="12" style="1" customWidth="1" collapsed="1"/>
    <col min="353" max="353" width="11" style="1" customWidth="1" collapsed="1"/>
    <col min="354" max="354" width="11.140625" style="1" customWidth="1" collapsed="1"/>
    <col min="355" max="355" width="16.28515625" style="1" customWidth="1" collapsed="1"/>
    <col min="356" max="356" width="10.85546875" style="1" customWidth="1" collapsed="1"/>
    <col min="357" max="357" width="15.140625" style="1" customWidth="1" collapsed="1"/>
    <col min="358" max="358" width="9.42578125" style="1" customWidth="1" collapsed="1"/>
    <col min="359" max="359" width="15.85546875" style="1" customWidth="1" collapsed="1"/>
    <col min="360" max="360" width="11.140625" style="1" customWidth="1" collapsed="1"/>
    <col min="361" max="361" width="14.5703125" style="1" customWidth="1" collapsed="1"/>
    <col min="362" max="362" width="10" style="1" customWidth="1" collapsed="1"/>
    <col min="363" max="363" width="16.5703125" style="1" customWidth="1" collapsed="1"/>
    <col min="364" max="364" width="10" style="1" customWidth="1" collapsed="1"/>
    <col min="365" max="365" width="16" style="1" customWidth="1" collapsed="1"/>
    <col min="366" max="366" width="11.140625" style="1" customWidth="1" collapsed="1"/>
    <col min="367" max="367" width="15.85546875" style="1" customWidth="1" collapsed="1"/>
    <col min="368" max="368" width="10" style="1" customWidth="1" collapsed="1"/>
    <col min="369" max="369" width="17.140625" style="1" customWidth="1" collapsed="1"/>
    <col min="370" max="370" width="10" style="1" customWidth="1" collapsed="1"/>
    <col min="371" max="371" width="11.140625" style="1" customWidth="1" collapsed="1"/>
    <col min="372" max="372" width="10.85546875" style="1" customWidth="1" collapsed="1"/>
    <col min="373" max="373" width="20.5703125" style="1" customWidth="1" collapsed="1"/>
    <col min="374" max="374" width="13.42578125" style="1" customWidth="1" collapsed="1"/>
    <col min="375" max="375" width="10" style="1" customWidth="1" collapsed="1"/>
    <col min="376" max="376" width="11.140625" style="1" customWidth="1" collapsed="1"/>
    <col min="377" max="377" width="8.7109375" style="1" customWidth="1" collapsed="1"/>
    <col min="378" max="378" width="21.140625" style="1" customWidth="1" collapsed="1"/>
    <col min="379" max="379" width="17.28515625" style="1" customWidth="1" collapsed="1"/>
    <col min="380" max="380" width="16" style="1" customWidth="1" collapsed="1"/>
    <col min="381" max="381" width="12.28515625" style="1" customWidth="1" collapsed="1"/>
    <col min="382" max="382" width="12.85546875" customWidth="1" collapsed="1"/>
    <col min="383" max="383" width="13.28515625" customWidth="1" collapsed="1"/>
    <col min="384" max="384" width="11.5703125" customWidth="1" collapsed="1"/>
    <col min="385" max="385" width="10" style="1" customWidth="1" collapsed="1"/>
    <col min="386" max="386" width="14.28515625" customWidth="1" collapsed="1"/>
    <col min="387" max="387" width="16.28515625" customWidth="1" collapsed="1"/>
    <col min="388" max="388" width="10" style="1" customWidth="1" collapsed="1"/>
    <col min="389" max="389" width="14.28515625" customWidth="1" collapsed="1"/>
    <col min="390" max="390" width="10" style="1" customWidth="1" collapsed="1"/>
    <col min="391" max="391" width="14.5703125" customWidth="1" collapsed="1"/>
    <col min="392" max="392" width="13.42578125" customWidth="1" collapsed="1"/>
    <col min="393" max="393" width="16.140625" customWidth="1" collapsed="1"/>
    <col min="394" max="394" width="25.85546875" customWidth="1" collapsed="1"/>
    <col min="395" max="395" width="15.85546875" customWidth="1" collapsed="1"/>
    <col min="396" max="396" width="14.85546875" customWidth="1" collapsed="1"/>
    <col min="397" max="397" width="15.42578125" customWidth="1" collapsed="1"/>
    <col min="398" max="398" width="24.140625" customWidth="1" collapsed="1"/>
    <col min="399" max="399" width="10" style="1" customWidth="1" collapsed="1"/>
    <col min="400" max="400" width="18.5703125" style="1" customWidth="1" collapsed="1"/>
    <col min="401" max="401" width="10" style="1" customWidth="1" collapsed="1"/>
    <col min="402" max="402" width="15.140625" style="1" customWidth="1" collapsed="1"/>
    <col min="403" max="403" width="8.5703125" style="1" customWidth="1" collapsed="1"/>
    <col min="404" max="404" width="13.42578125" style="1" customWidth="1" collapsed="1"/>
    <col min="405" max="405" width="11" style="1" customWidth="1" collapsed="1"/>
    <col min="406" max="406" width="7.42578125" style="1" customWidth="1" collapsed="1"/>
    <col min="407" max="407" width="24.7109375" style="1" customWidth="1" collapsed="1"/>
    <col min="408" max="408" width="27.5703125" style="1" customWidth="1" collapsed="1"/>
    <col min="409" max="409" width="16.5703125" style="1" customWidth="1" collapsed="1"/>
    <col min="410" max="410" width="8" style="1" customWidth="1" collapsed="1"/>
    <col min="411" max="411" width="11.7109375" style="1" customWidth="1" collapsed="1"/>
    <col min="412" max="412" width="11.140625" style="1" customWidth="1" collapsed="1"/>
    <col min="413" max="413" width="10.7109375" style="1" customWidth="1" collapsed="1"/>
    <col min="414" max="414" width="11.42578125" style="1" customWidth="1" collapsed="1"/>
    <col min="415" max="415" width="14.42578125" style="1" customWidth="1" collapsed="1"/>
    <col min="416" max="416" width="4.140625" style="1" customWidth="1" collapsed="1"/>
    <col min="417" max="417" width="16.85546875" style="1" customWidth="1" collapsed="1"/>
    <col min="418" max="418" width="12.42578125" style="1" customWidth="1" collapsed="1"/>
    <col min="419" max="419" width="24.85546875" style="1" customWidth="1" collapsed="1"/>
    <col min="420" max="420" width="8.140625" style="1" customWidth="1" collapsed="1"/>
    <col min="421" max="421" width="10.7109375" style="1" customWidth="1" collapsed="1"/>
    <col min="422" max="422" width="11.42578125" style="1" customWidth="1" collapsed="1"/>
    <col min="423" max="423" width="7.7109375" style="1" customWidth="1" collapsed="1"/>
    <col min="424" max="424" width="11.5703125" style="1" customWidth="1" collapsed="1"/>
    <col min="425" max="425" width="14.5703125" style="1" customWidth="1" collapsed="1"/>
    <col min="426" max="426" width="8" style="1" customWidth="1" collapsed="1"/>
    <col min="427" max="427" width="13.140625" style="1" customWidth="1" collapsed="1"/>
    <col min="428" max="428" width="9.5703125" style="1" customWidth="1" collapsed="1"/>
    <col min="429" max="429" width="11" style="1" customWidth="1" collapsed="1"/>
    <col min="430" max="430" width="11.7109375" style="1" customWidth="1" collapsed="1"/>
    <col min="431" max="431" width="12.7109375" style="1" customWidth="1" collapsed="1"/>
    <col min="432" max="432" width="11.7109375" style="1" customWidth="1" collapsed="1"/>
    <col min="433" max="433" width="8.5703125" style="1" customWidth="1" collapsed="1"/>
    <col min="434" max="434" width="11.5703125" style="1" customWidth="1" collapsed="1"/>
    <col min="435" max="435" width="8.85546875" style="1" customWidth="1" collapsed="1"/>
    <col min="436" max="436" width="12.140625" style="1" customWidth="1" collapsed="1"/>
    <col min="437" max="437" width="10" style="1" customWidth="1" collapsed="1"/>
    <col min="438" max="438" width="16.7109375" style="1" customWidth="1" collapsed="1"/>
    <col min="439" max="439" width="7.7109375" style="1" customWidth="1" collapsed="1"/>
    <col min="440" max="441" width="10.42578125" style="1" customWidth="1" collapsed="1"/>
    <col min="442" max="442" width="15.28515625" style="1" customWidth="1" collapsed="1"/>
    <col min="443" max="443" width="8.140625" style="1" customWidth="1" collapsed="1"/>
    <col min="444" max="444" width="13.5703125" style="1" customWidth="1" collapsed="1"/>
    <col min="445" max="445" width="8.28515625" style="1" customWidth="1" collapsed="1"/>
    <col min="446" max="447" width="15.140625" style="1" customWidth="1" collapsed="1"/>
    <col min="448" max="448" width="18.140625" style="1" customWidth="1" collapsed="1"/>
    <col min="449" max="449" width="8.7109375" style="1" customWidth="1" collapsed="1"/>
    <col min="450" max="452" width="10.5703125" style="1" customWidth="1" collapsed="1"/>
    <col min="453" max="453" width="13.85546875" style="1" customWidth="1" collapsed="1"/>
    <col min="454" max="454" width="8.28515625" style="1" customWidth="1" collapsed="1"/>
    <col min="455" max="455" width="9.85546875" style="1" customWidth="1" collapsed="1"/>
    <col min="456" max="456" width="8" style="1" customWidth="1" collapsed="1"/>
    <col min="457" max="457" width="15.7109375" style="1" customWidth="1" collapsed="1"/>
    <col min="458" max="458" width="10" style="1" customWidth="1" collapsed="1"/>
    <col min="459" max="459" width="11" style="1" customWidth="1" collapsed="1"/>
    <col min="460" max="460" width="11.7109375" style="1" customWidth="1" collapsed="1"/>
    <col min="461" max="461" width="11.140625" style="1" customWidth="1" collapsed="1"/>
    <col min="462" max="462" width="8.5703125" style="1" customWidth="1" collapsed="1"/>
    <col min="463" max="463" width="13" style="1" customWidth="1" collapsed="1"/>
    <col min="464" max="464" width="7.7109375" style="1" customWidth="1" collapsed="1"/>
    <col min="465" max="465" width="23.28515625" style="1" customWidth="1" collapsed="1"/>
    <col min="466" max="466" width="10.7109375" style="1" customWidth="1" collapsed="1"/>
    <col min="467" max="467" width="23.28515625" style="1" customWidth="1" collapsed="1"/>
    <col min="468" max="468" width="10.7109375" style="1" customWidth="1" collapsed="1"/>
    <col min="469" max="469" width="10.85546875" style="1" customWidth="1" collapsed="1"/>
    <col min="470" max="470" width="8.5703125" style="1" customWidth="1" collapsed="1"/>
    <col min="471" max="471" width="17.42578125" style="1" customWidth="1" collapsed="1"/>
    <col min="472" max="472" width="8.140625" style="1" customWidth="1" collapsed="1"/>
    <col min="473" max="474" width="10.5703125" style="1" customWidth="1" collapsed="1"/>
    <col min="475" max="475" width="13.85546875" style="1" customWidth="1" collapsed="1"/>
    <col min="476" max="476" width="8.28515625" style="1" customWidth="1" collapsed="1"/>
    <col min="477" max="477" width="10.5703125" style="1" customWidth="1" collapsed="1"/>
    <col min="478" max="478" width="12.42578125" style="1" customWidth="1" collapsed="1"/>
    <col min="479" max="479" width="10.7109375" style="1" customWidth="1" collapsed="1"/>
    <col min="480" max="480" width="11.5703125" style="1" customWidth="1" collapsed="1"/>
    <col min="481" max="481" width="8.28515625" style="1" customWidth="1" collapsed="1"/>
    <col min="482" max="482" width="14.28515625" style="1" customWidth="1" collapsed="1"/>
    <col min="483" max="483" width="9" style="1" customWidth="1" collapsed="1"/>
    <col min="484" max="485" width="11.85546875" style="1" customWidth="1" collapsed="1"/>
    <col min="486" max="486" width="11" style="1" customWidth="1" collapsed="1"/>
    <col min="487" max="487" width="11.5703125" style="1" customWidth="1" collapsed="1"/>
    <col min="488" max="488" width="11.140625" style="1" customWidth="1" collapsed="1"/>
    <col min="489" max="489" width="11" style="1" customWidth="1" collapsed="1"/>
    <col min="490" max="490" width="8.140625" style="1" customWidth="1" collapsed="1"/>
    <col min="491" max="491" width="20.7109375" style="1" customWidth="1" collapsed="1"/>
    <col min="492" max="492" width="8.5703125" style="1" customWidth="1" collapsed="1"/>
    <col min="493" max="493" width="11" style="1" customWidth="1" collapsed="1"/>
    <col min="494" max="494" width="9.28515625" style="1" customWidth="1" collapsed="1"/>
    <col min="495" max="495" width="11" style="1" customWidth="1" collapsed="1"/>
    <col min="496" max="496" width="9.28515625" style="1" customWidth="1" collapsed="1"/>
    <col min="497" max="497" width="11" style="1" customWidth="1" collapsed="1"/>
    <col min="498" max="498" width="9.28515625" style="1" customWidth="1" collapsed="1"/>
    <col min="499" max="499" width="16.5703125" style="1" customWidth="1" collapsed="1"/>
    <col min="500" max="500" width="16.7109375" style="1" customWidth="1" collapsed="1"/>
    <col min="501" max="501" width="9.85546875" style="1" customWidth="1" collapsed="1"/>
    <col min="502" max="502" width="30.85546875" style="1" customWidth="1" collapsed="1"/>
    <col min="503" max="503" width="9" style="1" customWidth="1" collapsed="1"/>
    <col min="504" max="504" width="14.7109375" style="1" customWidth="1" collapsed="1"/>
    <col min="505" max="505" width="9" style="1" customWidth="1" collapsed="1"/>
    <col min="506" max="506" width="19" style="1" customWidth="1" collapsed="1"/>
    <col min="507" max="507" width="10" style="1" customWidth="1" collapsed="1"/>
    <col min="508" max="508" width="19.28515625" style="1" customWidth="1" collapsed="1"/>
    <col min="509" max="509" width="10" style="1" customWidth="1" collapsed="1"/>
    <col min="510" max="510" width="14.7109375" style="1" customWidth="1" collapsed="1"/>
    <col min="511" max="511" width="9" style="1" customWidth="1" collapsed="1"/>
    <col min="512" max="512" width="26.42578125" style="1" customWidth="1" collapsed="1"/>
    <col min="513" max="513" width="9" style="1" customWidth="1" collapsed="1"/>
    <col min="514" max="514" width="31.5703125" style="1" customWidth="1" collapsed="1"/>
    <col min="515" max="515" width="9" style="1" customWidth="1" collapsed="1"/>
    <col min="516" max="516" width="31.5703125" style="1" customWidth="1" collapsed="1"/>
    <col min="517" max="517" width="9" style="1" customWidth="1" collapsed="1"/>
    <col min="518" max="518" width="17.42578125" style="1" customWidth="1" collapsed="1"/>
    <col min="519" max="519" width="17.140625" style="1" customWidth="1" collapsed="1"/>
    <col min="520" max="520" width="9" style="1" customWidth="1" collapsed="1"/>
    <col min="521" max="521" width="31.5703125" style="1" customWidth="1" collapsed="1"/>
    <col min="522" max="522" width="9" style="1" customWidth="1" collapsed="1"/>
    <col min="523" max="523" width="20.42578125" style="1" customWidth="1" collapsed="1"/>
    <col min="524" max="524" width="9.85546875" style="1" customWidth="1" collapsed="1"/>
    <col min="525" max="525" width="24.7109375" style="1" customWidth="1" collapsed="1"/>
    <col min="526" max="526" width="11.140625" style="1" customWidth="1" collapsed="1"/>
    <col min="527" max="527" width="21.42578125" style="1" customWidth="1" collapsed="1"/>
    <col min="528" max="528" width="10.5703125" style="1" customWidth="1" collapsed="1"/>
    <col min="529" max="529" width="19.140625" style="1" customWidth="1" collapsed="1"/>
    <col min="530" max="530" width="8.85546875" style="1" customWidth="1" collapsed="1"/>
    <col min="531" max="531" width="16" style="1" customWidth="1" collapsed="1"/>
    <col min="532" max="532" width="8.42578125" style="1" customWidth="1" collapsed="1"/>
    <col min="533" max="533" width="13.5703125" style="1" customWidth="1" collapsed="1"/>
    <col min="534" max="534" width="14.42578125" style="1" customWidth="1" collapsed="1"/>
    <col min="535" max="535" width="18.140625" style="1" customWidth="1" collapsed="1"/>
    <col min="536" max="536" width="8.42578125" style="1" customWidth="1" collapsed="1"/>
    <col min="537" max="537" width="19.85546875" style="1" customWidth="1" collapsed="1"/>
    <col min="538" max="538" width="7.7109375" style="1" customWidth="1" collapsed="1"/>
    <col min="539" max="539" width="19.28515625" style="1" customWidth="1" collapsed="1"/>
    <col min="540" max="540" width="9" style="1" customWidth="1" collapsed="1"/>
    <col min="541" max="541" width="20" style="1" customWidth="1" collapsed="1"/>
    <col min="542" max="542" width="8.28515625" style="1" customWidth="1" collapsed="1"/>
    <col min="543" max="543" width="18.42578125" style="1" customWidth="1" collapsed="1"/>
    <col min="544" max="544" width="10.7109375" style="1" customWidth="1" collapsed="1"/>
    <col min="545" max="545" width="20.140625" style="1" customWidth="1" collapsed="1"/>
    <col min="546" max="546" width="8.42578125" style="1" customWidth="1" collapsed="1"/>
    <col min="547" max="547" width="16.85546875" style="1" customWidth="1" collapsed="1"/>
    <col min="548" max="548" width="8" style="1" customWidth="1" collapsed="1"/>
    <col min="549" max="555" width="17.140625" style="1" customWidth="1" collapsed="1"/>
    <col min="556" max="556" width="9.85546875" style="1" customWidth="1" collapsed="1"/>
    <col min="557" max="557" width="17.42578125" style="1" customWidth="1" collapsed="1"/>
    <col min="558" max="558" width="9.140625" style="1" customWidth="1" collapsed="1"/>
    <col min="559" max="559" width="17.42578125" style="1" customWidth="1" collapsed="1"/>
    <col min="560" max="560" width="9.140625" style="1" customWidth="1" collapsed="1"/>
    <col min="561" max="561" width="33.7109375" style="1" customWidth="1" collapsed="1"/>
    <col min="562" max="562" width="10.5703125" style="1" customWidth="1" collapsed="1"/>
    <col min="563" max="563" width="4.140625" style="1" customWidth="1" collapsed="1"/>
    <col min="564" max="565" width="15.85546875" style="1" customWidth="1" collapsed="1"/>
    <col min="566" max="566" width="9.140625" style="1" customWidth="1" collapsed="1"/>
    <col min="567" max="567" width="4.7109375" style="2" customWidth="1" collapsed="1"/>
    <col min="568" max="568" width="17.28515625" style="3" customWidth="1" collapsed="1"/>
    <col min="569" max="569" width="20" style="1" customWidth="1" collapsed="1"/>
    <col min="570" max="16384" width="9.140625" style="1" collapsed="1"/>
  </cols>
  <sheetData>
    <row r="1" spans="1:569" ht="17.25" hidden="1" customHeight="1" thickBot="1">
      <c r="D1" s="1"/>
      <c r="E1" s="1"/>
      <c r="F1" s="1"/>
      <c r="G1" s="1"/>
      <c r="H1" s="1"/>
      <c r="I1" s="1"/>
      <c r="J1" s="1"/>
      <c r="K1" s="1"/>
      <c r="R1" s="1"/>
      <c r="S1" s="1"/>
      <c r="T1" s="1"/>
      <c r="U1" s="1"/>
      <c r="V1" s="1"/>
      <c r="AP1" s="1"/>
      <c r="AQ1" s="1"/>
      <c r="AR1" s="1"/>
      <c r="AS1" s="1"/>
      <c r="BP1" s="1"/>
      <c r="HA1" s="1"/>
      <c r="HB1" s="1"/>
      <c r="HC1" s="1"/>
      <c r="HD1" s="1"/>
      <c r="HW1" s="1"/>
      <c r="HX1" s="1"/>
      <c r="JH1" s="1"/>
      <c r="JI1" s="1"/>
      <c r="JJ1" s="1"/>
      <c r="JK1" s="1"/>
      <c r="JL1" s="1"/>
      <c r="NR1" s="1"/>
      <c r="NS1" s="1"/>
      <c r="NT1" s="1"/>
      <c r="NV1" s="1"/>
      <c r="NW1" s="1"/>
      <c r="NY1" s="1"/>
      <c r="OA1" s="1"/>
      <c r="OB1" s="1"/>
      <c r="OC1" s="1"/>
      <c r="OD1" s="1"/>
      <c r="OE1" s="1"/>
      <c r="OF1" s="1"/>
      <c r="OG1" s="1"/>
      <c r="OH1" s="1"/>
      <c r="UU1" s="1"/>
      <c r="UV1" s="1"/>
    </row>
    <row r="2" spans="1:569" ht="28.5" customHeight="1" thickBot="1">
      <c r="A2" s="33" t="s">
        <v>3</v>
      </c>
      <c r="B2" s="33"/>
      <c r="C2" s="4"/>
      <c r="D2" s="30" t="s">
        <v>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6"/>
      <c r="DW2" s="28" t="s">
        <v>174</v>
      </c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6"/>
      <c r="IC2" s="26" t="s">
        <v>305</v>
      </c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6"/>
      <c r="PA2" s="24" t="s">
        <v>507</v>
      </c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6"/>
      <c r="UR2" s="17" t="s">
        <v>679</v>
      </c>
      <c r="US2" s="18"/>
      <c r="UT2" s="18"/>
      <c r="UU2" s="16"/>
      <c r="UV2" s="15"/>
      <c r="UW2" s="15"/>
    </row>
    <row r="3" spans="1:569" ht="28.5" customHeight="1" thickBot="1">
      <c r="A3" s="33" t="s">
        <v>4</v>
      </c>
      <c r="B3" s="33"/>
      <c r="C3" s="4"/>
      <c r="D3" s="30" t="s">
        <v>9</v>
      </c>
      <c r="E3" s="18"/>
      <c r="F3" s="18"/>
      <c r="G3" s="18"/>
      <c r="H3" s="18"/>
      <c r="I3" s="18"/>
      <c r="J3" s="18"/>
      <c r="K3" s="18"/>
      <c r="L3" s="18"/>
      <c r="M3" s="30" t="s">
        <v>28</v>
      </c>
      <c r="N3" s="18"/>
      <c r="O3" s="18"/>
      <c r="P3" s="18"/>
      <c r="Q3" s="18"/>
      <c r="R3" s="30" t="s">
        <v>34</v>
      </c>
      <c r="S3" s="18"/>
      <c r="T3" s="18"/>
      <c r="U3" s="18"/>
      <c r="V3" s="18"/>
      <c r="W3" s="18"/>
      <c r="X3" s="30" t="s">
        <v>41</v>
      </c>
      <c r="Y3" s="18"/>
      <c r="Z3" s="30" t="s">
        <v>44</v>
      </c>
      <c r="AA3" s="18"/>
      <c r="AB3" s="18"/>
      <c r="AC3" s="18"/>
      <c r="AD3" s="18"/>
      <c r="AE3" s="30" t="s">
        <v>50</v>
      </c>
      <c r="AF3" s="18"/>
      <c r="AG3" s="30" t="s">
        <v>53</v>
      </c>
      <c r="AH3" s="18"/>
      <c r="AI3" s="18"/>
      <c r="AJ3" s="18"/>
      <c r="AK3" s="18"/>
      <c r="AL3" s="18"/>
      <c r="AM3" s="18"/>
      <c r="AN3" s="18"/>
      <c r="AO3" s="18"/>
      <c r="AP3" s="30" t="s">
        <v>63</v>
      </c>
      <c r="AQ3" s="18"/>
      <c r="AR3" s="18"/>
      <c r="AS3" s="18"/>
      <c r="AT3" s="18"/>
      <c r="AU3" s="30" t="s">
        <v>69</v>
      </c>
      <c r="AV3" s="18"/>
      <c r="AW3" s="18"/>
      <c r="AX3" s="18"/>
      <c r="AY3" s="18"/>
      <c r="AZ3" s="30" t="s">
        <v>75</v>
      </c>
      <c r="BA3" s="18"/>
      <c r="BB3" s="18"/>
      <c r="BC3" s="18"/>
      <c r="BD3" s="30" t="s">
        <v>80</v>
      </c>
      <c r="BE3" s="18"/>
      <c r="BF3" s="18"/>
      <c r="BG3" s="18"/>
      <c r="BH3" s="18"/>
      <c r="BI3" s="30" t="s">
        <v>86</v>
      </c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30" t="s">
        <v>120</v>
      </c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30" t="s">
        <v>148</v>
      </c>
      <c r="DC3" s="18"/>
      <c r="DD3" s="18"/>
      <c r="DE3" s="30" t="s">
        <v>152</v>
      </c>
      <c r="DF3" s="18"/>
      <c r="DG3" s="30" t="s">
        <v>155</v>
      </c>
      <c r="DH3" s="18"/>
      <c r="DI3" s="18"/>
      <c r="DJ3" s="30" t="s">
        <v>159</v>
      </c>
      <c r="DK3" s="18"/>
      <c r="DL3" s="18"/>
      <c r="DM3" s="18"/>
      <c r="DN3" s="18"/>
      <c r="DO3" s="30" t="s">
        <v>165</v>
      </c>
      <c r="DP3" s="18"/>
      <c r="DQ3" s="18"/>
      <c r="DR3" s="30" t="s">
        <v>169</v>
      </c>
      <c r="DS3" s="18"/>
      <c r="DT3" s="30" t="s">
        <v>172</v>
      </c>
      <c r="DU3" s="18"/>
      <c r="DV3" s="16"/>
      <c r="DW3" s="28" t="s">
        <v>175</v>
      </c>
      <c r="DX3" s="18"/>
      <c r="DY3" s="18"/>
      <c r="DZ3" s="18"/>
      <c r="EA3" s="18"/>
      <c r="EB3" s="18"/>
      <c r="EC3" s="18"/>
      <c r="ED3" s="18"/>
      <c r="EE3" s="18"/>
      <c r="EF3" s="18"/>
      <c r="EG3" s="28" t="s">
        <v>183</v>
      </c>
      <c r="EH3" s="18"/>
      <c r="EI3" s="28" t="s">
        <v>185</v>
      </c>
      <c r="EJ3" s="18"/>
      <c r="EK3" s="18"/>
      <c r="EL3" s="18"/>
      <c r="EM3" s="28" t="s">
        <v>190</v>
      </c>
      <c r="EN3" s="18"/>
      <c r="EO3" s="18"/>
      <c r="EP3" s="18"/>
      <c r="EQ3" s="28" t="s">
        <v>195</v>
      </c>
      <c r="ER3" s="18"/>
      <c r="ES3" s="28" t="s">
        <v>198</v>
      </c>
      <c r="ET3" s="18"/>
      <c r="EU3" s="18"/>
      <c r="EV3" s="28" t="s">
        <v>202</v>
      </c>
      <c r="EW3" s="18"/>
      <c r="EX3" s="18"/>
      <c r="EY3" s="28" t="s">
        <v>206</v>
      </c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28" t="s">
        <v>220</v>
      </c>
      <c r="FM3" s="18"/>
      <c r="FN3" s="18"/>
      <c r="FO3" s="28" t="s">
        <v>224</v>
      </c>
      <c r="FP3" s="18"/>
      <c r="FQ3" s="18"/>
      <c r="FR3" s="28" t="s">
        <v>227</v>
      </c>
      <c r="FS3" s="18"/>
      <c r="FT3" s="28" t="s">
        <v>230</v>
      </c>
      <c r="FU3" s="18"/>
      <c r="FV3" s="28" t="s">
        <v>233</v>
      </c>
      <c r="FW3" s="18"/>
      <c r="FX3" s="28" t="s">
        <v>235</v>
      </c>
      <c r="FY3" s="18"/>
      <c r="FZ3" s="28" t="s">
        <v>237</v>
      </c>
      <c r="GA3" s="18"/>
      <c r="GB3" s="18"/>
      <c r="GC3" s="18"/>
      <c r="GD3" s="18"/>
      <c r="GE3" s="28" t="s">
        <v>243</v>
      </c>
      <c r="GF3" s="18"/>
      <c r="GG3" s="28" t="s">
        <v>246</v>
      </c>
      <c r="GH3" s="18"/>
      <c r="GI3" s="18"/>
      <c r="GJ3" s="18"/>
      <c r="GK3" s="18"/>
      <c r="GL3" s="18"/>
      <c r="GM3" s="18"/>
      <c r="GN3" s="18"/>
      <c r="GO3" s="18"/>
      <c r="GP3" s="28" t="s">
        <v>256</v>
      </c>
      <c r="GQ3" s="18"/>
      <c r="GR3" s="18"/>
      <c r="GS3" s="28" t="s">
        <v>260</v>
      </c>
      <c r="GT3" s="18"/>
      <c r="GU3" s="18"/>
      <c r="GV3" s="18"/>
      <c r="GW3" s="18"/>
      <c r="GX3" s="18"/>
      <c r="GY3" s="18"/>
      <c r="GZ3" s="18"/>
      <c r="HA3" s="28" t="s">
        <v>269</v>
      </c>
      <c r="HB3" s="18"/>
      <c r="HC3" s="18"/>
      <c r="HD3" s="18"/>
      <c r="HE3" s="28" t="s">
        <v>274</v>
      </c>
      <c r="HF3" s="18"/>
      <c r="HG3" s="18"/>
      <c r="HH3" s="18"/>
      <c r="HI3" s="18"/>
      <c r="HJ3" s="28" t="s">
        <v>280</v>
      </c>
      <c r="HK3" s="18"/>
      <c r="HL3" s="28" t="s">
        <v>283</v>
      </c>
      <c r="HM3" s="18"/>
      <c r="HN3" s="28" t="s">
        <v>286</v>
      </c>
      <c r="HO3" s="18"/>
      <c r="HP3" s="28" t="s">
        <v>288</v>
      </c>
      <c r="HQ3" s="18"/>
      <c r="HR3" s="28" t="s">
        <v>291</v>
      </c>
      <c r="HS3" s="18"/>
      <c r="HT3" s="18"/>
      <c r="HU3" s="28" t="s">
        <v>295</v>
      </c>
      <c r="HV3" s="18"/>
      <c r="HW3" s="28" t="s">
        <v>298</v>
      </c>
      <c r="HX3" s="18"/>
      <c r="HY3" s="28" t="s">
        <v>301</v>
      </c>
      <c r="HZ3" s="18"/>
      <c r="IA3" s="18"/>
      <c r="IB3" s="16"/>
      <c r="IC3" s="26" t="s">
        <v>306</v>
      </c>
      <c r="ID3" s="18"/>
      <c r="IE3" s="26" t="s">
        <v>308</v>
      </c>
      <c r="IF3" s="18"/>
      <c r="IG3" s="26" t="s">
        <v>311</v>
      </c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26" t="s">
        <v>323</v>
      </c>
      <c r="IT3" s="18"/>
      <c r="IU3" s="26" t="s">
        <v>325</v>
      </c>
      <c r="IV3" s="18"/>
      <c r="IW3" s="18"/>
      <c r="IX3" s="26" t="s">
        <v>329</v>
      </c>
      <c r="IY3" s="18"/>
      <c r="IZ3" s="18"/>
      <c r="JA3" s="26" t="s">
        <v>331</v>
      </c>
      <c r="JB3" s="18"/>
      <c r="JC3" s="18"/>
      <c r="JD3" s="18"/>
      <c r="JE3" s="18"/>
      <c r="JF3" s="26" t="s">
        <v>333</v>
      </c>
      <c r="JG3" s="26" t="s">
        <v>335</v>
      </c>
      <c r="JH3" s="18"/>
      <c r="JI3" s="18"/>
      <c r="JJ3" s="18"/>
      <c r="JK3" s="18"/>
      <c r="JL3" s="18"/>
      <c r="JM3" s="18"/>
      <c r="JN3" s="26" t="s">
        <v>343</v>
      </c>
      <c r="JO3" s="18"/>
      <c r="JP3" s="18"/>
      <c r="JQ3" s="26" t="s">
        <v>347</v>
      </c>
      <c r="JR3" s="18"/>
      <c r="JS3" s="18"/>
      <c r="JT3" s="18"/>
      <c r="JU3" s="26" t="s">
        <v>351</v>
      </c>
      <c r="JV3" s="18"/>
      <c r="JW3" s="18"/>
      <c r="JX3" s="26" t="s">
        <v>353</v>
      </c>
      <c r="JY3" s="18"/>
      <c r="JZ3" s="18"/>
      <c r="KA3" s="18"/>
      <c r="KB3" s="18"/>
      <c r="KC3" s="26" t="s">
        <v>359</v>
      </c>
      <c r="KD3" s="18"/>
      <c r="KE3" s="18"/>
      <c r="KF3" s="26" t="s">
        <v>363</v>
      </c>
      <c r="KG3" s="18"/>
      <c r="KH3" s="26" t="s">
        <v>365</v>
      </c>
      <c r="KI3" s="18"/>
      <c r="KJ3" s="26" t="s">
        <v>367</v>
      </c>
      <c r="KK3" s="18"/>
      <c r="KL3" s="26" t="s">
        <v>369</v>
      </c>
      <c r="KM3" s="18"/>
      <c r="KN3" s="26" t="s">
        <v>371</v>
      </c>
      <c r="KO3" s="18"/>
      <c r="KP3" s="26" t="s">
        <v>373</v>
      </c>
      <c r="KQ3" s="18"/>
      <c r="KR3" s="26" t="s">
        <v>375</v>
      </c>
      <c r="KS3" s="18"/>
      <c r="KT3" s="26" t="s">
        <v>377</v>
      </c>
      <c r="KU3" s="18"/>
      <c r="KV3" s="18"/>
      <c r="KW3" s="18"/>
      <c r="KX3" s="18"/>
      <c r="KY3" s="18"/>
      <c r="KZ3" s="26" t="s">
        <v>384</v>
      </c>
      <c r="LA3" s="18"/>
      <c r="LB3" s="26" t="s">
        <v>386</v>
      </c>
      <c r="LC3" s="18"/>
      <c r="LD3" s="18"/>
      <c r="LE3" s="18"/>
      <c r="LF3" s="18"/>
      <c r="LG3" s="26" t="s">
        <v>392</v>
      </c>
      <c r="LH3" s="18"/>
      <c r="LI3" s="18"/>
      <c r="LJ3" s="26" t="s">
        <v>396</v>
      </c>
      <c r="LK3" s="18"/>
      <c r="LL3" s="26" t="s">
        <v>399</v>
      </c>
      <c r="LM3" s="18"/>
      <c r="LN3" s="18"/>
      <c r="LO3" s="18"/>
      <c r="LP3" s="18"/>
      <c r="LQ3" s="18"/>
      <c r="LR3" s="18"/>
      <c r="LS3" s="18"/>
      <c r="LT3" s="18"/>
      <c r="LU3" s="26" t="s">
        <v>409</v>
      </c>
      <c r="LV3" s="18"/>
      <c r="LW3" s="26" t="s">
        <v>411</v>
      </c>
      <c r="LX3" s="18"/>
      <c r="LY3" s="18"/>
      <c r="LZ3" s="26" t="s">
        <v>415</v>
      </c>
      <c r="MA3" s="18"/>
      <c r="MB3" s="18"/>
      <c r="MC3" s="26" t="s">
        <v>419</v>
      </c>
      <c r="MD3" s="18"/>
      <c r="ME3" s="26" t="s">
        <v>421</v>
      </c>
      <c r="MF3" s="18"/>
      <c r="MG3" s="18"/>
      <c r="MH3" s="18"/>
      <c r="MI3" s="18"/>
      <c r="MJ3" s="18"/>
      <c r="MK3" s="18"/>
      <c r="ML3" s="26" t="s">
        <v>429</v>
      </c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26" t="s">
        <v>462</v>
      </c>
      <c r="NO3" s="18"/>
      <c r="NP3" s="26" t="s">
        <v>464</v>
      </c>
      <c r="NQ3" s="18"/>
      <c r="NR3" s="26" t="s">
        <v>466</v>
      </c>
      <c r="NS3" s="18"/>
      <c r="NT3" s="18"/>
      <c r="NU3" s="18"/>
      <c r="NV3" s="26" t="s">
        <v>469</v>
      </c>
      <c r="NW3" s="18"/>
      <c r="NX3" s="18"/>
      <c r="NY3" s="26" t="s">
        <v>473</v>
      </c>
      <c r="NZ3" s="18"/>
      <c r="OA3" s="26" t="s">
        <v>475</v>
      </c>
      <c r="OB3" s="18"/>
      <c r="OC3" s="18"/>
      <c r="OD3" s="18"/>
      <c r="OE3" s="18"/>
      <c r="OF3" s="18"/>
      <c r="OG3" s="18"/>
      <c r="OH3" s="18"/>
      <c r="OI3" s="18"/>
      <c r="OJ3" s="26" t="s">
        <v>485</v>
      </c>
      <c r="OK3" s="18"/>
      <c r="OL3" s="26" t="s">
        <v>488</v>
      </c>
      <c r="OM3" s="18"/>
      <c r="ON3" s="26" t="s">
        <v>490</v>
      </c>
      <c r="OO3" s="18"/>
      <c r="OP3" s="18"/>
      <c r="OQ3" s="26" t="s">
        <v>494</v>
      </c>
      <c r="OR3" s="18"/>
      <c r="OS3" s="26" t="s">
        <v>497</v>
      </c>
      <c r="OT3" s="18"/>
      <c r="OU3" s="26" t="s">
        <v>500</v>
      </c>
      <c r="OV3" s="18"/>
      <c r="OW3" s="18"/>
      <c r="OX3" s="18"/>
      <c r="OY3" s="18"/>
      <c r="OZ3" s="16"/>
      <c r="PA3" s="24" t="s">
        <v>508</v>
      </c>
      <c r="PB3" s="18"/>
      <c r="PC3" s="18"/>
      <c r="PD3" s="18"/>
      <c r="PE3" s="24" t="s">
        <v>512</v>
      </c>
      <c r="PF3" s="18"/>
      <c r="PG3" s="18"/>
      <c r="PH3" s="24" t="s">
        <v>516</v>
      </c>
      <c r="PI3" s="18"/>
      <c r="PJ3" s="18"/>
      <c r="PK3" s="24" t="s">
        <v>520</v>
      </c>
      <c r="PL3" s="18"/>
      <c r="PM3" s="24" t="s">
        <v>523</v>
      </c>
      <c r="PN3" s="18"/>
      <c r="PO3" s="18"/>
      <c r="PP3" s="18"/>
      <c r="PQ3" s="18"/>
      <c r="PR3" s="24" t="s">
        <v>529</v>
      </c>
      <c r="PS3" s="18"/>
      <c r="PT3" s="24" t="s">
        <v>532</v>
      </c>
      <c r="PU3" s="18"/>
      <c r="PV3" s="24" t="s">
        <v>534</v>
      </c>
      <c r="PW3" s="18"/>
      <c r="PX3" s="24" t="s">
        <v>536</v>
      </c>
      <c r="PY3" s="18"/>
      <c r="PZ3" s="18"/>
      <c r="QA3" s="18"/>
      <c r="QB3" s="24" t="s">
        <v>541</v>
      </c>
      <c r="QC3" s="18"/>
      <c r="QD3" s="24" t="s">
        <v>543</v>
      </c>
      <c r="QE3" s="18"/>
      <c r="QF3" s="18"/>
      <c r="QG3" s="18"/>
      <c r="QH3" s="24" t="s">
        <v>548</v>
      </c>
      <c r="QI3" s="18"/>
      <c r="QJ3" s="18"/>
      <c r="QK3" s="18"/>
      <c r="QL3" s="18"/>
      <c r="QM3" s="24" t="s">
        <v>554</v>
      </c>
      <c r="QN3" s="18"/>
      <c r="QO3" s="24" t="s">
        <v>556</v>
      </c>
      <c r="QP3" s="18"/>
      <c r="QQ3" s="24" t="s">
        <v>558</v>
      </c>
      <c r="QR3" s="18"/>
      <c r="QS3" s="18"/>
      <c r="QT3" s="18"/>
      <c r="QU3" s="24" t="s">
        <v>563</v>
      </c>
      <c r="QV3" s="18"/>
      <c r="QW3" s="24" t="s">
        <v>565</v>
      </c>
      <c r="QX3" s="18"/>
      <c r="QY3" s="24" t="s">
        <v>567</v>
      </c>
      <c r="QZ3" s="18"/>
      <c r="RA3" s="24" t="s">
        <v>569</v>
      </c>
      <c r="RB3" s="18"/>
      <c r="RC3" s="24" t="s">
        <v>571</v>
      </c>
      <c r="RD3" s="18"/>
      <c r="RE3" s="24" t="s">
        <v>573</v>
      </c>
      <c r="RF3" s="18"/>
      <c r="RG3" s="18"/>
      <c r="RH3" s="18"/>
      <c r="RI3" s="24" t="s">
        <v>578</v>
      </c>
      <c r="RJ3" s="18"/>
      <c r="RK3" s="18"/>
      <c r="RL3" s="24" t="s">
        <v>582</v>
      </c>
      <c r="RM3" s="18"/>
      <c r="RN3" s="24" t="s">
        <v>584</v>
      </c>
      <c r="RO3" s="18"/>
      <c r="RP3" s="24" t="s">
        <v>586</v>
      </c>
      <c r="RQ3" s="18"/>
      <c r="RR3" s="18"/>
      <c r="RS3" s="18"/>
      <c r="RT3" s="18"/>
      <c r="RU3" s="18"/>
      <c r="RV3" s="18"/>
      <c r="RW3" s="24" t="s">
        <v>594</v>
      </c>
      <c r="RX3" s="18"/>
      <c r="RY3" s="24" t="s">
        <v>597</v>
      </c>
      <c r="RZ3" s="18"/>
      <c r="SA3" s="24" t="s">
        <v>599</v>
      </c>
      <c r="SB3" s="18"/>
      <c r="SC3" s="24" t="s">
        <v>601</v>
      </c>
      <c r="SD3" s="18"/>
      <c r="SE3" s="24" t="s">
        <v>603</v>
      </c>
      <c r="SF3" s="18"/>
      <c r="SG3" s="18"/>
      <c r="SH3" s="24" t="s">
        <v>607</v>
      </c>
      <c r="SI3" s="18"/>
      <c r="SJ3" s="24" t="s">
        <v>609</v>
      </c>
      <c r="SK3" s="18"/>
      <c r="SL3" s="24" t="s">
        <v>611</v>
      </c>
      <c r="SM3" s="18"/>
      <c r="SN3" s="24" t="s">
        <v>614</v>
      </c>
      <c r="SO3" s="18"/>
      <c r="SP3" s="24" t="s">
        <v>617</v>
      </c>
      <c r="SQ3" s="18"/>
      <c r="SR3" s="24" t="s">
        <v>620</v>
      </c>
      <c r="SS3" s="18"/>
      <c r="ST3" s="24" t="s">
        <v>622</v>
      </c>
      <c r="SU3" s="18"/>
      <c r="SV3" s="24" t="s">
        <v>625</v>
      </c>
      <c r="SW3" s="18"/>
      <c r="SX3" s="24" t="s">
        <v>628</v>
      </c>
      <c r="SY3" s="18"/>
      <c r="SZ3" s="18"/>
      <c r="TA3" s="24" t="s">
        <v>632</v>
      </c>
      <c r="TB3" s="18"/>
      <c r="TC3" s="24" t="s">
        <v>635</v>
      </c>
      <c r="TD3" s="18"/>
      <c r="TE3" s="24" t="s">
        <v>638</v>
      </c>
      <c r="TF3" s="18"/>
      <c r="TG3" s="24" t="s">
        <v>640</v>
      </c>
      <c r="TH3" s="18"/>
      <c r="TI3" s="24" t="s">
        <v>642</v>
      </c>
      <c r="TJ3" s="18"/>
      <c r="TK3" s="24" t="s">
        <v>644</v>
      </c>
      <c r="TL3" s="18"/>
      <c r="TM3" s="24" t="s">
        <v>646</v>
      </c>
      <c r="TN3" s="18"/>
      <c r="TO3" s="24" t="s">
        <v>649</v>
      </c>
      <c r="TP3" s="18"/>
      <c r="TQ3" s="24" t="s">
        <v>651</v>
      </c>
      <c r="TR3" s="18"/>
      <c r="TS3" s="24" t="s">
        <v>653</v>
      </c>
      <c r="TT3" s="18"/>
      <c r="TU3" s="24" t="s">
        <v>655</v>
      </c>
      <c r="TV3" s="18"/>
      <c r="TW3" s="24" t="s">
        <v>657</v>
      </c>
      <c r="TX3" s="18"/>
      <c r="TY3" s="24" t="s">
        <v>659</v>
      </c>
      <c r="TZ3" s="18"/>
      <c r="UA3" s="24" t="s">
        <v>661</v>
      </c>
      <c r="UB3" s="18"/>
      <c r="UC3" s="24" t="s">
        <v>663</v>
      </c>
      <c r="UD3" s="18"/>
      <c r="UE3" s="18"/>
      <c r="UF3" s="18"/>
      <c r="UG3" s="18"/>
      <c r="UH3" s="18"/>
      <c r="UI3" s="18"/>
      <c r="UJ3" s="18"/>
      <c r="UK3" s="24" t="s">
        <v>672</v>
      </c>
      <c r="UL3" s="18"/>
      <c r="UM3" s="24" t="s">
        <v>674</v>
      </c>
      <c r="UN3" s="18"/>
      <c r="UO3" s="24" t="s">
        <v>676</v>
      </c>
      <c r="UP3" s="18"/>
      <c r="UQ3" s="16"/>
      <c r="UR3" s="17" t="s">
        <v>680</v>
      </c>
      <c r="US3" s="18"/>
      <c r="UT3" s="18"/>
      <c r="UU3" s="16"/>
      <c r="UV3" s="15"/>
      <c r="UW3" s="15"/>
    </row>
    <row r="4" spans="1:569" ht="58.5" customHeight="1" thickBot="1">
      <c r="A4" s="33" t="s">
        <v>6</v>
      </c>
      <c r="B4" s="33"/>
      <c r="C4" s="4"/>
      <c r="D4" s="31" t="s">
        <v>10</v>
      </c>
      <c r="E4" s="20"/>
      <c r="F4" s="20"/>
      <c r="G4" s="20"/>
      <c r="H4" s="20"/>
      <c r="I4" s="20"/>
      <c r="J4" s="20"/>
      <c r="K4" s="20"/>
      <c r="L4" s="20"/>
      <c r="M4" s="31" t="s">
        <v>29</v>
      </c>
      <c r="N4" s="20"/>
      <c r="O4" s="20"/>
      <c r="P4" s="20"/>
      <c r="Q4" s="20"/>
      <c r="R4" s="31" t="s">
        <v>35</v>
      </c>
      <c r="S4" s="20"/>
      <c r="T4" s="20"/>
      <c r="U4" s="20"/>
      <c r="V4" s="20"/>
      <c r="W4" s="20"/>
      <c r="X4" s="31" t="s">
        <v>42</v>
      </c>
      <c r="Y4" s="20"/>
      <c r="Z4" s="31" t="s">
        <v>45</v>
      </c>
      <c r="AA4" s="20"/>
      <c r="AB4" s="20"/>
      <c r="AC4" s="20"/>
      <c r="AD4" s="20"/>
      <c r="AE4" s="31" t="s">
        <v>51</v>
      </c>
      <c r="AF4" s="20"/>
      <c r="AG4" s="31" t="s">
        <v>54</v>
      </c>
      <c r="AH4" s="20"/>
      <c r="AI4" s="20"/>
      <c r="AJ4" s="20"/>
      <c r="AK4" s="20"/>
      <c r="AL4" s="20"/>
      <c r="AM4" s="20"/>
      <c r="AN4" s="20"/>
      <c r="AO4" s="20"/>
      <c r="AP4" s="31" t="s">
        <v>64</v>
      </c>
      <c r="AQ4" s="20"/>
      <c r="AR4" s="20"/>
      <c r="AS4" s="20"/>
      <c r="AT4" s="20"/>
      <c r="AU4" s="31" t="s">
        <v>70</v>
      </c>
      <c r="AV4" s="20"/>
      <c r="AW4" s="20"/>
      <c r="AX4" s="20"/>
      <c r="AY4" s="20"/>
      <c r="AZ4" s="31" t="s">
        <v>76</v>
      </c>
      <c r="BA4" s="20"/>
      <c r="BB4" s="20"/>
      <c r="BC4" s="20"/>
      <c r="BD4" s="31" t="s">
        <v>81</v>
      </c>
      <c r="BE4" s="20"/>
      <c r="BF4" s="20"/>
      <c r="BG4" s="20"/>
      <c r="BH4" s="20"/>
      <c r="BI4" s="31" t="s">
        <v>87</v>
      </c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31" t="s">
        <v>121</v>
      </c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31" t="s">
        <v>149</v>
      </c>
      <c r="DC4" s="20"/>
      <c r="DD4" s="20"/>
      <c r="DE4" s="31" t="s">
        <v>153</v>
      </c>
      <c r="DF4" s="20"/>
      <c r="DG4" s="31" t="s">
        <v>156</v>
      </c>
      <c r="DH4" s="20"/>
      <c r="DI4" s="20"/>
      <c r="DJ4" s="31" t="s">
        <v>160</v>
      </c>
      <c r="DK4" s="20"/>
      <c r="DL4" s="20"/>
      <c r="DM4" s="20"/>
      <c r="DN4" s="20"/>
      <c r="DO4" s="31" t="s">
        <v>166</v>
      </c>
      <c r="DP4" s="20"/>
      <c r="DQ4" s="20"/>
      <c r="DR4" s="31" t="s">
        <v>170</v>
      </c>
      <c r="DS4" s="20"/>
      <c r="DT4" s="31" t="s">
        <v>173</v>
      </c>
      <c r="DU4" s="20"/>
      <c r="DV4"/>
      <c r="DW4" s="29" t="s">
        <v>176</v>
      </c>
      <c r="DX4" s="20"/>
      <c r="DY4" s="20"/>
      <c r="DZ4" s="20"/>
      <c r="EA4" s="20"/>
      <c r="EB4" s="20"/>
      <c r="EC4" s="20"/>
      <c r="ED4" s="20"/>
      <c r="EE4" s="20"/>
      <c r="EF4" s="20"/>
      <c r="EG4" s="29" t="s">
        <v>184</v>
      </c>
      <c r="EH4" s="20"/>
      <c r="EI4" s="29" t="s">
        <v>186</v>
      </c>
      <c r="EJ4" s="20"/>
      <c r="EK4" s="20"/>
      <c r="EL4" s="20"/>
      <c r="EM4" s="29" t="s">
        <v>191</v>
      </c>
      <c r="EN4" s="20"/>
      <c r="EO4" s="20"/>
      <c r="EP4" s="20"/>
      <c r="EQ4" s="29" t="s">
        <v>196</v>
      </c>
      <c r="ER4" s="20"/>
      <c r="ES4" s="29" t="s">
        <v>199</v>
      </c>
      <c r="ET4" s="20"/>
      <c r="EU4" s="20"/>
      <c r="EV4" s="29" t="s">
        <v>203</v>
      </c>
      <c r="EW4" s="20"/>
      <c r="EX4" s="20"/>
      <c r="EY4" s="29" t="s">
        <v>207</v>
      </c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9" t="s">
        <v>221</v>
      </c>
      <c r="FM4" s="20"/>
      <c r="FN4" s="20"/>
      <c r="FO4" s="29" t="s">
        <v>225</v>
      </c>
      <c r="FP4" s="20"/>
      <c r="FQ4" s="20"/>
      <c r="FR4" s="29" t="s">
        <v>228</v>
      </c>
      <c r="FS4" s="20"/>
      <c r="FT4" s="29" t="s">
        <v>231</v>
      </c>
      <c r="FU4" s="20"/>
      <c r="FV4" s="29" t="s">
        <v>234</v>
      </c>
      <c r="FW4" s="20"/>
      <c r="FX4" s="29" t="s">
        <v>236</v>
      </c>
      <c r="FY4" s="20"/>
      <c r="FZ4" s="29" t="s">
        <v>238</v>
      </c>
      <c r="GA4" s="20"/>
      <c r="GB4" s="20"/>
      <c r="GC4" s="20"/>
      <c r="GD4" s="20"/>
      <c r="GE4" s="29" t="s">
        <v>244</v>
      </c>
      <c r="GF4" s="20"/>
      <c r="GG4" s="29" t="s">
        <v>247</v>
      </c>
      <c r="GH4" s="20"/>
      <c r="GI4" s="20"/>
      <c r="GJ4" s="20"/>
      <c r="GK4" s="20"/>
      <c r="GL4" s="20"/>
      <c r="GM4" s="20"/>
      <c r="GN4" s="20"/>
      <c r="GO4" s="20"/>
      <c r="GP4" s="29" t="s">
        <v>257</v>
      </c>
      <c r="GQ4" s="20"/>
      <c r="GR4" s="20"/>
      <c r="GS4" s="29" t="s">
        <v>261</v>
      </c>
      <c r="GT4" s="20"/>
      <c r="GU4" s="20"/>
      <c r="GV4" s="20"/>
      <c r="GW4" s="20"/>
      <c r="GX4" s="20"/>
      <c r="GY4" s="20"/>
      <c r="GZ4" s="20"/>
      <c r="HA4" s="29" t="s">
        <v>270</v>
      </c>
      <c r="HB4" s="20"/>
      <c r="HC4" s="20"/>
      <c r="HD4" s="20"/>
      <c r="HE4" s="29" t="s">
        <v>275</v>
      </c>
      <c r="HF4" s="20"/>
      <c r="HG4" s="20"/>
      <c r="HH4" s="20"/>
      <c r="HI4" s="20"/>
      <c r="HJ4" s="29" t="s">
        <v>281</v>
      </c>
      <c r="HK4" s="20"/>
      <c r="HL4" s="29" t="s">
        <v>284</v>
      </c>
      <c r="HM4" s="20"/>
      <c r="HN4" s="29" t="s">
        <v>287</v>
      </c>
      <c r="HO4" s="20"/>
      <c r="HP4" s="29" t="s">
        <v>289</v>
      </c>
      <c r="HQ4" s="20"/>
      <c r="HR4" s="29" t="s">
        <v>292</v>
      </c>
      <c r="HS4" s="20"/>
      <c r="HT4" s="20"/>
      <c r="HU4" s="29" t="s">
        <v>296</v>
      </c>
      <c r="HV4" s="20"/>
      <c r="HW4" s="29" t="s">
        <v>299</v>
      </c>
      <c r="HX4" s="20"/>
      <c r="HY4" s="29" t="s">
        <v>302</v>
      </c>
      <c r="HZ4" s="20"/>
      <c r="IA4" s="20"/>
      <c r="IB4"/>
      <c r="IC4" s="27" t="s">
        <v>307</v>
      </c>
      <c r="ID4" s="20"/>
      <c r="IE4" s="27" t="s">
        <v>309</v>
      </c>
      <c r="IF4" s="20"/>
      <c r="IG4" s="27" t="s">
        <v>312</v>
      </c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7" t="s">
        <v>324</v>
      </c>
      <c r="IT4" s="20"/>
      <c r="IU4" s="27" t="s">
        <v>326</v>
      </c>
      <c r="IV4" s="20"/>
      <c r="IW4" s="20"/>
      <c r="IX4" s="27" t="s">
        <v>330</v>
      </c>
      <c r="IY4" s="20"/>
      <c r="IZ4" s="20"/>
      <c r="JA4" s="27" t="s">
        <v>332</v>
      </c>
      <c r="JB4" s="20"/>
      <c r="JC4" s="20"/>
      <c r="JD4" s="20"/>
      <c r="JE4" s="20"/>
      <c r="JF4" s="27" t="s">
        <v>334</v>
      </c>
      <c r="JG4" s="27" t="s">
        <v>336</v>
      </c>
      <c r="JH4" s="20"/>
      <c r="JI4" s="20"/>
      <c r="JJ4" s="20"/>
      <c r="JK4" s="20"/>
      <c r="JL4" s="20"/>
      <c r="JM4" s="20"/>
      <c r="JN4" s="27" t="s">
        <v>344</v>
      </c>
      <c r="JO4" s="20"/>
      <c r="JP4" s="20"/>
      <c r="JQ4" s="27" t="s">
        <v>348</v>
      </c>
      <c r="JR4" s="20"/>
      <c r="JS4" s="20"/>
      <c r="JT4" s="20"/>
      <c r="JU4" s="27" t="s">
        <v>352</v>
      </c>
      <c r="JV4" s="20"/>
      <c r="JW4" s="20"/>
      <c r="JX4" s="27" t="s">
        <v>354</v>
      </c>
      <c r="JY4" s="20"/>
      <c r="JZ4" s="20"/>
      <c r="KA4" s="20"/>
      <c r="KB4" s="20"/>
      <c r="KC4" s="27" t="s">
        <v>360</v>
      </c>
      <c r="KD4" s="20"/>
      <c r="KE4" s="20"/>
      <c r="KF4" s="27" t="s">
        <v>364</v>
      </c>
      <c r="KG4" s="20"/>
      <c r="KH4" s="27" t="s">
        <v>366</v>
      </c>
      <c r="KI4" s="20"/>
      <c r="KJ4" s="27" t="s">
        <v>368</v>
      </c>
      <c r="KK4" s="20"/>
      <c r="KL4" s="27" t="s">
        <v>370</v>
      </c>
      <c r="KM4" s="20"/>
      <c r="KN4" s="27" t="s">
        <v>372</v>
      </c>
      <c r="KO4" s="20"/>
      <c r="KP4" s="27" t="s">
        <v>374</v>
      </c>
      <c r="KQ4" s="20"/>
      <c r="KR4" s="27" t="s">
        <v>376</v>
      </c>
      <c r="KS4" s="20"/>
      <c r="KT4" s="27" t="s">
        <v>378</v>
      </c>
      <c r="KU4" s="20"/>
      <c r="KV4" s="20"/>
      <c r="KW4" s="20"/>
      <c r="KX4" s="20"/>
      <c r="KY4" s="20"/>
      <c r="KZ4" s="27" t="s">
        <v>385</v>
      </c>
      <c r="LA4" s="20"/>
      <c r="LB4" s="27" t="s">
        <v>387</v>
      </c>
      <c r="LC4" s="20"/>
      <c r="LD4" s="20"/>
      <c r="LE4" s="20"/>
      <c r="LF4" s="20"/>
      <c r="LG4" s="27" t="s">
        <v>393</v>
      </c>
      <c r="LH4" s="20"/>
      <c r="LI4" s="20"/>
      <c r="LJ4" s="27" t="s">
        <v>397</v>
      </c>
      <c r="LK4" s="20"/>
      <c r="LL4" s="27" t="s">
        <v>400</v>
      </c>
      <c r="LM4" s="20"/>
      <c r="LN4" s="20"/>
      <c r="LO4" s="20"/>
      <c r="LP4" s="20"/>
      <c r="LQ4" s="20"/>
      <c r="LR4" s="20"/>
      <c r="LS4" s="20"/>
      <c r="LT4" s="20"/>
      <c r="LU4" s="27" t="s">
        <v>410</v>
      </c>
      <c r="LV4" s="20"/>
      <c r="LW4" s="27" t="s">
        <v>412</v>
      </c>
      <c r="LX4" s="20"/>
      <c r="LY4" s="20"/>
      <c r="LZ4" s="27" t="s">
        <v>416</v>
      </c>
      <c r="MA4" s="20"/>
      <c r="MB4" s="20"/>
      <c r="MC4" s="27" t="s">
        <v>420</v>
      </c>
      <c r="MD4" s="20"/>
      <c r="ME4" s="27" t="s">
        <v>422</v>
      </c>
      <c r="MF4" s="20"/>
      <c r="MG4" s="20"/>
      <c r="MH4" s="20"/>
      <c r="MI4" s="20"/>
      <c r="MJ4" s="20"/>
      <c r="MK4" s="20"/>
      <c r="ML4" s="27" t="s">
        <v>430</v>
      </c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7" t="s">
        <v>463</v>
      </c>
      <c r="NO4" s="20"/>
      <c r="NP4" s="27" t="s">
        <v>465</v>
      </c>
      <c r="NQ4" s="20"/>
      <c r="NR4" s="27" t="s">
        <v>467</v>
      </c>
      <c r="NS4" s="20"/>
      <c r="NT4" s="20"/>
      <c r="NU4" s="20"/>
      <c r="NV4" s="27" t="s">
        <v>470</v>
      </c>
      <c r="NW4" s="20"/>
      <c r="NX4" s="20"/>
      <c r="NY4" s="27" t="s">
        <v>474</v>
      </c>
      <c r="NZ4" s="20"/>
      <c r="OA4" s="27" t="s">
        <v>476</v>
      </c>
      <c r="OB4" s="20"/>
      <c r="OC4" s="20"/>
      <c r="OD4" s="20"/>
      <c r="OE4" s="20"/>
      <c r="OF4" s="20"/>
      <c r="OG4" s="20"/>
      <c r="OH4" s="20"/>
      <c r="OI4" s="20"/>
      <c r="OJ4" s="27" t="s">
        <v>486</v>
      </c>
      <c r="OK4" s="20"/>
      <c r="OL4" s="27" t="s">
        <v>489</v>
      </c>
      <c r="OM4" s="20"/>
      <c r="ON4" s="27" t="s">
        <v>491</v>
      </c>
      <c r="OO4" s="20"/>
      <c r="OP4" s="20"/>
      <c r="OQ4" s="27" t="s">
        <v>495</v>
      </c>
      <c r="OR4" s="20"/>
      <c r="OS4" s="27" t="s">
        <v>498</v>
      </c>
      <c r="OT4" s="20"/>
      <c r="OU4" s="27" t="s">
        <v>501</v>
      </c>
      <c r="OV4" s="20"/>
      <c r="OW4" s="20"/>
      <c r="OX4" s="20"/>
      <c r="OY4" s="20"/>
      <c r="OZ4"/>
      <c r="PA4" s="25" t="s">
        <v>509</v>
      </c>
      <c r="PB4" s="20"/>
      <c r="PC4" s="20"/>
      <c r="PD4" s="20"/>
      <c r="PE4" s="25" t="s">
        <v>513</v>
      </c>
      <c r="PF4" s="20"/>
      <c r="PG4" s="20"/>
      <c r="PH4" s="25" t="s">
        <v>517</v>
      </c>
      <c r="PI4" s="20"/>
      <c r="PJ4" s="20"/>
      <c r="PK4" s="25" t="s">
        <v>521</v>
      </c>
      <c r="PL4" s="20"/>
      <c r="PM4" s="25" t="s">
        <v>524</v>
      </c>
      <c r="PN4" s="20"/>
      <c r="PO4" s="20"/>
      <c r="PP4" s="20"/>
      <c r="PQ4" s="20"/>
      <c r="PR4" s="25" t="s">
        <v>530</v>
      </c>
      <c r="PS4" s="20"/>
      <c r="PT4" s="25" t="s">
        <v>533</v>
      </c>
      <c r="PU4" s="20"/>
      <c r="PV4" s="25" t="s">
        <v>535</v>
      </c>
      <c r="PW4" s="20"/>
      <c r="PX4" s="25" t="s">
        <v>537</v>
      </c>
      <c r="PY4" s="20"/>
      <c r="PZ4" s="20"/>
      <c r="QA4" s="20"/>
      <c r="QB4" s="25" t="s">
        <v>542</v>
      </c>
      <c r="QC4" s="20"/>
      <c r="QD4" s="25" t="s">
        <v>544</v>
      </c>
      <c r="QE4" s="20"/>
      <c r="QF4" s="20"/>
      <c r="QG4" s="20"/>
      <c r="QH4" s="25" t="s">
        <v>549</v>
      </c>
      <c r="QI4" s="20"/>
      <c r="QJ4" s="20"/>
      <c r="QK4" s="20"/>
      <c r="QL4" s="20"/>
      <c r="QM4" s="25" t="s">
        <v>555</v>
      </c>
      <c r="QN4" s="20"/>
      <c r="QO4" s="25" t="s">
        <v>557</v>
      </c>
      <c r="QP4" s="20"/>
      <c r="QQ4" s="25" t="s">
        <v>559</v>
      </c>
      <c r="QR4" s="20"/>
      <c r="QS4" s="20"/>
      <c r="QT4" s="20"/>
      <c r="QU4" s="25" t="s">
        <v>564</v>
      </c>
      <c r="QV4" s="20"/>
      <c r="QW4" s="25" t="s">
        <v>566</v>
      </c>
      <c r="QX4" s="20"/>
      <c r="QY4" s="25" t="s">
        <v>568</v>
      </c>
      <c r="QZ4" s="20"/>
      <c r="RA4" s="25" t="s">
        <v>570</v>
      </c>
      <c r="RB4" s="20"/>
      <c r="RC4" s="25" t="s">
        <v>572</v>
      </c>
      <c r="RD4" s="20"/>
      <c r="RE4" s="25" t="s">
        <v>574</v>
      </c>
      <c r="RF4" s="20"/>
      <c r="RG4" s="20"/>
      <c r="RH4" s="20"/>
      <c r="RI4" s="25" t="s">
        <v>579</v>
      </c>
      <c r="RJ4" s="20"/>
      <c r="RK4" s="20"/>
      <c r="RL4" s="25" t="s">
        <v>583</v>
      </c>
      <c r="RM4" s="20"/>
      <c r="RN4" s="25" t="s">
        <v>585</v>
      </c>
      <c r="RO4" s="20"/>
      <c r="RP4" s="25" t="s">
        <v>587</v>
      </c>
      <c r="RQ4" s="20"/>
      <c r="RR4" s="20"/>
      <c r="RS4" s="20"/>
      <c r="RT4" s="20"/>
      <c r="RU4" s="20"/>
      <c r="RV4" s="20"/>
      <c r="RW4" s="25" t="s">
        <v>595</v>
      </c>
      <c r="RX4" s="20"/>
      <c r="RY4" s="25" t="s">
        <v>598</v>
      </c>
      <c r="RZ4" s="20"/>
      <c r="SA4" s="25" t="s">
        <v>600</v>
      </c>
      <c r="SB4" s="20"/>
      <c r="SC4" s="25" t="s">
        <v>602</v>
      </c>
      <c r="SD4" s="20"/>
      <c r="SE4" s="25" t="s">
        <v>604</v>
      </c>
      <c r="SF4" s="20"/>
      <c r="SG4" s="20"/>
      <c r="SH4" s="25" t="s">
        <v>608</v>
      </c>
      <c r="SI4" s="20"/>
      <c r="SJ4" s="25" t="s">
        <v>610</v>
      </c>
      <c r="SK4" s="20"/>
      <c r="SL4" s="25" t="s">
        <v>612</v>
      </c>
      <c r="SM4" s="20"/>
      <c r="SN4" s="25" t="s">
        <v>615</v>
      </c>
      <c r="SO4" s="20"/>
      <c r="SP4" s="25" t="s">
        <v>618</v>
      </c>
      <c r="SQ4" s="20"/>
      <c r="SR4" s="25" t="s">
        <v>621</v>
      </c>
      <c r="SS4" s="20"/>
      <c r="ST4" s="25" t="s">
        <v>623</v>
      </c>
      <c r="SU4" s="20"/>
      <c r="SV4" s="25" t="s">
        <v>626</v>
      </c>
      <c r="SW4" s="20"/>
      <c r="SX4" s="25" t="s">
        <v>629</v>
      </c>
      <c r="SY4" s="20"/>
      <c r="SZ4" s="20"/>
      <c r="TA4" s="25" t="s">
        <v>633</v>
      </c>
      <c r="TB4" s="20"/>
      <c r="TC4" s="25" t="s">
        <v>636</v>
      </c>
      <c r="TD4" s="20"/>
      <c r="TE4" s="25" t="s">
        <v>639</v>
      </c>
      <c r="TF4" s="20"/>
      <c r="TG4" s="25" t="s">
        <v>641</v>
      </c>
      <c r="TH4" s="20"/>
      <c r="TI4" s="25" t="s">
        <v>643</v>
      </c>
      <c r="TJ4" s="20"/>
      <c r="TK4" s="25" t="s">
        <v>645</v>
      </c>
      <c r="TL4" s="20"/>
      <c r="TM4" s="25" t="s">
        <v>647</v>
      </c>
      <c r="TN4" s="20"/>
      <c r="TO4" s="25" t="s">
        <v>650</v>
      </c>
      <c r="TP4" s="20"/>
      <c r="TQ4" s="25" t="s">
        <v>652</v>
      </c>
      <c r="TR4" s="20"/>
      <c r="TS4" s="25" t="s">
        <v>654</v>
      </c>
      <c r="TT4" s="20"/>
      <c r="TU4" s="25" t="s">
        <v>656</v>
      </c>
      <c r="TV4" s="20"/>
      <c r="TW4" s="25" t="s">
        <v>658</v>
      </c>
      <c r="TX4" s="20"/>
      <c r="TY4" s="25" t="s">
        <v>660</v>
      </c>
      <c r="TZ4" s="20"/>
      <c r="UA4" s="25" t="s">
        <v>662</v>
      </c>
      <c r="UB4" s="20"/>
      <c r="UC4" s="25" t="s">
        <v>664</v>
      </c>
      <c r="UD4" s="20"/>
      <c r="UE4" s="20"/>
      <c r="UF4" s="20"/>
      <c r="UG4" s="20"/>
      <c r="UH4" s="20"/>
      <c r="UI4" s="20"/>
      <c r="UJ4" s="20"/>
      <c r="UK4" s="25" t="s">
        <v>673</v>
      </c>
      <c r="UL4" s="20"/>
      <c r="UM4" s="25" t="s">
        <v>675</v>
      </c>
      <c r="UN4" s="20"/>
      <c r="UO4" s="25" t="s">
        <v>677</v>
      </c>
      <c r="UP4" s="20"/>
      <c r="UQ4"/>
      <c r="UR4" s="19" t="s">
        <v>681</v>
      </c>
      <c r="US4" s="20"/>
      <c r="UT4" s="20"/>
      <c r="UU4"/>
      <c r="UV4" s="21" t="s">
        <v>684</v>
      </c>
      <c r="UW4" s="21" t="s">
        <v>685</v>
      </c>
    </row>
    <row r="5" spans="1:569" ht="37.5" customHeight="1" thickBot="1">
      <c r="A5" s="32" t="s">
        <v>5</v>
      </c>
      <c r="B5" s="32"/>
      <c r="C5" s="4"/>
      <c r="D5" s="10" t="s">
        <v>12</v>
      </c>
      <c r="E5" s="10" t="s">
        <v>14</v>
      </c>
      <c r="F5" s="10" t="s">
        <v>16</v>
      </c>
      <c r="G5" s="10" t="s">
        <v>18</v>
      </c>
      <c r="H5" s="10" t="s">
        <v>20</v>
      </c>
      <c r="I5" s="10" t="s">
        <v>22</v>
      </c>
      <c r="J5" s="10" t="s">
        <v>24</v>
      </c>
      <c r="K5" s="10" t="s">
        <v>26</v>
      </c>
      <c r="L5" s="10"/>
      <c r="M5" s="10" t="s">
        <v>12</v>
      </c>
      <c r="N5" s="10" t="s">
        <v>14</v>
      </c>
      <c r="O5" s="10" t="s">
        <v>16</v>
      </c>
      <c r="P5" s="10" t="s">
        <v>18</v>
      </c>
      <c r="Q5" s="10"/>
      <c r="R5" s="10" t="s">
        <v>12</v>
      </c>
      <c r="S5" s="10" t="s">
        <v>14</v>
      </c>
      <c r="T5" s="10" t="s">
        <v>16</v>
      </c>
      <c r="U5" s="10" t="s">
        <v>18</v>
      </c>
      <c r="V5" s="10" t="s">
        <v>20</v>
      </c>
      <c r="W5" s="10"/>
      <c r="X5" s="10" t="s">
        <v>7</v>
      </c>
      <c r="Y5" s="10"/>
      <c r="Z5" s="10" t="s">
        <v>12</v>
      </c>
      <c r="AA5" s="10" t="s">
        <v>14</v>
      </c>
      <c r="AB5" s="10" t="s">
        <v>16</v>
      </c>
      <c r="AC5" s="10" t="s">
        <v>18</v>
      </c>
      <c r="AD5" s="10"/>
      <c r="AE5" s="10" t="s">
        <v>12</v>
      </c>
      <c r="AF5" s="10"/>
      <c r="AG5" s="10" t="s">
        <v>12</v>
      </c>
      <c r="AH5" s="10" t="s">
        <v>14</v>
      </c>
      <c r="AI5" s="10" t="s">
        <v>16</v>
      </c>
      <c r="AJ5" s="10" t="s">
        <v>18</v>
      </c>
      <c r="AK5" s="10" t="s">
        <v>20</v>
      </c>
      <c r="AL5" s="10" t="s">
        <v>22</v>
      </c>
      <c r="AM5" s="10" t="s">
        <v>24</v>
      </c>
      <c r="AN5" s="10" t="s">
        <v>26</v>
      </c>
      <c r="AO5" s="10"/>
      <c r="AP5" s="10" t="s">
        <v>12</v>
      </c>
      <c r="AQ5" s="10" t="s">
        <v>14</v>
      </c>
      <c r="AR5" s="10" t="s">
        <v>16</v>
      </c>
      <c r="AS5" s="10" t="s">
        <v>18</v>
      </c>
      <c r="AT5" s="10"/>
      <c r="AU5" s="10" t="s">
        <v>12</v>
      </c>
      <c r="AV5" s="10" t="s">
        <v>14</v>
      </c>
      <c r="AW5" s="10" t="s">
        <v>16</v>
      </c>
      <c r="AX5" s="10" t="s">
        <v>18</v>
      </c>
      <c r="AY5" s="10"/>
      <c r="AZ5" s="10" t="s">
        <v>12</v>
      </c>
      <c r="BA5" s="10" t="s">
        <v>14</v>
      </c>
      <c r="BB5" s="10" t="s">
        <v>7</v>
      </c>
      <c r="BC5" s="10"/>
      <c r="BD5" s="10" t="s">
        <v>12</v>
      </c>
      <c r="BE5" s="10" t="s">
        <v>14</v>
      </c>
      <c r="BF5" s="10" t="s">
        <v>16</v>
      </c>
      <c r="BG5" s="10" t="s">
        <v>18</v>
      </c>
      <c r="BH5" s="10"/>
      <c r="BI5" s="10" t="s">
        <v>12</v>
      </c>
      <c r="BJ5" s="10" t="s">
        <v>14</v>
      </c>
      <c r="BK5" s="10" t="s">
        <v>16</v>
      </c>
      <c r="BL5" s="10" t="s">
        <v>18</v>
      </c>
      <c r="BM5" s="10" t="s">
        <v>20</v>
      </c>
      <c r="BN5" s="10" t="s">
        <v>22</v>
      </c>
      <c r="BO5" s="10" t="s">
        <v>24</v>
      </c>
      <c r="BP5" s="10" t="s">
        <v>26</v>
      </c>
      <c r="BQ5" s="10" t="s">
        <v>97</v>
      </c>
      <c r="BR5" s="10" t="s">
        <v>99</v>
      </c>
      <c r="BS5" s="10" t="s">
        <v>101</v>
      </c>
      <c r="BT5" s="10" t="s">
        <v>103</v>
      </c>
      <c r="BU5" s="10" t="s">
        <v>105</v>
      </c>
      <c r="BV5" s="10" t="s">
        <v>107</v>
      </c>
      <c r="BW5" s="10" t="s">
        <v>109</v>
      </c>
      <c r="BX5" s="10" t="s">
        <v>111</v>
      </c>
      <c r="BY5" s="10" t="s">
        <v>113</v>
      </c>
      <c r="BZ5" s="10" t="s">
        <v>115</v>
      </c>
      <c r="CA5" s="10" t="s">
        <v>117</v>
      </c>
      <c r="CB5" s="10" t="s">
        <v>119</v>
      </c>
      <c r="CC5" s="10"/>
      <c r="CD5" s="10" t="s">
        <v>12</v>
      </c>
      <c r="CE5" s="10" t="s">
        <v>14</v>
      </c>
      <c r="CF5" s="10" t="s">
        <v>16</v>
      </c>
      <c r="CG5" s="10" t="s">
        <v>18</v>
      </c>
      <c r="CH5" s="10" t="s">
        <v>20</v>
      </c>
      <c r="CI5" s="10" t="s">
        <v>22</v>
      </c>
      <c r="CJ5" s="10" t="s">
        <v>24</v>
      </c>
      <c r="CK5" s="10" t="s">
        <v>26</v>
      </c>
      <c r="CL5" s="10" t="s">
        <v>97</v>
      </c>
      <c r="CM5" s="10" t="s">
        <v>99</v>
      </c>
      <c r="CN5" s="10" t="s">
        <v>101</v>
      </c>
      <c r="CO5" s="10" t="s">
        <v>103</v>
      </c>
      <c r="CP5" s="10" t="s">
        <v>105</v>
      </c>
      <c r="CQ5" s="10" t="s">
        <v>107</v>
      </c>
      <c r="CR5" s="10" t="s">
        <v>109</v>
      </c>
      <c r="CS5" s="10" t="s">
        <v>111</v>
      </c>
      <c r="CT5" s="10" t="s">
        <v>113</v>
      </c>
      <c r="CU5" s="10" t="s">
        <v>115</v>
      </c>
      <c r="CV5" s="10" t="s">
        <v>117</v>
      </c>
      <c r="CW5" s="10" t="s">
        <v>119</v>
      </c>
      <c r="CX5" s="10" t="s">
        <v>143</v>
      </c>
      <c r="CY5" s="10" t="s">
        <v>145</v>
      </c>
      <c r="CZ5" s="10" t="s">
        <v>147</v>
      </c>
      <c r="DA5" s="10"/>
      <c r="DB5" s="10" t="s">
        <v>12</v>
      </c>
      <c r="DC5" s="10" t="s">
        <v>14</v>
      </c>
      <c r="DD5" s="10"/>
      <c r="DE5" s="10" t="s">
        <v>7</v>
      </c>
      <c r="DF5" s="10"/>
      <c r="DG5" s="10" t="s">
        <v>12</v>
      </c>
      <c r="DH5" s="10" t="s">
        <v>14</v>
      </c>
      <c r="DI5" s="10"/>
      <c r="DJ5" s="10" t="s">
        <v>12</v>
      </c>
      <c r="DK5" s="10" t="s">
        <v>14</v>
      </c>
      <c r="DL5" s="10" t="s">
        <v>16</v>
      </c>
      <c r="DM5" s="10" t="s">
        <v>18</v>
      </c>
      <c r="DN5" s="10"/>
      <c r="DO5" s="10" t="s">
        <v>12</v>
      </c>
      <c r="DP5" s="10" t="s">
        <v>14</v>
      </c>
      <c r="DQ5" s="10"/>
      <c r="DR5" s="10" t="s">
        <v>7</v>
      </c>
      <c r="DS5" s="10"/>
      <c r="DT5" s="10" t="s">
        <v>7</v>
      </c>
      <c r="DU5" s="10"/>
      <c r="DV5"/>
      <c r="DW5" s="11" t="s">
        <v>12</v>
      </c>
      <c r="DX5" s="11" t="s">
        <v>14</v>
      </c>
      <c r="DY5" s="11" t="s">
        <v>16</v>
      </c>
      <c r="DZ5" s="11" t="s">
        <v>18</v>
      </c>
      <c r="EA5" s="11" t="s">
        <v>20</v>
      </c>
      <c r="EB5" s="11" t="s">
        <v>22</v>
      </c>
      <c r="EC5" s="11" t="s">
        <v>24</v>
      </c>
      <c r="ED5" s="11" t="s">
        <v>26</v>
      </c>
      <c r="EE5" s="11" t="s">
        <v>97</v>
      </c>
      <c r="EF5" s="11"/>
      <c r="EG5" s="11" t="s">
        <v>7</v>
      </c>
      <c r="EH5" s="11"/>
      <c r="EI5" s="11" t="s">
        <v>12</v>
      </c>
      <c r="EJ5" s="11" t="s">
        <v>14</v>
      </c>
      <c r="EK5" s="11" t="s">
        <v>16</v>
      </c>
      <c r="EL5" s="11"/>
      <c r="EM5" s="11" t="s">
        <v>12</v>
      </c>
      <c r="EN5" s="11" t="s">
        <v>14</v>
      </c>
      <c r="EO5" s="11" t="s">
        <v>16</v>
      </c>
      <c r="EP5" s="11"/>
      <c r="EQ5" s="11" t="s">
        <v>7</v>
      </c>
      <c r="ER5" s="11"/>
      <c r="ES5" s="11" t="s">
        <v>12</v>
      </c>
      <c r="ET5" s="11" t="s">
        <v>14</v>
      </c>
      <c r="EU5" s="11"/>
      <c r="EV5" s="11" t="s">
        <v>12</v>
      </c>
      <c r="EW5" s="11" t="s">
        <v>14</v>
      </c>
      <c r="EX5" s="11"/>
      <c r="EY5" s="11" t="s">
        <v>12</v>
      </c>
      <c r="EZ5" s="11" t="s">
        <v>14</v>
      </c>
      <c r="FA5" s="11" t="s">
        <v>16</v>
      </c>
      <c r="FB5" s="11" t="s">
        <v>18</v>
      </c>
      <c r="FC5" s="11" t="s">
        <v>20</v>
      </c>
      <c r="FD5" s="11" t="s">
        <v>22</v>
      </c>
      <c r="FE5" s="11" t="s">
        <v>24</v>
      </c>
      <c r="FF5" s="11" t="s">
        <v>26</v>
      </c>
      <c r="FG5" s="11" t="s">
        <v>97</v>
      </c>
      <c r="FH5" s="11" t="s">
        <v>103</v>
      </c>
      <c r="FI5" s="11" t="s">
        <v>105</v>
      </c>
      <c r="FJ5" s="11" t="s">
        <v>107</v>
      </c>
      <c r="FK5" s="11"/>
      <c r="FL5" s="11" t="s">
        <v>12</v>
      </c>
      <c r="FM5" s="11" t="s">
        <v>14</v>
      </c>
      <c r="FN5" s="11"/>
      <c r="FO5" s="11" t="s">
        <v>12</v>
      </c>
      <c r="FP5" s="11" t="s">
        <v>14</v>
      </c>
      <c r="FQ5" s="11"/>
      <c r="FR5" s="11" t="s">
        <v>7</v>
      </c>
      <c r="FS5" s="11"/>
      <c r="FT5" s="11" t="s">
        <v>7</v>
      </c>
      <c r="FU5" s="11"/>
      <c r="FV5" s="11" t="s">
        <v>7</v>
      </c>
      <c r="FW5" s="11"/>
      <c r="FX5" s="11" t="s">
        <v>7</v>
      </c>
      <c r="FY5" s="11"/>
      <c r="FZ5" s="11" t="s">
        <v>12</v>
      </c>
      <c r="GA5" s="11" t="s">
        <v>14</v>
      </c>
      <c r="GB5" s="11" t="s">
        <v>16</v>
      </c>
      <c r="GC5" s="11" t="s">
        <v>18</v>
      </c>
      <c r="GD5" s="11"/>
      <c r="GE5" s="11" t="s">
        <v>7</v>
      </c>
      <c r="GF5" s="11"/>
      <c r="GG5" s="11" t="s">
        <v>12</v>
      </c>
      <c r="GH5" s="11" t="s">
        <v>14</v>
      </c>
      <c r="GI5" s="11" t="s">
        <v>16</v>
      </c>
      <c r="GJ5" s="11" t="s">
        <v>18</v>
      </c>
      <c r="GK5" s="11" t="s">
        <v>20</v>
      </c>
      <c r="GL5" s="11" t="s">
        <v>22</v>
      </c>
      <c r="GM5" s="11" t="s">
        <v>24</v>
      </c>
      <c r="GN5" s="11" t="s">
        <v>26</v>
      </c>
      <c r="GO5" s="11"/>
      <c r="GP5" s="11" t="s">
        <v>12</v>
      </c>
      <c r="GQ5" s="11" t="s">
        <v>14</v>
      </c>
      <c r="GR5" s="11"/>
      <c r="GS5" s="11" t="s">
        <v>12</v>
      </c>
      <c r="GT5" s="11" t="s">
        <v>14</v>
      </c>
      <c r="GU5" s="11" t="s">
        <v>16</v>
      </c>
      <c r="GV5" s="11" t="s">
        <v>18</v>
      </c>
      <c r="GW5" s="11" t="s">
        <v>20</v>
      </c>
      <c r="GX5" s="11" t="s">
        <v>22</v>
      </c>
      <c r="GY5" s="11" t="s">
        <v>24</v>
      </c>
      <c r="GZ5" s="11"/>
      <c r="HA5" s="11" t="s">
        <v>12</v>
      </c>
      <c r="HB5" s="11" t="s">
        <v>14</v>
      </c>
      <c r="HC5" s="11" t="s">
        <v>16</v>
      </c>
      <c r="HD5" s="11"/>
      <c r="HE5" s="11" t="s">
        <v>12</v>
      </c>
      <c r="HF5" s="11" t="s">
        <v>14</v>
      </c>
      <c r="HG5" s="11" t="s">
        <v>16</v>
      </c>
      <c r="HH5" s="11" t="s">
        <v>18</v>
      </c>
      <c r="HI5" s="11"/>
      <c r="HJ5" s="11" t="s">
        <v>12</v>
      </c>
      <c r="HK5" s="11"/>
      <c r="HL5" s="11" t="s">
        <v>7</v>
      </c>
      <c r="HM5" s="11"/>
      <c r="HN5" s="11" t="s">
        <v>7</v>
      </c>
      <c r="HO5" s="11"/>
      <c r="HP5" s="11" t="s">
        <v>7</v>
      </c>
      <c r="HQ5" s="11"/>
      <c r="HR5" s="11" t="s">
        <v>12</v>
      </c>
      <c r="HS5" s="11" t="s">
        <v>14</v>
      </c>
      <c r="HT5" s="11"/>
      <c r="HU5" s="11" t="s">
        <v>7</v>
      </c>
      <c r="HV5" s="11"/>
      <c r="HW5" s="11" t="s">
        <v>7</v>
      </c>
      <c r="HX5" s="11"/>
      <c r="HY5" s="11" t="s">
        <v>12</v>
      </c>
      <c r="HZ5" s="11" t="s">
        <v>14</v>
      </c>
      <c r="IA5" s="11"/>
      <c r="IB5"/>
      <c r="IC5" s="12" t="s">
        <v>7</v>
      </c>
      <c r="ID5" s="12"/>
      <c r="IE5" s="12" t="s">
        <v>7</v>
      </c>
      <c r="IF5" s="12"/>
      <c r="IG5" s="12" t="s">
        <v>12</v>
      </c>
      <c r="IH5" s="12" t="s">
        <v>14</v>
      </c>
      <c r="II5" s="12" t="s">
        <v>16</v>
      </c>
      <c r="IJ5" s="12" t="s">
        <v>18</v>
      </c>
      <c r="IK5" s="12" t="s">
        <v>20</v>
      </c>
      <c r="IL5" s="12" t="s">
        <v>22</v>
      </c>
      <c r="IM5" s="12" t="s">
        <v>24</v>
      </c>
      <c r="IN5" s="12" t="s">
        <v>26</v>
      </c>
      <c r="IO5" s="12" t="s">
        <v>97</v>
      </c>
      <c r="IP5" s="12" t="s">
        <v>103</v>
      </c>
      <c r="IQ5" s="12" t="s">
        <v>105</v>
      </c>
      <c r="IR5" s="12"/>
      <c r="IS5" s="12" t="s">
        <v>7</v>
      </c>
      <c r="IT5" s="12"/>
      <c r="IU5" s="12" t="s">
        <v>12</v>
      </c>
      <c r="IV5" s="12" t="s">
        <v>14</v>
      </c>
      <c r="IW5" s="12"/>
      <c r="IX5" s="12" t="s">
        <v>12</v>
      </c>
      <c r="IY5" s="12" t="s">
        <v>14</v>
      </c>
      <c r="IZ5" s="12"/>
      <c r="JA5" s="12" t="s">
        <v>12</v>
      </c>
      <c r="JB5" s="12" t="s">
        <v>14</v>
      </c>
      <c r="JC5" s="12" t="s">
        <v>16</v>
      </c>
      <c r="JD5" s="12" t="s">
        <v>18</v>
      </c>
      <c r="JE5" s="12"/>
      <c r="JF5" s="12"/>
      <c r="JG5" s="12" t="s">
        <v>12</v>
      </c>
      <c r="JH5" s="12" t="s">
        <v>14</v>
      </c>
      <c r="JI5" s="12" t="s">
        <v>16</v>
      </c>
      <c r="JJ5" s="12" t="s">
        <v>18</v>
      </c>
      <c r="JK5" s="12" t="s">
        <v>20</v>
      </c>
      <c r="JL5" s="12" t="s">
        <v>22</v>
      </c>
      <c r="JM5" s="12"/>
      <c r="JN5" s="12" t="s">
        <v>12</v>
      </c>
      <c r="JO5" s="12" t="s">
        <v>14</v>
      </c>
      <c r="JP5" s="12"/>
      <c r="JQ5" s="12" t="s">
        <v>12</v>
      </c>
      <c r="JR5" s="12" t="s">
        <v>14</v>
      </c>
      <c r="JS5" s="12" t="s">
        <v>16</v>
      </c>
      <c r="JT5" s="12"/>
      <c r="JU5" s="12" t="s">
        <v>12</v>
      </c>
      <c r="JV5" s="12" t="s">
        <v>14</v>
      </c>
      <c r="JW5" s="12"/>
      <c r="JX5" s="12" t="s">
        <v>12</v>
      </c>
      <c r="JY5" s="12" t="s">
        <v>14</v>
      </c>
      <c r="JZ5" s="12" t="s">
        <v>16</v>
      </c>
      <c r="KA5" s="12" t="s">
        <v>18</v>
      </c>
      <c r="KB5" s="12"/>
      <c r="KC5" s="12" t="s">
        <v>12</v>
      </c>
      <c r="KD5" s="12" t="s">
        <v>14</v>
      </c>
      <c r="KE5" s="12"/>
      <c r="KF5" s="12" t="s">
        <v>7</v>
      </c>
      <c r="KG5" s="12"/>
      <c r="KH5" s="12" t="s">
        <v>7</v>
      </c>
      <c r="KI5" s="12"/>
      <c r="KJ5" s="12" t="s">
        <v>12</v>
      </c>
      <c r="KK5" s="12"/>
      <c r="KL5" s="12" t="s">
        <v>7</v>
      </c>
      <c r="KM5" s="12"/>
      <c r="KN5" s="12" t="s">
        <v>7</v>
      </c>
      <c r="KO5" s="12"/>
      <c r="KP5" s="12" t="s">
        <v>7</v>
      </c>
      <c r="KQ5" s="12"/>
      <c r="KR5" s="12" t="s">
        <v>7</v>
      </c>
      <c r="KS5" s="12"/>
      <c r="KT5" s="12" t="s">
        <v>12</v>
      </c>
      <c r="KU5" s="12" t="s">
        <v>14</v>
      </c>
      <c r="KV5" s="12" t="s">
        <v>16</v>
      </c>
      <c r="KW5" s="12" t="s">
        <v>18</v>
      </c>
      <c r="KX5" s="12" t="s">
        <v>20</v>
      </c>
      <c r="KY5" s="12"/>
      <c r="KZ5" s="12" t="s">
        <v>7</v>
      </c>
      <c r="LA5" s="12"/>
      <c r="LB5" s="12" t="s">
        <v>12</v>
      </c>
      <c r="LC5" s="12" t="s">
        <v>14</v>
      </c>
      <c r="LD5" s="12" t="s">
        <v>16</v>
      </c>
      <c r="LE5" s="12" t="s">
        <v>18</v>
      </c>
      <c r="LF5" s="12"/>
      <c r="LG5" s="12" t="s">
        <v>12</v>
      </c>
      <c r="LH5" s="12" t="s">
        <v>14</v>
      </c>
      <c r="LI5" s="12"/>
      <c r="LJ5" s="12" t="s">
        <v>12</v>
      </c>
      <c r="LK5" s="12"/>
      <c r="LL5" s="12" t="s">
        <v>12</v>
      </c>
      <c r="LM5" s="12" t="s">
        <v>14</v>
      </c>
      <c r="LN5" s="12" t="s">
        <v>16</v>
      </c>
      <c r="LO5" s="12" t="s">
        <v>18</v>
      </c>
      <c r="LP5" s="12" t="s">
        <v>20</v>
      </c>
      <c r="LQ5" s="12" t="s">
        <v>22</v>
      </c>
      <c r="LR5" s="12" t="s">
        <v>24</v>
      </c>
      <c r="LS5" s="12" t="s">
        <v>26</v>
      </c>
      <c r="LT5" s="12"/>
      <c r="LU5" s="12" t="s">
        <v>7</v>
      </c>
      <c r="LV5" s="12"/>
      <c r="LW5" s="12" t="s">
        <v>12</v>
      </c>
      <c r="LX5" s="12" t="s">
        <v>14</v>
      </c>
      <c r="LY5" s="12"/>
      <c r="LZ5" s="12" t="s">
        <v>12</v>
      </c>
      <c r="MA5" s="12" t="s">
        <v>14</v>
      </c>
      <c r="MB5" s="12"/>
      <c r="MC5" s="12" t="s">
        <v>7</v>
      </c>
      <c r="MD5" s="12"/>
      <c r="ME5" s="12" t="s">
        <v>12</v>
      </c>
      <c r="MF5" s="12" t="s">
        <v>14</v>
      </c>
      <c r="MG5" s="12" t="s">
        <v>16</v>
      </c>
      <c r="MH5" s="12" t="s">
        <v>18</v>
      </c>
      <c r="MI5" s="12" t="s">
        <v>20</v>
      </c>
      <c r="MJ5" s="12" t="s">
        <v>22</v>
      </c>
      <c r="MK5" s="12"/>
      <c r="ML5" s="12" t="s">
        <v>12</v>
      </c>
      <c r="MM5" s="12" t="s">
        <v>14</v>
      </c>
      <c r="MN5" s="12" t="s">
        <v>434</v>
      </c>
      <c r="MO5" s="12" t="s">
        <v>16</v>
      </c>
      <c r="MP5" s="12" t="s">
        <v>18</v>
      </c>
      <c r="MQ5" s="12" t="s">
        <v>20</v>
      </c>
      <c r="MR5" s="12" t="s">
        <v>22</v>
      </c>
      <c r="MS5" s="12" t="s">
        <v>24</v>
      </c>
      <c r="MT5" s="12" t="s">
        <v>26</v>
      </c>
      <c r="MU5" s="12" t="s">
        <v>97</v>
      </c>
      <c r="MV5" s="12" t="s">
        <v>99</v>
      </c>
      <c r="MW5" s="12" t="s">
        <v>101</v>
      </c>
      <c r="MX5" s="12" t="s">
        <v>103</v>
      </c>
      <c r="MY5" s="12" t="s">
        <v>105</v>
      </c>
      <c r="MZ5" s="12" t="s">
        <v>107</v>
      </c>
      <c r="NA5" s="12" t="s">
        <v>109</v>
      </c>
      <c r="NB5" s="12" t="s">
        <v>111</v>
      </c>
      <c r="NC5" s="12" t="s">
        <v>113</v>
      </c>
      <c r="ND5" s="12" t="s">
        <v>115</v>
      </c>
      <c r="NE5" s="12" t="s">
        <v>117</v>
      </c>
      <c r="NF5" s="12" t="s">
        <v>119</v>
      </c>
      <c r="NG5" s="12" t="s">
        <v>143</v>
      </c>
      <c r="NH5" s="12" t="s">
        <v>145</v>
      </c>
      <c r="NI5" s="12" t="s">
        <v>147</v>
      </c>
      <c r="NJ5" s="12" t="s">
        <v>457</v>
      </c>
      <c r="NK5" s="12" t="s">
        <v>459</v>
      </c>
      <c r="NL5" s="12" t="s">
        <v>461</v>
      </c>
      <c r="NM5" s="12"/>
      <c r="NN5" s="12" t="s">
        <v>7</v>
      </c>
      <c r="NO5" s="12"/>
      <c r="NP5" s="12" t="s">
        <v>7</v>
      </c>
      <c r="NQ5" s="12"/>
      <c r="NR5" s="12" t="s">
        <v>12</v>
      </c>
      <c r="NS5" s="12" t="s">
        <v>14</v>
      </c>
      <c r="NT5" s="12" t="s">
        <v>16</v>
      </c>
      <c r="NU5" s="12"/>
      <c r="NV5" s="12" t="s">
        <v>12</v>
      </c>
      <c r="NW5" s="12" t="s">
        <v>14</v>
      </c>
      <c r="NX5" s="12"/>
      <c r="NY5" s="12" t="s">
        <v>7</v>
      </c>
      <c r="NZ5" s="12"/>
      <c r="OA5" s="12" t="s">
        <v>12</v>
      </c>
      <c r="OB5" s="12" t="s">
        <v>14</v>
      </c>
      <c r="OC5" s="12" t="s">
        <v>16</v>
      </c>
      <c r="OD5" s="12" t="s">
        <v>18</v>
      </c>
      <c r="OE5" s="12" t="s">
        <v>20</v>
      </c>
      <c r="OF5" s="12" t="s">
        <v>22</v>
      </c>
      <c r="OG5" s="12" t="s">
        <v>24</v>
      </c>
      <c r="OH5" s="12" t="s">
        <v>26</v>
      </c>
      <c r="OI5" s="12"/>
      <c r="OJ5" s="12" t="s">
        <v>7</v>
      </c>
      <c r="OK5" s="12"/>
      <c r="OL5" s="12" t="s">
        <v>7</v>
      </c>
      <c r="OM5" s="12"/>
      <c r="ON5" s="12" t="s">
        <v>12</v>
      </c>
      <c r="OO5" s="12" t="s">
        <v>14</v>
      </c>
      <c r="OP5" s="12"/>
      <c r="OQ5" s="12" t="s">
        <v>16</v>
      </c>
      <c r="OR5" s="12"/>
      <c r="OS5" s="12" t="s">
        <v>16</v>
      </c>
      <c r="OT5" s="12"/>
      <c r="OU5" s="12" t="s">
        <v>12</v>
      </c>
      <c r="OV5" s="12" t="s">
        <v>504</v>
      </c>
      <c r="OW5" s="12" t="s">
        <v>504</v>
      </c>
      <c r="OX5" s="12" t="s">
        <v>504</v>
      </c>
      <c r="OY5" s="12"/>
      <c r="OZ5"/>
      <c r="PA5" s="13" t="s">
        <v>12</v>
      </c>
      <c r="PB5" s="13" t="s">
        <v>14</v>
      </c>
      <c r="PC5" s="13" t="s">
        <v>16</v>
      </c>
      <c r="PD5" s="13"/>
      <c r="PE5" s="13" t="s">
        <v>12</v>
      </c>
      <c r="PF5" s="13" t="s">
        <v>14</v>
      </c>
      <c r="PG5" s="13"/>
      <c r="PH5" s="13" t="s">
        <v>12</v>
      </c>
      <c r="PI5" s="13" t="s">
        <v>14</v>
      </c>
      <c r="PJ5" s="13"/>
      <c r="PK5" s="13" t="s">
        <v>7</v>
      </c>
      <c r="PL5" s="13"/>
      <c r="PM5" s="13" t="s">
        <v>12</v>
      </c>
      <c r="PN5" s="13" t="s">
        <v>14</v>
      </c>
      <c r="PO5" s="13" t="s">
        <v>16</v>
      </c>
      <c r="PP5" s="13" t="s">
        <v>18</v>
      </c>
      <c r="PQ5" s="13"/>
      <c r="PR5" s="13" t="s">
        <v>7</v>
      </c>
      <c r="PS5" s="13"/>
      <c r="PT5" s="13" t="s">
        <v>7</v>
      </c>
      <c r="PU5" s="13"/>
      <c r="PV5" s="13" t="s">
        <v>7</v>
      </c>
      <c r="PW5" s="13"/>
      <c r="PX5" s="13" t="s">
        <v>12</v>
      </c>
      <c r="PY5" s="13" t="s">
        <v>14</v>
      </c>
      <c r="PZ5" s="13" t="s">
        <v>16</v>
      </c>
      <c r="QA5" s="13"/>
      <c r="QB5" s="13" t="s">
        <v>7</v>
      </c>
      <c r="QC5" s="13"/>
      <c r="QD5" s="13" t="s">
        <v>12</v>
      </c>
      <c r="QE5" s="13" t="s">
        <v>14</v>
      </c>
      <c r="QF5" s="13" t="s">
        <v>16</v>
      </c>
      <c r="QG5" s="13"/>
      <c r="QH5" s="13" t="s">
        <v>12</v>
      </c>
      <c r="QI5" s="13" t="s">
        <v>14</v>
      </c>
      <c r="QJ5" s="13" t="s">
        <v>16</v>
      </c>
      <c r="QK5" s="13" t="s">
        <v>18</v>
      </c>
      <c r="QL5" s="13"/>
      <c r="QM5" s="13" t="s">
        <v>7</v>
      </c>
      <c r="QN5" s="13"/>
      <c r="QO5" s="13" t="s">
        <v>7</v>
      </c>
      <c r="QP5" s="13"/>
      <c r="QQ5" s="13" t="s">
        <v>12</v>
      </c>
      <c r="QR5" s="13" t="s">
        <v>14</v>
      </c>
      <c r="QS5" s="13" t="s">
        <v>16</v>
      </c>
      <c r="QT5" s="13"/>
      <c r="QU5" s="13" t="s">
        <v>7</v>
      </c>
      <c r="QV5" s="13"/>
      <c r="QW5" s="13" t="s">
        <v>7</v>
      </c>
      <c r="QX5" s="13"/>
      <c r="QY5" s="13" t="s">
        <v>7</v>
      </c>
      <c r="QZ5" s="13"/>
      <c r="RA5" s="13" t="s">
        <v>7</v>
      </c>
      <c r="RB5" s="13"/>
      <c r="RC5" s="13" t="s">
        <v>7</v>
      </c>
      <c r="RD5" s="13"/>
      <c r="RE5" s="13" t="s">
        <v>12</v>
      </c>
      <c r="RF5" s="13" t="s">
        <v>14</v>
      </c>
      <c r="RG5" s="13" t="s">
        <v>16</v>
      </c>
      <c r="RH5" s="13"/>
      <c r="RI5" s="13" t="s">
        <v>12</v>
      </c>
      <c r="RJ5" s="13" t="s">
        <v>14</v>
      </c>
      <c r="RK5" s="13"/>
      <c r="RL5" s="13" t="s">
        <v>7</v>
      </c>
      <c r="RM5" s="13"/>
      <c r="RN5" s="13" t="s">
        <v>7</v>
      </c>
      <c r="RO5" s="13"/>
      <c r="RP5" s="13" t="s">
        <v>12</v>
      </c>
      <c r="RQ5" s="13" t="s">
        <v>14</v>
      </c>
      <c r="RR5" s="13" t="s">
        <v>16</v>
      </c>
      <c r="RS5" s="13" t="s">
        <v>18</v>
      </c>
      <c r="RT5" s="13" t="s">
        <v>20</v>
      </c>
      <c r="RU5" s="13" t="s">
        <v>22</v>
      </c>
      <c r="RV5" s="13"/>
      <c r="RW5" s="13" t="s">
        <v>12</v>
      </c>
      <c r="RX5" s="13"/>
      <c r="RY5" s="13" t="s">
        <v>7</v>
      </c>
      <c r="RZ5" s="13"/>
      <c r="SA5" s="13" t="s">
        <v>7</v>
      </c>
      <c r="SB5" s="13"/>
      <c r="SC5" s="13" t="s">
        <v>7</v>
      </c>
      <c r="SD5" s="13"/>
      <c r="SE5" s="13" t="s">
        <v>12</v>
      </c>
      <c r="SF5" s="13" t="s">
        <v>14</v>
      </c>
      <c r="SG5" s="13"/>
      <c r="SH5" s="13" t="s">
        <v>7</v>
      </c>
      <c r="SI5" s="13"/>
      <c r="SJ5" s="13" t="s">
        <v>7</v>
      </c>
      <c r="SK5" s="13"/>
      <c r="SL5" s="13" t="s">
        <v>7</v>
      </c>
      <c r="SM5" s="13"/>
      <c r="SN5" s="13" t="s">
        <v>7</v>
      </c>
      <c r="SO5" s="13"/>
      <c r="SP5" s="13" t="s">
        <v>7</v>
      </c>
      <c r="SQ5" s="13"/>
      <c r="SR5" s="13" t="s">
        <v>7</v>
      </c>
      <c r="SS5" s="13"/>
      <c r="ST5" s="13" t="s">
        <v>7</v>
      </c>
      <c r="SU5" s="13"/>
      <c r="SV5" s="13" t="s">
        <v>12</v>
      </c>
      <c r="SW5" s="13"/>
      <c r="SX5" s="13" t="s">
        <v>12</v>
      </c>
      <c r="SY5" s="13" t="s">
        <v>14</v>
      </c>
      <c r="SZ5" s="13"/>
      <c r="TA5" s="13" t="s">
        <v>7</v>
      </c>
      <c r="TB5" s="13"/>
      <c r="TC5" s="13" t="s">
        <v>7</v>
      </c>
      <c r="TD5" s="13"/>
      <c r="TE5" s="13" t="s">
        <v>7</v>
      </c>
      <c r="TF5" s="13"/>
      <c r="TG5" s="13" t="s">
        <v>7</v>
      </c>
      <c r="TH5" s="13"/>
      <c r="TI5" s="13" t="s">
        <v>7</v>
      </c>
      <c r="TJ5" s="13"/>
      <c r="TK5" s="13" t="s">
        <v>7</v>
      </c>
      <c r="TL5" s="13"/>
      <c r="TM5" s="13" t="s">
        <v>7</v>
      </c>
      <c r="TN5" s="13"/>
      <c r="TO5" s="13" t="s">
        <v>7</v>
      </c>
      <c r="TP5" s="13"/>
      <c r="TQ5" s="13" t="s">
        <v>7</v>
      </c>
      <c r="TR5" s="13"/>
      <c r="TS5" s="13" t="s">
        <v>7</v>
      </c>
      <c r="TT5" s="13"/>
      <c r="TU5" s="13" t="s">
        <v>7</v>
      </c>
      <c r="TV5" s="13"/>
      <c r="TW5" s="13" t="s">
        <v>7</v>
      </c>
      <c r="TX5" s="13"/>
      <c r="TY5" s="13" t="s">
        <v>7</v>
      </c>
      <c r="TZ5" s="13"/>
      <c r="UA5" s="13" t="s">
        <v>7</v>
      </c>
      <c r="UB5" s="13"/>
      <c r="UC5" s="13" t="s">
        <v>12</v>
      </c>
      <c r="UD5" s="13" t="s">
        <v>14</v>
      </c>
      <c r="UE5" s="13" t="s">
        <v>16</v>
      </c>
      <c r="UF5" s="13" t="s">
        <v>18</v>
      </c>
      <c r="UG5" s="13" t="s">
        <v>20</v>
      </c>
      <c r="UH5" s="13" t="s">
        <v>22</v>
      </c>
      <c r="UI5" s="13" t="s">
        <v>24</v>
      </c>
      <c r="UJ5" s="13"/>
      <c r="UK5" s="13" t="s">
        <v>7</v>
      </c>
      <c r="UL5" s="13"/>
      <c r="UM5" s="13" t="s">
        <v>7</v>
      </c>
      <c r="UN5" s="13"/>
      <c r="UO5" s="13" t="s">
        <v>12</v>
      </c>
      <c r="UP5" s="13"/>
      <c r="UQ5"/>
      <c r="UR5" s="14" t="s">
        <v>7</v>
      </c>
      <c r="US5" s="14" t="s">
        <v>7</v>
      </c>
      <c r="UT5" s="14"/>
      <c r="UU5"/>
      <c r="UV5" s="22"/>
      <c r="UW5" s="22"/>
    </row>
    <row r="6" spans="1:569" ht="37.5" customHeight="1" thickBot="1">
      <c r="A6" s="32" t="s">
        <v>2</v>
      </c>
      <c r="B6" s="32" t="s">
        <v>0</v>
      </c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/>
      <c r="UR6" s="14"/>
      <c r="US6" s="14"/>
      <c r="UT6" s="14"/>
      <c r="UU6"/>
      <c r="UV6" s="22"/>
      <c r="UW6" s="22"/>
    </row>
    <row r="7" spans="1:569" ht="120" customHeight="1" thickBot="1">
      <c r="A7" s="32"/>
      <c r="B7" s="32"/>
      <c r="C7" s="4"/>
      <c r="D7" s="9" t="s">
        <v>11</v>
      </c>
      <c r="E7" s="9" t="s">
        <v>13</v>
      </c>
      <c r="F7" s="9" t="s">
        <v>15</v>
      </c>
      <c r="G7" s="9" t="s">
        <v>17</v>
      </c>
      <c r="H7" s="9" t="s">
        <v>19</v>
      </c>
      <c r="I7" s="9" t="s">
        <v>21</v>
      </c>
      <c r="J7" s="9" t="s">
        <v>23</v>
      </c>
      <c r="K7" s="9" t="s">
        <v>25</v>
      </c>
      <c r="L7" s="9" t="s">
        <v>27</v>
      </c>
      <c r="M7" s="9" t="s">
        <v>30</v>
      </c>
      <c r="N7" s="9" t="s">
        <v>31</v>
      </c>
      <c r="O7" s="9" t="s">
        <v>32</v>
      </c>
      <c r="P7" s="9" t="s">
        <v>33</v>
      </c>
      <c r="Q7" s="9" t="s">
        <v>27</v>
      </c>
      <c r="R7" s="9" t="s">
        <v>36</v>
      </c>
      <c r="S7" s="9" t="s">
        <v>37</v>
      </c>
      <c r="T7" s="9" t="s">
        <v>38</v>
      </c>
      <c r="U7" s="9" t="s">
        <v>39</v>
      </c>
      <c r="V7" s="9" t="s">
        <v>40</v>
      </c>
      <c r="W7" s="9" t="s">
        <v>27</v>
      </c>
      <c r="X7" s="9" t="s">
        <v>43</v>
      </c>
      <c r="Y7" s="9" t="s">
        <v>27</v>
      </c>
      <c r="Z7" s="9" t="s">
        <v>46</v>
      </c>
      <c r="AA7" s="9" t="s">
        <v>47</v>
      </c>
      <c r="AB7" s="9" t="s">
        <v>48</v>
      </c>
      <c r="AC7" s="9" t="s">
        <v>49</v>
      </c>
      <c r="AD7" s="9" t="s">
        <v>27</v>
      </c>
      <c r="AE7" s="9" t="s">
        <v>52</v>
      </c>
      <c r="AF7" s="9" t="s">
        <v>27</v>
      </c>
      <c r="AG7" s="9" t="s">
        <v>55</v>
      </c>
      <c r="AH7" s="9" t="s">
        <v>56</v>
      </c>
      <c r="AI7" s="9" t="s">
        <v>57</v>
      </c>
      <c r="AJ7" s="9" t="s">
        <v>58</v>
      </c>
      <c r="AK7" s="9" t="s">
        <v>59</v>
      </c>
      <c r="AL7" s="9" t="s">
        <v>60</v>
      </c>
      <c r="AM7" s="9" t="s">
        <v>61</v>
      </c>
      <c r="AN7" s="9" t="s">
        <v>62</v>
      </c>
      <c r="AO7" s="9" t="s">
        <v>27</v>
      </c>
      <c r="AP7" s="9" t="s">
        <v>65</v>
      </c>
      <c r="AQ7" s="9" t="s">
        <v>66</v>
      </c>
      <c r="AR7" s="9" t="s">
        <v>67</v>
      </c>
      <c r="AS7" s="9" t="s">
        <v>68</v>
      </c>
      <c r="AT7" s="9" t="s">
        <v>27</v>
      </c>
      <c r="AU7" s="9" t="s">
        <v>71</v>
      </c>
      <c r="AV7" s="9" t="s">
        <v>72</v>
      </c>
      <c r="AW7" s="9" t="s">
        <v>73</v>
      </c>
      <c r="AX7" s="9" t="s">
        <v>74</v>
      </c>
      <c r="AY7" s="9" t="s">
        <v>27</v>
      </c>
      <c r="AZ7" s="9" t="s">
        <v>77</v>
      </c>
      <c r="BA7" s="9" t="s">
        <v>78</v>
      </c>
      <c r="BB7" s="9" t="s">
        <v>79</v>
      </c>
      <c r="BC7" s="9" t="s">
        <v>27</v>
      </c>
      <c r="BD7" s="9" t="s">
        <v>82</v>
      </c>
      <c r="BE7" s="9" t="s">
        <v>83</v>
      </c>
      <c r="BF7" s="9" t="s">
        <v>84</v>
      </c>
      <c r="BG7" s="9" t="s">
        <v>85</v>
      </c>
      <c r="BH7" s="9" t="s">
        <v>27</v>
      </c>
      <c r="BI7" s="9" t="s">
        <v>88</v>
      </c>
      <c r="BJ7" s="9" t="s">
        <v>89</v>
      </c>
      <c r="BK7" s="9" t="s">
        <v>90</v>
      </c>
      <c r="BL7" s="9" t="s">
        <v>91</v>
      </c>
      <c r="BM7" s="9" t="s">
        <v>92</v>
      </c>
      <c r="BN7" s="9" t="s">
        <v>93</v>
      </c>
      <c r="BO7" s="9" t="s">
        <v>94</v>
      </c>
      <c r="BP7" s="9" t="s">
        <v>95</v>
      </c>
      <c r="BQ7" s="9" t="s">
        <v>96</v>
      </c>
      <c r="BR7" s="9" t="s">
        <v>98</v>
      </c>
      <c r="BS7" s="9" t="s">
        <v>100</v>
      </c>
      <c r="BT7" s="9" t="s">
        <v>102</v>
      </c>
      <c r="BU7" s="9" t="s">
        <v>104</v>
      </c>
      <c r="BV7" s="9" t="s">
        <v>106</v>
      </c>
      <c r="BW7" s="9" t="s">
        <v>108</v>
      </c>
      <c r="BX7" s="9" t="s">
        <v>110</v>
      </c>
      <c r="BY7" s="9" t="s">
        <v>112</v>
      </c>
      <c r="BZ7" s="9" t="s">
        <v>114</v>
      </c>
      <c r="CA7" s="9" t="s">
        <v>116</v>
      </c>
      <c r="CB7" s="9" t="s">
        <v>118</v>
      </c>
      <c r="CC7" s="9" t="s">
        <v>27</v>
      </c>
      <c r="CD7" s="9" t="s">
        <v>122</v>
      </c>
      <c r="CE7" s="9" t="s">
        <v>123</v>
      </c>
      <c r="CF7" s="9" t="s">
        <v>124</v>
      </c>
      <c r="CG7" s="9" t="s">
        <v>125</v>
      </c>
      <c r="CH7" s="9" t="s">
        <v>126</v>
      </c>
      <c r="CI7" s="9" t="s">
        <v>127</v>
      </c>
      <c r="CJ7" s="9" t="s">
        <v>128</v>
      </c>
      <c r="CK7" s="9" t="s">
        <v>129</v>
      </c>
      <c r="CL7" s="9" t="s">
        <v>130</v>
      </c>
      <c r="CM7" s="9" t="s">
        <v>131</v>
      </c>
      <c r="CN7" s="9" t="s">
        <v>132</v>
      </c>
      <c r="CO7" s="9" t="s">
        <v>133</v>
      </c>
      <c r="CP7" s="9" t="s">
        <v>134</v>
      </c>
      <c r="CQ7" s="9" t="s">
        <v>135</v>
      </c>
      <c r="CR7" s="9" t="s">
        <v>136</v>
      </c>
      <c r="CS7" s="9" t="s">
        <v>137</v>
      </c>
      <c r="CT7" s="9" t="s">
        <v>138</v>
      </c>
      <c r="CU7" s="9" t="s">
        <v>139</v>
      </c>
      <c r="CV7" s="9" t="s">
        <v>140</v>
      </c>
      <c r="CW7" s="9" t="s">
        <v>141</v>
      </c>
      <c r="CX7" s="9" t="s">
        <v>142</v>
      </c>
      <c r="CY7" s="9" t="s">
        <v>144</v>
      </c>
      <c r="CZ7" s="9" t="s">
        <v>146</v>
      </c>
      <c r="DA7" s="9" t="s">
        <v>27</v>
      </c>
      <c r="DB7" s="9" t="s">
        <v>150</v>
      </c>
      <c r="DC7" s="9" t="s">
        <v>151</v>
      </c>
      <c r="DD7" s="9" t="s">
        <v>27</v>
      </c>
      <c r="DE7" s="9" t="s">
        <v>154</v>
      </c>
      <c r="DF7" s="9" t="s">
        <v>27</v>
      </c>
      <c r="DG7" s="9" t="s">
        <v>157</v>
      </c>
      <c r="DH7" s="9" t="s">
        <v>158</v>
      </c>
      <c r="DI7" s="9" t="s">
        <v>27</v>
      </c>
      <c r="DJ7" s="9" t="s">
        <v>161</v>
      </c>
      <c r="DK7" s="9" t="s">
        <v>162</v>
      </c>
      <c r="DL7" s="9" t="s">
        <v>163</v>
      </c>
      <c r="DM7" s="9" t="s">
        <v>164</v>
      </c>
      <c r="DN7" s="9" t="s">
        <v>27</v>
      </c>
      <c r="DO7" s="9" t="s">
        <v>167</v>
      </c>
      <c r="DP7" s="9" t="s">
        <v>168</v>
      </c>
      <c r="DQ7" s="9" t="s">
        <v>27</v>
      </c>
      <c r="DR7" s="9" t="s">
        <v>171</v>
      </c>
      <c r="DS7" s="9" t="s">
        <v>27</v>
      </c>
      <c r="DT7" s="9" t="s">
        <v>171</v>
      </c>
      <c r="DU7" s="9" t="s">
        <v>27</v>
      </c>
      <c r="DV7"/>
      <c r="DW7" s="9" t="s">
        <v>177</v>
      </c>
      <c r="DX7" s="9" t="s">
        <v>178</v>
      </c>
      <c r="DY7" s="9" t="s">
        <v>57</v>
      </c>
      <c r="DZ7" s="9" t="s">
        <v>179</v>
      </c>
      <c r="EA7" s="9" t="s">
        <v>180</v>
      </c>
      <c r="EB7" s="9" t="s">
        <v>181</v>
      </c>
      <c r="EC7" s="9" t="s">
        <v>61</v>
      </c>
      <c r="ED7" s="9" t="s">
        <v>62</v>
      </c>
      <c r="EE7" s="9" t="s">
        <v>182</v>
      </c>
      <c r="EF7" s="9" t="s">
        <v>27</v>
      </c>
      <c r="EG7" s="9" t="s">
        <v>43</v>
      </c>
      <c r="EH7" s="9" t="s">
        <v>27</v>
      </c>
      <c r="EI7" s="9" t="s">
        <v>187</v>
      </c>
      <c r="EJ7" s="9" t="s">
        <v>188</v>
      </c>
      <c r="EK7" s="9" t="s">
        <v>189</v>
      </c>
      <c r="EL7" s="9" t="s">
        <v>27</v>
      </c>
      <c r="EM7" s="9" t="s">
        <v>192</v>
      </c>
      <c r="EN7" s="9" t="s">
        <v>193</v>
      </c>
      <c r="EO7" s="9" t="s">
        <v>194</v>
      </c>
      <c r="EP7" s="9" t="s">
        <v>27</v>
      </c>
      <c r="EQ7" s="9" t="s">
        <v>197</v>
      </c>
      <c r="ER7" s="9" t="s">
        <v>27</v>
      </c>
      <c r="ES7" s="9" t="s">
        <v>200</v>
      </c>
      <c r="ET7" s="9" t="s">
        <v>201</v>
      </c>
      <c r="EU7" s="9" t="s">
        <v>27</v>
      </c>
      <c r="EV7" s="9" t="s">
        <v>204</v>
      </c>
      <c r="EW7" s="9" t="s">
        <v>205</v>
      </c>
      <c r="EX7" s="9" t="s">
        <v>27</v>
      </c>
      <c r="EY7" s="9" t="s">
        <v>208</v>
      </c>
      <c r="EZ7" s="9" t="s">
        <v>209</v>
      </c>
      <c r="FA7" s="9" t="s">
        <v>210</v>
      </c>
      <c r="FB7" s="9" t="s">
        <v>211</v>
      </c>
      <c r="FC7" s="9" t="s">
        <v>212</v>
      </c>
      <c r="FD7" s="9" t="s">
        <v>213</v>
      </c>
      <c r="FE7" s="9" t="s">
        <v>214</v>
      </c>
      <c r="FF7" s="9" t="s">
        <v>215</v>
      </c>
      <c r="FG7" s="9" t="s">
        <v>216</v>
      </c>
      <c r="FH7" s="9" t="s">
        <v>217</v>
      </c>
      <c r="FI7" s="9" t="s">
        <v>218</v>
      </c>
      <c r="FJ7" s="9" t="s">
        <v>219</v>
      </c>
      <c r="FK7" s="9" t="s">
        <v>27</v>
      </c>
      <c r="FL7" s="9" t="s">
        <v>222</v>
      </c>
      <c r="FM7" s="9" t="s">
        <v>223</v>
      </c>
      <c r="FN7" s="9" t="s">
        <v>27</v>
      </c>
      <c r="FO7" s="9" t="s">
        <v>226</v>
      </c>
      <c r="FP7" s="9" t="s">
        <v>223</v>
      </c>
      <c r="FQ7" s="9" t="s">
        <v>27</v>
      </c>
      <c r="FR7" s="9" t="s">
        <v>229</v>
      </c>
      <c r="FS7" s="9" t="s">
        <v>27</v>
      </c>
      <c r="FT7" s="9" t="s">
        <v>232</v>
      </c>
      <c r="FU7" s="9" t="s">
        <v>27</v>
      </c>
      <c r="FV7" s="9" t="s">
        <v>232</v>
      </c>
      <c r="FW7" s="9" t="s">
        <v>27</v>
      </c>
      <c r="FX7" s="9" t="s">
        <v>43</v>
      </c>
      <c r="FY7" s="9" t="s">
        <v>27</v>
      </c>
      <c r="FZ7" s="9" t="s">
        <v>239</v>
      </c>
      <c r="GA7" s="9" t="s">
        <v>240</v>
      </c>
      <c r="GB7" s="9" t="s">
        <v>241</v>
      </c>
      <c r="GC7" s="9" t="s">
        <v>242</v>
      </c>
      <c r="GD7" s="9" t="s">
        <v>27</v>
      </c>
      <c r="GE7" s="9" t="s">
        <v>245</v>
      </c>
      <c r="GF7" s="9" t="s">
        <v>27</v>
      </c>
      <c r="GG7" s="9" t="s">
        <v>248</v>
      </c>
      <c r="GH7" s="9" t="s">
        <v>249</v>
      </c>
      <c r="GI7" s="9" t="s">
        <v>250</v>
      </c>
      <c r="GJ7" s="9" t="s">
        <v>251</v>
      </c>
      <c r="GK7" s="9" t="s">
        <v>252</v>
      </c>
      <c r="GL7" s="9" t="s">
        <v>253</v>
      </c>
      <c r="GM7" s="9" t="s">
        <v>254</v>
      </c>
      <c r="GN7" s="9" t="s">
        <v>255</v>
      </c>
      <c r="GO7" s="9" t="s">
        <v>27</v>
      </c>
      <c r="GP7" s="9" t="s">
        <v>258</v>
      </c>
      <c r="GQ7" s="9" t="s">
        <v>259</v>
      </c>
      <c r="GR7" s="9" t="s">
        <v>27</v>
      </c>
      <c r="GS7" s="9" t="s">
        <v>262</v>
      </c>
      <c r="GT7" s="9" t="s">
        <v>263</v>
      </c>
      <c r="GU7" s="9" t="s">
        <v>264</v>
      </c>
      <c r="GV7" s="9" t="s">
        <v>265</v>
      </c>
      <c r="GW7" s="9" t="s">
        <v>266</v>
      </c>
      <c r="GX7" s="9" t="s">
        <v>267</v>
      </c>
      <c r="GY7" s="9" t="s">
        <v>268</v>
      </c>
      <c r="GZ7" s="9" t="s">
        <v>27</v>
      </c>
      <c r="HA7" s="9" t="s">
        <v>271</v>
      </c>
      <c r="HB7" s="9" t="s">
        <v>272</v>
      </c>
      <c r="HC7" s="9" t="s">
        <v>273</v>
      </c>
      <c r="HD7" s="9" t="s">
        <v>27</v>
      </c>
      <c r="HE7" s="9" t="s">
        <v>276</v>
      </c>
      <c r="HF7" s="9" t="s">
        <v>277</v>
      </c>
      <c r="HG7" s="9" t="s">
        <v>278</v>
      </c>
      <c r="HH7" s="9" t="s">
        <v>279</v>
      </c>
      <c r="HI7" s="9" t="s">
        <v>27</v>
      </c>
      <c r="HJ7" s="9" t="s">
        <v>282</v>
      </c>
      <c r="HK7" s="9" t="s">
        <v>27</v>
      </c>
      <c r="HL7" s="9" t="s">
        <v>285</v>
      </c>
      <c r="HM7" s="9" t="s">
        <v>27</v>
      </c>
      <c r="HN7" s="9" t="s">
        <v>43</v>
      </c>
      <c r="HO7" s="9" t="s">
        <v>27</v>
      </c>
      <c r="HP7" s="9" t="s">
        <v>290</v>
      </c>
      <c r="HQ7" s="9" t="s">
        <v>27</v>
      </c>
      <c r="HR7" s="9" t="s">
        <v>293</v>
      </c>
      <c r="HS7" s="9" t="s">
        <v>294</v>
      </c>
      <c r="HT7" s="9" t="s">
        <v>27</v>
      </c>
      <c r="HU7" s="9" t="s">
        <v>297</v>
      </c>
      <c r="HV7" s="9" t="s">
        <v>27</v>
      </c>
      <c r="HW7" s="9" t="s">
        <v>300</v>
      </c>
      <c r="HX7" s="9" t="s">
        <v>27</v>
      </c>
      <c r="HY7" s="9" t="s">
        <v>303</v>
      </c>
      <c r="HZ7" s="9" t="s">
        <v>304</v>
      </c>
      <c r="IA7" s="9" t="s">
        <v>27</v>
      </c>
      <c r="IB7"/>
      <c r="IC7" s="9" t="s">
        <v>43</v>
      </c>
      <c r="ID7" s="9" t="s">
        <v>27</v>
      </c>
      <c r="IE7" s="9" t="s">
        <v>310</v>
      </c>
      <c r="IF7" s="9" t="s">
        <v>27</v>
      </c>
      <c r="IG7" s="9" t="s">
        <v>313</v>
      </c>
      <c r="IH7" s="9" t="s">
        <v>314</v>
      </c>
      <c r="II7" s="9" t="s">
        <v>315</v>
      </c>
      <c r="IJ7" s="9" t="s">
        <v>316</v>
      </c>
      <c r="IK7" s="9" t="s">
        <v>317</v>
      </c>
      <c r="IL7" s="9" t="s">
        <v>318</v>
      </c>
      <c r="IM7" s="9" t="s">
        <v>319</v>
      </c>
      <c r="IN7" s="9" t="s">
        <v>320</v>
      </c>
      <c r="IO7" s="9" t="s">
        <v>321</v>
      </c>
      <c r="IP7" s="9" t="s">
        <v>322</v>
      </c>
      <c r="IQ7" s="9" t="s">
        <v>268</v>
      </c>
      <c r="IR7" s="9" t="s">
        <v>27</v>
      </c>
      <c r="IS7" s="9" t="s">
        <v>43</v>
      </c>
      <c r="IT7" s="9" t="s">
        <v>27</v>
      </c>
      <c r="IU7" s="9" t="s">
        <v>327</v>
      </c>
      <c r="IV7" s="9" t="s">
        <v>328</v>
      </c>
      <c r="IW7" s="9" t="s">
        <v>27</v>
      </c>
      <c r="IX7" s="9" t="s">
        <v>232</v>
      </c>
      <c r="IY7" s="9" t="s">
        <v>268</v>
      </c>
      <c r="IZ7" s="9" t="s">
        <v>27</v>
      </c>
      <c r="JA7" s="9" t="s">
        <v>239</v>
      </c>
      <c r="JB7" s="9" t="s">
        <v>240</v>
      </c>
      <c r="JC7" s="9" t="s">
        <v>241</v>
      </c>
      <c r="JD7" s="9" t="s">
        <v>242</v>
      </c>
      <c r="JE7" s="9" t="s">
        <v>27</v>
      </c>
      <c r="JF7" s="9" t="s">
        <v>27</v>
      </c>
      <c r="JG7" s="9" t="s">
        <v>337</v>
      </c>
      <c r="JH7" s="9" t="s">
        <v>338</v>
      </c>
      <c r="JI7" s="9" t="s">
        <v>339</v>
      </c>
      <c r="JJ7" s="9" t="s">
        <v>340</v>
      </c>
      <c r="JK7" s="9" t="s">
        <v>341</v>
      </c>
      <c r="JL7" s="9" t="s">
        <v>342</v>
      </c>
      <c r="JM7" s="9" t="s">
        <v>27</v>
      </c>
      <c r="JN7" s="9" t="s">
        <v>345</v>
      </c>
      <c r="JO7" s="9" t="s">
        <v>346</v>
      </c>
      <c r="JP7" s="9" t="s">
        <v>27</v>
      </c>
      <c r="JQ7" s="9" t="s">
        <v>232</v>
      </c>
      <c r="JR7" s="9" t="s">
        <v>349</v>
      </c>
      <c r="JS7" s="9" t="s">
        <v>350</v>
      </c>
      <c r="JT7" s="9" t="s">
        <v>27</v>
      </c>
      <c r="JU7" s="9" t="s">
        <v>310</v>
      </c>
      <c r="JV7" s="9" t="s">
        <v>268</v>
      </c>
      <c r="JW7" s="9" t="s">
        <v>27</v>
      </c>
      <c r="JX7" s="9" t="s">
        <v>355</v>
      </c>
      <c r="JY7" s="9" t="s">
        <v>356</v>
      </c>
      <c r="JZ7" s="9" t="s">
        <v>357</v>
      </c>
      <c r="KA7" s="9" t="s">
        <v>358</v>
      </c>
      <c r="KB7" s="9" t="s">
        <v>27</v>
      </c>
      <c r="KC7" s="9" t="s">
        <v>361</v>
      </c>
      <c r="KD7" s="9" t="s">
        <v>362</v>
      </c>
      <c r="KE7" s="9" t="s">
        <v>27</v>
      </c>
      <c r="KF7" s="9" t="s">
        <v>232</v>
      </c>
      <c r="KG7" s="9" t="s">
        <v>27</v>
      </c>
      <c r="KH7" s="9" t="s">
        <v>245</v>
      </c>
      <c r="KI7" s="9" t="s">
        <v>27</v>
      </c>
      <c r="KJ7" s="9" t="s">
        <v>43</v>
      </c>
      <c r="KK7" s="9" t="s">
        <v>27</v>
      </c>
      <c r="KL7" s="9" t="s">
        <v>232</v>
      </c>
      <c r="KM7" s="9" t="s">
        <v>27</v>
      </c>
      <c r="KN7" s="9" t="s">
        <v>232</v>
      </c>
      <c r="KO7" s="9" t="s">
        <v>27</v>
      </c>
      <c r="KP7" s="9" t="s">
        <v>232</v>
      </c>
      <c r="KQ7" s="9" t="s">
        <v>27</v>
      </c>
      <c r="KR7" s="9" t="s">
        <v>232</v>
      </c>
      <c r="KS7" s="9" t="s">
        <v>27</v>
      </c>
      <c r="KT7" s="9" t="s">
        <v>379</v>
      </c>
      <c r="KU7" s="9" t="s">
        <v>380</v>
      </c>
      <c r="KV7" s="9" t="s">
        <v>381</v>
      </c>
      <c r="KW7" s="9" t="s">
        <v>382</v>
      </c>
      <c r="KX7" s="9" t="s">
        <v>383</v>
      </c>
      <c r="KY7" s="9" t="s">
        <v>27</v>
      </c>
      <c r="KZ7" s="9" t="s">
        <v>232</v>
      </c>
      <c r="LA7" s="9" t="s">
        <v>27</v>
      </c>
      <c r="LB7" s="9" t="s">
        <v>388</v>
      </c>
      <c r="LC7" s="9" t="s">
        <v>389</v>
      </c>
      <c r="LD7" s="9" t="s">
        <v>390</v>
      </c>
      <c r="LE7" s="9" t="s">
        <v>391</v>
      </c>
      <c r="LF7" s="9" t="s">
        <v>27</v>
      </c>
      <c r="LG7" s="9" t="s">
        <v>394</v>
      </c>
      <c r="LH7" s="9" t="s">
        <v>395</v>
      </c>
      <c r="LI7" s="9" t="s">
        <v>27</v>
      </c>
      <c r="LJ7" s="9" t="s">
        <v>398</v>
      </c>
      <c r="LK7" s="9" t="s">
        <v>27</v>
      </c>
      <c r="LL7" s="9" t="s">
        <v>401</v>
      </c>
      <c r="LM7" s="9" t="s">
        <v>402</v>
      </c>
      <c r="LN7" s="9" t="s">
        <v>403</v>
      </c>
      <c r="LO7" s="9" t="s">
        <v>404</v>
      </c>
      <c r="LP7" s="9" t="s">
        <v>405</v>
      </c>
      <c r="LQ7" s="9" t="s">
        <v>406</v>
      </c>
      <c r="LR7" s="9" t="s">
        <v>407</v>
      </c>
      <c r="LS7" s="9" t="s">
        <v>408</v>
      </c>
      <c r="LT7" s="9" t="s">
        <v>27</v>
      </c>
      <c r="LU7" s="9" t="s">
        <v>43</v>
      </c>
      <c r="LV7" s="9" t="s">
        <v>27</v>
      </c>
      <c r="LW7" s="9" t="s">
        <v>413</v>
      </c>
      <c r="LX7" s="9" t="s">
        <v>414</v>
      </c>
      <c r="LY7" s="9" t="s">
        <v>27</v>
      </c>
      <c r="LZ7" s="9" t="s">
        <v>417</v>
      </c>
      <c r="MA7" s="9" t="s">
        <v>418</v>
      </c>
      <c r="MB7" s="9" t="s">
        <v>27</v>
      </c>
      <c r="MC7" s="9" t="s">
        <v>229</v>
      </c>
      <c r="MD7" s="9" t="s">
        <v>27</v>
      </c>
      <c r="ME7" s="9" t="s">
        <v>423</v>
      </c>
      <c r="MF7" s="9" t="s">
        <v>424</v>
      </c>
      <c r="MG7" s="9" t="s">
        <v>425</v>
      </c>
      <c r="MH7" s="9" t="s">
        <v>426</v>
      </c>
      <c r="MI7" s="9" t="s">
        <v>427</v>
      </c>
      <c r="MJ7" s="9" t="s">
        <v>428</v>
      </c>
      <c r="MK7" s="9" t="s">
        <v>27</v>
      </c>
      <c r="ML7" s="9" t="s">
        <v>431</v>
      </c>
      <c r="MM7" s="9" t="s">
        <v>432</v>
      </c>
      <c r="MN7" s="9" t="s">
        <v>433</v>
      </c>
      <c r="MO7" s="9" t="s">
        <v>435</v>
      </c>
      <c r="MP7" s="9" t="s">
        <v>436</v>
      </c>
      <c r="MQ7" s="9" t="s">
        <v>437</v>
      </c>
      <c r="MR7" s="9" t="s">
        <v>438</v>
      </c>
      <c r="MS7" s="9" t="s">
        <v>439</v>
      </c>
      <c r="MT7" s="9" t="s">
        <v>440</v>
      </c>
      <c r="MU7" s="9" t="s">
        <v>441</v>
      </c>
      <c r="MV7" s="9" t="s">
        <v>442</v>
      </c>
      <c r="MW7" s="9" t="s">
        <v>443</v>
      </c>
      <c r="MX7" s="9" t="s">
        <v>444</v>
      </c>
      <c r="MY7" s="9" t="s">
        <v>445</v>
      </c>
      <c r="MZ7" s="9" t="s">
        <v>446</v>
      </c>
      <c r="NA7" s="9" t="s">
        <v>447</v>
      </c>
      <c r="NB7" s="9" t="s">
        <v>448</v>
      </c>
      <c r="NC7" s="9" t="s">
        <v>449</v>
      </c>
      <c r="ND7" s="9" t="s">
        <v>450</v>
      </c>
      <c r="NE7" s="9" t="s">
        <v>451</v>
      </c>
      <c r="NF7" s="9" t="s">
        <v>452</v>
      </c>
      <c r="NG7" s="9" t="s">
        <v>453</v>
      </c>
      <c r="NH7" s="9" t="s">
        <v>454</v>
      </c>
      <c r="NI7" s="9" t="s">
        <v>455</v>
      </c>
      <c r="NJ7" s="9" t="s">
        <v>456</v>
      </c>
      <c r="NK7" s="9" t="s">
        <v>458</v>
      </c>
      <c r="NL7" s="9" t="s">
        <v>460</v>
      </c>
      <c r="NM7" s="9" t="s">
        <v>27</v>
      </c>
      <c r="NN7" s="9" t="s">
        <v>232</v>
      </c>
      <c r="NO7" s="9" t="s">
        <v>27</v>
      </c>
      <c r="NP7" s="9" t="s">
        <v>232</v>
      </c>
      <c r="NQ7" s="9" t="s">
        <v>27</v>
      </c>
      <c r="NR7" s="9" t="s">
        <v>468</v>
      </c>
      <c r="NS7" s="9" t="s">
        <v>327</v>
      </c>
      <c r="NT7" s="9" t="s">
        <v>328</v>
      </c>
      <c r="NU7" s="9" t="s">
        <v>27</v>
      </c>
      <c r="NV7" s="9" t="s">
        <v>471</v>
      </c>
      <c r="NW7" s="9" t="s">
        <v>472</v>
      </c>
      <c r="NX7" s="9" t="s">
        <v>27</v>
      </c>
      <c r="NY7" s="9" t="s">
        <v>43</v>
      </c>
      <c r="NZ7" s="9" t="s">
        <v>27</v>
      </c>
      <c r="OA7" s="9" t="s">
        <v>477</v>
      </c>
      <c r="OB7" s="9" t="s">
        <v>478</v>
      </c>
      <c r="OC7" s="9" t="s">
        <v>479</v>
      </c>
      <c r="OD7" s="9" t="s">
        <v>480</v>
      </c>
      <c r="OE7" s="9" t="s">
        <v>481</v>
      </c>
      <c r="OF7" s="9" t="s">
        <v>482</v>
      </c>
      <c r="OG7" s="9" t="s">
        <v>483</v>
      </c>
      <c r="OH7" s="9" t="s">
        <v>484</v>
      </c>
      <c r="OI7" s="9" t="s">
        <v>27</v>
      </c>
      <c r="OJ7" s="9" t="s">
        <v>487</v>
      </c>
      <c r="OK7" s="9" t="s">
        <v>27</v>
      </c>
      <c r="OL7" s="9" t="s">
        <v>245</v>
      </c>
      <c r="OM7" s="9" t="s">
        <v>27</v>
      </c>
      <c r="ON7" s="9" t="s">
        <v>492</v>
      </c>
      <c r="OO7" s="9" t="s">
        <v>493</v>
      </c>
      <c r="OP7" s="9" t="s">
        <v>27</v>
      </c>
      <c r="OQ7" s="9" t="s">
        <v>496</v>
      </c>
      <c r="OR7" s="9" t="s">
        <v>27</v>
      </c>
      <c r="OS7" s="9" t="s">
        <v>499</v>
      </c>
      <c r="OT7" s="9" t="s">
        <v>27</v>
      </c>
      <c r="OU7" s="9" t="s">
        <v>502</v>
      </c>
      <c r="OV7" s="9" t="s">
        <v>503</v>
      </c>
      <c r="OW7" s="9" t="s">
        <v>505</v>
      </c>
      <c r="OX7" s="9" t="s">
        <v>506</v>
      </c>
      <c r="OY7" s="9" t="s">
        <v>27</v>
      </c>
      <c r="OZ7"/>
      <c r="PA7" s="9" t="s">
        <v>245</v>
      </c>
      <c r="PB7" s="9" t="s">
        <v>510</v>
      </c>
      <c r="PC7" s="9" t="s">
        <v>511</v>
      </c>
      <c r="PD7" s="9" t="s">
        <v>27</v>
      </c>
      <c r="PE7" s="9" t="s">
        <v>514</v>
      </c>
      <c r="PF7" s="9" t="s">
        <v>515</v>
      </c>
      <c r="PG7" s="9" t="s">
        <v>27</v>
      </c>
      <c r="PH7" s="9" t="s">
        <v>518</v>
      </c>
      <c r="PI7" s="9" t="s">
        <v>519</v>
      </c>
      <c r="PJ7" s="9" t="s">
        <v>27</v>
      </c>
      <c r="PK7" s="9" t="s">
        <v>522</v>
      </c>
      <c r="PL7" s="9" t="s">
        <v>27</v>
      </c>
      <c r="PM7" s="9" t="s">
        <v>525</v>
      </c>
      <c r="PN7" s="9" t="s">
        <v>526</v>
      </c>
      <c r="PO7" s="9" t="s">
        <v>527</v>
      </c>
      <c r="PP7" s="9" t="s">
        <v>528</v>
      </c>
      <c r="PQ7" s="9" t="s">
        <v>27</v>
      </c>
      <c r="PR7" s="9" t="s">
        <v>531</v>
      </c>
      <c r="PS7" s="9" t="s">
        <v>27</v>
      </c>
      <c r="PT7" s="9" t="s">
        <v>245</v>
      </c>
      <c r="PU7" s="9" t="s">
        <v>27</v>
      </c>
      <c r="PV7" s="9" t="s">
        <v>229</v>
      </c>
      <c r="PW7" s="9" t="s">
        <v>27</v>
      </c>
      <c r="PX7" s="9" t="s">
        <v>538</v>
      </c>
      <c r="PY7" s="9" t="s">
        <v>539</v>
      </c>
      <c r="PZ7" s="9" t="s">
        <v>540</v>
      </c>
      <c r="QA7" s="9" t="s">
        <v>27</v>
      </c>
      <c r="QB7" s="9" t="s">
        <v>43</v>
      </c>
      <c r="QC7" s="9" t="s">
        <v>27</v>
      </c>
      <c r="QD7" s="9" t="s">
        <v>545</v>
      </c>
      <c r="QE7" s="9" t="s">
        <v>546</v>
      </c>
      <c r="QF7" s="9" t="s">
        <v>547</v>
      </c>
      <c r="QG7" s="9" t="s">
        <v>27</v>
      </c>
      <c r="QH7" s="9" t="s">
        <v>550</v>
      </c>
      <c r="QI7" s="9" t="s">
        <v>551</v>
      </c>
      <c r="QJ7" s="9" t="s">
        <v>552</v>
      </c>
      <c r="QK7" s="9" t="s">
        <v>553</v>
      </c>
      <c r="QL7" s="9" t="s">
        <v>27</v>
      </c>
      <c r="QM7" s="9" t="s">
        <v>245</v>
      </c>
      <c r="QN7" s="9" t="s">
        <v>27</v>
      </c>
      <c r="QO7" s="9" t="s">
        <v>229</v>
      </c>
      <c r="QP7" s="9" t="s">
        <v>27</v>
      </c>
      <c r="QQ7" s="9" t="s">
        <v>560</v>
      </c>
      <c r="QR7" s="9" t="s">
        <v>561</v>
      </c>
      <c r="QS7" s="9" t="s">
        <v>562</v>
      </c>
      <c r="QT7" s="9" t="s">
        <v>27</v>
      </c>
      <c r="QU7" s="9" t="s">
        <v>245</v>
      </c>
      <c r="QV7" s="9" t="s">
        <v>27</v>
      </c>
      <c r="QW7" s="9" t="s">
        <v>229</v>
      </c>
      <c r="QX7" s="9" t="s">
        <v>27</v>
      </c>
      <c r="QY7" s="9" t="s">
        <v>229</v>
      </c>
      <c r="QZ7" s="9" t="s">
        <v>27</v>
      </c>
      <c r="RA7" s="9" t="s">
        <v>245</v>
      </c>
      <c r="RB7" s="9" t="s">
        <v>27</v>
      </c>
      <c r="RC7" s="9" t="s">
        <v>229</v>
      </c>
      <c r="RD7" s="9" t="s">
        <v>27</v>
      </c>
      <c r="RE7" s="9" t="s">
        <v>575</v>
      </c>
      <c r="RF7" s="9" t="s">
        <v>576</v>
      </c>
      <c r="RG7" s="9" t="s">
        <v>577</v>
      </c>
      <c r="RH7" s="9" t="s">
        <v>27</v>
      </c>
      <c r="RI7" s="9" t="s">
        <v>580</v>
      </c>
      <c r="RJ7" s="9" t="s">
        <v>581</v>
      </c>
      <c r="RK7" s="9" t="s">
        <v>27</v>
      </c>
      <c r="RL7" s="9" t="s">
        <v>229</v>
      </c>
      <c r="RM7" s="9" t="s">
        <v>27</v>
      </c>
      <c r="RN7" s="9" t="s">
        <v>245</v>
      </c>
      <c r="RO7" s="9" t="s">
        <v>27</v>
      </c>
      <c r="RP7" s="9" t="s">
        <v>588</v>
      </c>
      <c r="RQ7" s="9" t="s">
        <v>589</v>
      </c>
      <c r="RR7" s="9" t="s">
        <v>590</v>
      </c>
      <c r="RS7" s="9" t="s">
        <v>591</v>
      </c>
      <c r="RT7" s="9" t="s">
        <v>592</v>
      </c>
      <c r="RU7" s="9" t="s">
        <v>593</v>
      </c>
      <c r="RV7" s="9" t="s">
        <v>27</v>
      </c>
      <c r="RW7" s="9" t="s">
        <v>596</v>
      </c>
      <c r="RX7" s="9" t="s">
        <v>27</v>
      </c>
      <c r="RY7" s="9" t="s">
        <v>245</v>
      </c>
      <c r="RZ7" s="9" t="s">
        <v>27</v>
      </c>
      <c r="SA7" s="9" t="s">
        <v>245</v>
      </c>
      <c r="SB7" s="9" t="s">
        <v>27</v>
      </c>
      <c r="SC7" s="9" t="s">
        <v>245</v>
      </c>
      <c r="SD7" s="9" t="s">
        <v>27</v>
      </c>
      <c r="SE7" s="9" t="s">
        <v>605</v>
      </c>
      <c r="SF7" s="9" t="s">
        <v>606</v>
      </c>
      <c r="SG7" s="9" t="s">
        <v>27</v>
      </c>
      <c r="SH7" s="9" t="s">
        <v>245</v>
      </c>
      <c r="SI7" s="9" t="s">
        <v>27</v>
      </c>
      <c r="SJ7" s="9" t="s">
        <v>245</v>
      </c>
      <c r="SK7" s="9" t="s">
        <v>27</v>
      </c>
      <c r="SL7" s="9" t="s">
        <v>613</v>
      </c>
      <c r="SM7" s="9" t="s">
        <v>27</v>
      </c>
      <c r="SN7" s="9" t="s">
        <v>616</v>
      </c>
      <c r="SO7" s="9" t="s">
        <v>27</v>
      </c>
      <c r="SP7" s="9" t="s">
        <v>619</v>
      </c>
      <c r="SQ7" s="9" t="s">
        <v>27</v>
      </c>
      <c r="SR7" s="9" t="s">
        <v>229</v>
      </c>
      <c r="SS7" s="9" t="s">
        <v>27</v>
      </c>
      <c r="ST7" s="9" t="s">
        <v>624</v>
      </c>
      <c r="SU7" s="9" t="s">
        <v>27</v>
      </c>
      <c r="SV7" s="9" t="s">
        <v>627</v>
      </c>
      <c r="SW7" s="9" t="s">
        <v>27</v>
      </c>
      <c r="SX7" s="9" t="s">
        <v>630</v>
      </c>
      <c r="SY7" s="9" t="s">
        <v>631</v>
      </c>
      <c r="SZ7" s="9" t="s">
        <v>27</v>
      </c>
      <c r="TA7" s="9" t="s">
        <v>634</v>
      </c>
      <c r="TB7" s="9" t="s">
        <v>27</v>
      </c>
      <c r="TC7" s="9" t="s">
        <v>637</v>
      </c>
      <c r="TD7" s="9" t="s">
        <v>27</v>
      </c>
      <c r="TE7" s="9" t="s">
        <v>245</v>
      </c>
      <c r="TF7" s="9" t="s">
        <v>27</v>
      </c>
      <c r="TG7" s="9" t="s">
        <v>624</v>
      </c>
      <c r="TH7" s="9" t="s">
        <v>27</v>
      </c>
      <c r="TI7" s="9" t="s">
        <v>624</v>
      </c>
      <c r="TJ7" s="9" t="s">
        <v>27</v>
      </c>
      <c r="TK7" s="9" t="s">
        <v>645</v>
      </c>
      <c r="TL7" s="9" t="s">
        <v>27</v>
      </c>
      <c r="TM7" s="9" t="s">
        <v>648</v>
      </c>
      <c r="TN7" s="9" t="s">
        <v>27</v>
      </c>
      <c r="TO7" s="9" t="s">
        <v>624</v>
      </c>
      <c r="TP7" s="9" t="s">
        <v>27</v>
      </c>
      <c r="TQ7" s="9" t="s">
        <v>624</v>
      </c>
      <c r="TR7" s="9" t="s">
        <v>27</v>
      </c>
      <c r="TS7" s="9" t="s">
        <v>624</v>
      </c>
      <c r="TT7" s="9" t="s">
        <v>27</v>
      </c>
      <c r="TU7" s="9" t="s">
        <v>624</v>
      </c>
      <c r="TV7" s="9" t="s">
        <v>27</v>
      </c>
      <c r="TW7" s="9" t="s">
        <v>624</v>
      </c>
      <c r="TX7" s="9" t="s">
        <v>27</v>
      </c>
      <c r="TY7" s="9" t="s">
        <v>624</v>
      </c>
      <c r="TZ7" s="9" t="s">
        <v>27</v>
      </c>
      <c r="UA7" s="9" t="s">
        <v>624</v>
      </c>
      <c r="UB7" s="9" t="s">
        <v>27</v>
      </c>
      <c r="UC7" s="9" t="s">
        <v>665</v>
      </c>
      <c r="UD7" s="9" t="s">
        <v>666</v>
      </c>
      <c r="UE7" s="9" t="s">
        <v>667</v>
      </c>
      <c r="UF7" s="9" t="s">
        <v>668</v>
      </c>
      <c r="UG7" s="9" t="s">
        <v>669</v>
      </c>
      <c r="UH7" s="9" t="s">
        <v>670</v>
      </c>
      <c r="UI7" s="9" t="s">
        <v>671</v>
      </c>
      <c r="UJ7" s="9" t="s">
        <v>27</v>
      </c>
      <c r="UK7" s="9" t="s">
        <v>624</v>
      </c>
      <c r="UL7" s="9" t="s">
        <v>27</v>
      </c>
      <c r="UM7" s="9" t="s">
        <v>624</v>
      </c>
      <c r="UN7" s="9" t="s">
        <v>27</v>
      </c>
      <c r="UO7" s="9" t="s">
        <v>678</v>
      </c>
      <c r="UP7" s="9" t="s">
        <v>27</v>
      </c>
      <c r="UQ7"/>
      <c r="UR7" s="9" t="s">
        <v>682</v>
      </c>
      <c r="US7" s="9" t="s">
        <v>683</v>
      </c>
      <c r="UT7" s="9" t="s">
        <v>27</v>
      </c>
      <c r="UU7"/>
      <c r="UV7" s="23"/>
      <c r="UW7" s="23"/>
    </row>
    <row r="8" spans="1:569" s="6" customFormat="1" ht="29.25" customHeight="1">
      <c r="A8" s="5" t="s">
        <v>1</v>
      </c>
      <c r="B8" s="7">
        <v>329</v>
      </c>
      <c r="C8" s="4"/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>SUM(D8/48*3)+(E8*0.5*3)+(F8/48*5.5)+(G8*0.5*5.5)+(H8/44*3)+(I8*0.25*3)+(J8/44*7)+(K8*0.25*7)</f>
        <v>0</v>
      </c>
      <c r="M8" s="10">
        <v>0</v>
      </c>
      <c r="N8" s="10">
        <v>0</v>
      </c>
      <c r="O8" s="10">
        <v>0</v>
      </c>
      <c r="P8" s="10">
        <v>0</v>
      </c>
      <c r="Q8" s="10">
        <f>SUM(M8/48/3)+(N8*0.5)+(O8/48/3*6)+(P8*0.5*6)</f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f>(R8+S8+T8+U8+V8)</f>
        <v>0</v>
      </c>
      <c r="X8" s="10">
        <v>0</v>
      </c>
      <c r="Y8" s="10">
        <f>X8</f>
        <v>0</v>
      </c>
      <c r="Z8" s="10">
        <v>0</v>
      </c>
      <c r="AA8" s="10">
        <v>0</v>
      </c>
      <c r="AB8" s="10">
        <v>0</v>
      </c>
      <c r="AC8" s="10">
        <v>0</v>
      </c>
      <c r="AD8" s="10">
        <f>(AB8+AC8)/100*90</f>
        <v>0</v>
      </c>
      <c r="AE8" s="8" t="s">
        <v>7</v>
      </c>
      <c r="AF8" s="8" t="s">
        <v>7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8" t="s">
        <v>7</v>
      </c>
      <c r="AP8" s="10">
        <v>0</v>
      </c>
      <c r="AQ8" s="10">
        <v>0</v>
      </c>
      <c r="AR8" s="10">
        <v>0</v>
      </c>
      <c r="AS8" s="10">
        <v>0</v>
      </c>
      <c r="AT8" s="10">
        <f>SUM(AP8+AQ8+AR8+AS8)</f>
        <v>0</v>
      </c>
      <c r="AU8" s="10">
        <v>0</v>
      </c>
      <c r="AV8" s="10">
        <v>0</v>
      </c>
      <c r="AW8" s="10">
        <v>0</v>
      </c>
      <c r="AX8" s="10">
        <v>0</v>
      </c>
      <c r="AY8" s="10">
        <f>SUM(AU8+AW8+AX8)/100*95/100*75+(AV8/100*95/100*75/2)</f>
        <v>0</v>
      </c>
      <c r="AZ8" s="10">
        <v>0</v>
      </c>
      <c r="BA8" s="10">
        <v>0</v>
      </c>
      <c r="BB8" s="10">
        <v>0</v>
      </c>
      <c r="BC8" s="10">
        <f>SUM(AZ8:BB8)/100*80/100*66</f>
        <v>0</v>
      </c>
      <c r="BD8" s="10">
        <v>0</v>
      </c>
      <c r="BE8" s="10">
        <v>0</v>
      </c>
      <c r="BF8" s="10">
        <v>0</v>
      </c>
      <c r="BG8" s="10">
        <v>0</v>
      </c>
      <c r="BH8" s="10">
        <f>SUM(BD8+BE8+BF8+BG8)/100*80/100*66</f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f>SUM(BI8:CA8)/100*80/100*66+(CB8/100*66)</f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f>SUM(CD8:CR8)/100*66+(CY8)/100*50+(CS8+CT8+CU8+CV8+CW8+CX8)/100*25+(CZ8/100*80)</f>
        <v>0</v>
      </c>
      <c r="DB8" s="10">
        <v>0</v>
      </c>
      <c r="DC8" s="10">
        <v>0</v>
      </c>
      <c r="DD8" s="10">
        <f>SUM(DB8+DC8)</f>
        <v>0</v>
      </c>
      <c r="DE8" s="10">
        <v>0</v>
      </c>
      <c r="DF8" s="10">
        <f>SUM(DE8*5)</f>
        <v>0</v>
      </c>
      <c r="DG8" s="10">
        <v>0</v>
      </c>
      <c r="DH8" s="8" t="s">
        <v>7</v>
      </c>
      <c r="DI8" s="10">
        <f>SUM(DG8/100*70)</f>
        <v>0</v>
      </c>
      <c r="DJ8" s="10">
        <v>0</v>
      </c>
      <c r="DK8" s="10">
        <v>0</v>
      </c>
      <c r="DL8" s="10">
        <v>0</v>
      </c>
      <c r="DM8" s="10">
        <v>0</v>
      </c>
      <c r="DN8" s="10">
        <f>SUM(DJ8+DK8)/100*66+DM8*1.5</f>
        <v>0</v>
      </c>
      <c r="DO8" s="8" t="s">
        <v>7</v>
      </c>
      <c r="DP8" s="10">
        <v>0</v>
      </c>
      <c r="DQ8" s="10">
        <f>SUM(DP8)*5</f>
        <v>0</v>
      </c>
      <c r="DR8" s="8" t="s">
        <v>7</v>
      </c>
      <c r="DS8" s="8" t="s">
        <v>7</v>
      </c>
      <c r="DT8" s="8" t="s">
        <v>7</v>
      </c>
      <c r="DU8" s="8" t="s">
        <v>7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f>SUM(DW8*0.25)+(DX8/44)+(DY8*0.25*2)+(DZ8/44*2)+(EA8*0.25*2)+(EB8/44*2)+(EC8*0.25*12)+(ED8/44*12)+EE8/100*80</f>
        <v>0</v>
      </c>
      <c r="EG8" s="11">
        <v>0</v>
      </c>
      <c r="EH8" s="11">
        <f>SUM(EG8)/100*75</f>
        <v>0</v>
      </c>
      <c r="EI8" s="11">
        <v>0</v>
      </c>
      <c r="EJ8" s="11">
        <v>0</v>
      </c>
      <c r="EK8" s="11">
        <v>0</v>
      </c>
      <c r="EL8" s="11">
        <f>SUM(EI8/52*12)+EJ8*0.4*12+EK8*0.3*42</f>
        <v>0</v>
      </c>
      <c r="EM8" s="11">
        <v>0</v>
      </c>
      <c r="EN8" s="11">
        <v>0</v>
      </c>
      <c r="EO8" s="11">
        <v>0</v>
      </c>
      <c r="EP8" s="11">
        <f>SUM(EM8:EO8)</f>
        <v>0</v>
      </c>
      <c r="EQ8" s="11">
        <v>0</v>
      </c>
      <c r="ER8" s="11">
        <f>SUM(EQ8/40)</f>
        <v>0</v>
      </c>
      <c r="ES8" s="11">
        <v>0</v>
      </c>
      <c r="ET8" s="11">
        <v>0</v>
      </c>
      <c r="EU8" s="11">
        <f>SUM(ES8/100*66)+(ET8/48)</f>
        <v>0</v>
      </c>
      <c r="EV8" s="11">
        <v>0</v>
      </c>
      <c r="EW8" s="11">
        <v>0</v>
      </c>
      <c r="EX8" s="11">
        <f>SUM(EV8+EW8)/100*50</f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f>SUM(EY8:FI8)/100*80/100*75+FJ8/100*75</f>
        <v>0</v>
      </c>
      <c r="FL8" s="11">
        <v>0</v>
      </c>
      <c r="FM8" s="11">
        <v>0</v>
      </c>
      <c r="FN8" s="11">
        <f>SUM(FL8+FM8)/100*80/100*75</f>
        <v>0</v>
      </c>
      <c r="FO8" s="11">
        <v>0</v>
      </c>
      <c r="FP8" s="11">
        <v>0</v>
      </c>
      <c r="FQ8" s="11">
        <f>SUM(FO8+FP8)/100*80/100*75</f>
        <v>0</v>
      </c>
      <c r="FR8" s="11">
        <v>0</v>
      </c>
      <c r="FS8" s="11">
        <f>SUM(FR8/100*80)/100*75</f>
        <v>0</v>
      </c>
      <c r="FT8" s="11">
        <v>0</v>
      </c>
      <c r="FU8" s="11">
        <f>SUM(FT8/100*80)/100*75</f>
        <v>0</v>
      </c>
      <c r="FV8" s="11">
        <v>0</v>
      </c>
      <c r="FW8" s="11">
        <f>SUM(FV8/100*80)/100*75</f>
        <v>0</v>
      </c>
      <c r="FX8" s="11">
        <v>0</v>
      </c>
      <c r="FY8" s="11">
        <f>SUM(FX8)/100*60</f>
        <v>0</v>
      </c>
      <c r="FZ8" s="11">
        <v>0</v>
      </c>
      <c r="GA8" s="11">
        <v>0</v>
      </c>
      <c r="GB8" s="11">
        <v>0</v>
      </c>
      <c r="GC8" s="11">
        <v>0</v>
      </c>
      <c r="GD8" s="11">
        <f>SUM(FZ8+GB8)/100*80+(GA8+GC8)/100*80</f>
        <v>0</v>
      </c>
      <c r="GE8" s="11">
        <v>0</v>
      </c>
      <c r="GF8" s="11">
        <f>SUM(GE8)/100*66</f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f>SUM(GG8:GN8)/100*80/100*66</f>
        <v>0</v>
      </c>
      <c r="GP8" s="11">
        <v>0</v>
      </c>
      <c r="GQ8" s="11">
        <v>0</v>
      </c>
      <c r="GR8" s="11">
        <f>SUM(GP8:GQ8)/100*75</f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f>SUM(GS8:GV8)/100*80/100*75+GY8/100*80</f>
        <v>0</v>
      </c>
      <c r="HA8" s="11">
        <v>0</v>
      </c>
      <c r="HB8" s="11">
        <v>0</v>
      </c>
      <c r="HC8" s="11">
        <v>0</v>
      </c>
      <c r="HD8" s="11">
        <f>SUM(HA8+HB8)/100*80+HC8/100*75</f>
        <v>0</v>
      </c>
      <c r="HE8" s="11">
        <v>0</v>
      </c>
      <c r="HF8" s="11">
        <v>0</v>
      </c>
      <c r="HG8" s="11">
        <v>0</v>
      </c>
      <c r="HH8" s="11">
        <v>0</v>
      </c>
      <c r="HI8" s="11">
        <f>SUM(HF8:HH8)/100*66</f>
        <v>0</v>
      </c>
      <c r="HJ8" s="11">
        <v>0</v>
      </c>
      <c r="HK8" s="11">
        <f>SUM(HJ8)/100*80</f>
        <v>0</v>
      </c>
      <c r="HL8" s="11">
        <v>0</v>
      </c>
      <c r="HM8" s="11">
        <f>SUM(HL8*5)</f>
        <v>0</v>
      </c>
      <c r="HN8" s="11">
        <v>0</v>
      </c>
      <c r="HO8" s="11">
        <f>SUM(HN8*1)/100*75</f>
        <v>0</v>
      </c>
      <c r="HP8" s="11">
        <v>0</v>
      </c>
      <c r="HQ8" s="8" t="s">
        <v>7</v>
      </c>
      <c r="HR8" s="11">
        <v>0</v>
      </c>
      <c r="HS8" s="11">
        <v>0</v>
      </c>
      <c r="HT8" s="8" t="s">
        <v>7</v>
      </c>
      <c r="HU8" s="11">
        <v>0</v>
      </c>
      <c r="HV8" s="11">
        <f>SUM(HU8*2)</f>
        <v>0</v>
      </c>
      <c r="HW8" s="11">
        <v>0</v>
      </c>
      <c r="HX8" s="8" t="s">
        <v>7</v>
      </c>
      <c r="HY8" s="11">
        <v>0</v>
      </c>
      <c r="HZ8" s="11">
        <v>0</v>
      </c>
      <c r="IA8" s="8" t="s">
        <v>7</v>
      </c>
      <c r="IC8" s="12">
        <v>0</v>
      </c>
      <c r="ID8" s="12">
        <f>SUM(IC8)/100*75</f>
        <v>0</v>
      </c>
      <c r="IE8" s="12">
        <v>0</v>
      </c>
      <c r="IF8" s="12">
        <f>SUM(IE8/100*90)/100*75</f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f>SUM(IG8:IP8)/100*80/100*75+IQ8/100*75</f>
        <v>0</v>
      </c>
      <c r="IS8" s="12">
        <v>0</v>
      </c>
      <c r="IT8" s="12">
        <f>SUM(IS8)/100*75</f>
        <v>0</v>
      </c>
      <c r="IU8" s="12">
        <v>0</v>
      </c>
      <c r="IV8" s="12">
        <v>0</v>
      </c>
      <c r="IW8" s="12">
        <f>SUM(IU8:IV8)/100*80/100*75</f>
        <v>0</v>
      </c>
      <c r="IX8" s="12">
        <v>0</v>
      </c>
      <c r="IY8" s="12">
        <v>0</v>
      </c>
      <c r="IZ8" s="12">
        <f>SUM(IX8/100*90)+(IY8)/100*75</f>
        <v>0</v>
      </c>
      <c r="JA8" s="12">
        <v>0</v>
      </c>
      <c r="JB8" s="12">
        <v>0</v>
      </c>
      <c r="JC8" s="12">
        <v>0</v>
      </c>
      <c r="JD8" s="12">
        <v>0</v>
      </c>
      <c r="JE8" s="12">
        <f>SUM(JA8+JC8)/100*80+(JB8+JD8)/100*66</f>
        <v>0</v>
      </c>
      <c r="JF8" s="8" t="s">
        <v>7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f>SUM(JG8+JH8+JI8+JJ8+JK8+JL8)/100*50</f>
        <v>0</v>
      </c>
      <c r="JN8" s="12">
        <v>0</v>
      </c>
      <c r="JO8" s="12">
        <v>0</v>
      </c>
      <c r="JP8" s="12">
        <f>SUM(JN8:JO8)/100*75</f>
        <v>0</v>
      </c>
      <c r="JQ8" s="12">
        <v>0</v>
      </c>
      <c r="JR8" s="12">
        <v>0</v>
      </c>
      <c r="JS8" s="12">
        <v>0</v>
      </c>
      <c r="JT8" s="12">
        <f>SUM(JQ8/100*80)+(JR8+JS8)/100*75</f>
        <v>0</v>
      </c>
      <c r="JU8" s="12">
        <v>0</v>
      </c>
      <c r="JV8" s="12">
        <v>0</v>
      </c>
      <c r="JW8" s="12">
        <f>SUM(JU8:JV8)/100</f>
        <v>0</v>
      </c>
      <c r="JX8" s="12">
        <v>0</v>
      </c>
      <c r="JY8" s="12">
        <v>0</v>
      </c>
      <c r="JZ8" s="12">
        <v>0</v>
      </c>
      <c r="KA8" s="12">
        <v>0</v>
      </c>
      <c r="KB8" s="12">
        <f>SUM(JX8:KA8)/100*80/100*75</f>
        <v>0</v>
      </c>
      <c r="KC8" s="12">
        <v>0</v>
      </c>
      <c r="KD8" s="12">
        <v>0</v>
      </c>
      <c r="KE8" s="12">
        <f>SUM(KC8+KD8)/100*80/100*75</f>
        <v>0</v>
      </c>
      <c r="KF8" s="12">
        <v>0</v>
      </c>
      <c r="KG8" s="12">
        <f>SUM(KF8/100*80)/100*75</f>
        <v>0</v>
      </c>
      <c r="KH8" s="12">
        <v>0</v>
      </c>
      <c r="KI8" s="12">
        <f>SUM(KH8)/100*75</f>
        <v>0</v>
      </c>
      <c r="KJ8" s="12">
        <v>0</v>
      </c>
      <c r="KK8" s="12">
        <f>SUM(KJ8*1)/100*75</f>
        <v>0</v>
      </c>
      <c r="KL8" s="12">
        <v>0</v>
      </c>
      <c r="KM8" s="12">
        <f>SUM(KL8)/100*66</f>
        <v>0</v>
      </c>
      <c r="KN8" s="12">
        <v>0</v>
      </c>
      <c r="KO8" s="12">
        <f>SUM(KN8/100*80)/100*75</f>
        <v>0</v>
      </c>
      <c r="KP8" s="12">
        <v>0</v>
      </c>
      <c r="KQ8" s="12">
        <f>SUM(KP8/100*20)</f>
        <v>0</v>
      </c>
      <c r="KR8" s="12">
        <v>0</v>
      </c>
      <c r="KS8" s="12">
        <f>SUM(KR8/100*80)/100*75</f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f>SUM(KX8/100*66)</f>
        <v>0</v>
      </c>
      <c r="KZ8" s="12">
        <v>0</v>
      </c>
      <c r="LA8" s="12">
        <f>SUM(KZ8*1)</f>
        <v>0</v>
      </c>
      <c r="LB8" s="12">
        <v>0</v>
      </c>
      <c r="LC8" s="12">
        <v>0</v>
      </c>
      <c r="LD8" s="12">
        <v>0</v>
      </c>
      <c r="LE8" s="12">
        <v>0</v>
      </c>
      <c r="LF8" s="12">
        <f>SUM(LB8:LE8)/100*80/100*66</f>
        <v>0</v>
      </c>
      <c r="LG8" s="12">
        <v>0</v>
      </c>
      <c r="LH8" s="12">
        <v>0</v>
      </c>
      <c r="LI8" s="12">
        <f>SUM(LG8/100*66)</f>
        <v>0</v>
      </c>
      <c r="LJ8" s="8" t="s">
        <v>7</v>
      </c>
      <c r="LK8" s="8" t="s">
        <v>7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f>SUM(LL8:LS8)/100*80</f>
        <v>0</v>
      </c>
      <c r="LU8" s="12">
        <v>0</v>
      </c>
      <c r="LV8" s="12">
        <f>SUM(LU8/100*80)/100*75</f>
        <v>0</v>
      </c>
      <c r="LW8" s="12">
        <v>0</v>
      </c>
      <c r="LX8" s="12">
        <v>0</v>
      </c>
      <c r="LY8" s="12">
        <f>SUM((LW8+LX8)/100*80)/100*75</f>
        <v>0</v>
      </c>
      <c r="LZ8" s="12">
        <v>0</v>
      </c>
      <c r="MA8" s="12">
        <v>0</v>
      </c>
      <c r="MB8" s="12">
        <f>SUM((LZ8+MA8)/100*80)/100*75</f>
        <v>0</v>
      </c>
      <c r="MC8" s="12">
        <v>0</v>
      </c>
      <c r="MD8" s="12">
        <f>SUM(MC8/100*80)/100*75</f>
        <v>0</v>
      </c>
      <c r="ME8" s="12">
        <v>0</v>
      </c>
      <c r="MF8" s="12">
        <v>0</v>
      </c>
      <c r="MG8" s="12">
        <v>0</v>
      </c>
      <c r="MH8" s="12">
        <v>0</v>
      </c>
      <c r="MI8" s="12">
        <v>0</v>
      </c>
      <c r="MJ8" s="12">
        <v>0</v>
      </c>
      <c r="MK8" s="12">
        <f>SUM(ME8:MJ8)/100*70/100*75</f>
        <v>0</v>
      </c>
      <c r="ML8" s="12">
        <v>0</v>
      </c>
      <c r="MM8" s="12">
        <v>0</v>
      </c>
      <c r="MN8" s="12">
        <v>0</v>
      </c>
      <c r="MO8" s="12">
        <v>0</v>
      </c>
      <c r="MP8" s="12">
        <v>0</v>
      </c>
      <c r="MQ8" s="12">
        <v>0</v>
      </c>
      <c r="MR8" s="12">
        <v>0</v>
      </c>
      <c r="MS8" s="12">
        <v>0</v>
      </c>
      <c r="MT8" s="12">
        <v>0</v>
      </c>
      <c r="MU8" s="12">
        <v>0</v>
      </c>
      <c r="MV8" s="12">
        <v>0</v>
      </c>
      <c r="MW8" s="12">
        <v>0</v>
      </c>
      <c r="MX8" s="12">
        <v>0</v>
      </c>
      <c r="MY8" s="12">
        <v>0</v>
      </c>
      <c r="MZ8" s="12">
        <v>0</v>
      </c>
      <c r="NA8" s="12">
        <v>0</v>
      </c>
      <c r="NB8" s="12">
        <v>0</v>
      </c>
      <c r="NC8" s="12">
        <v>0</v>
      </c>
      <c r="ND8" s="12">
        <v>0</v>
      </c>
      <c r="NE8" s="12">
        <v>0</v>
      </c>
      <c r="NF8" s="12">
        <v>0</v>
      </c>
      <c r="NG8" s="12">
        <v>0</v>
      </c>
      <c r="NH8" s="12">
        <v>0</v>
      </c>
      <c r="NI8" s="12">
        <v>0</v>
      </c>
      <c r="NJ8" s="12">
        <v>0</v>
      </c>
      <c r="NK8" s="12">
        <v>0</v>
      </c>
      <c r="NL8" s="12">
        <v>0</v>
      </c>
      <c r="NM8" s="12">
        <f>SUM(MR8:NK8)/100*66+ML8+MM8+MN8+MO8+MP8+MQ8+NL8</f>
        <v>0</v>
      </c>
      <c r="NN8" s="12">
        <v>0</v>
      </c>
      <c r="NO8" s="8" t="s">
        <v>7</v>
      </c>
      <c r="NP8" s="12">
        <v>0</v>
      </c>
      <c r="NQ8" s="12">
        <f>SUM(NP8/100*80)/100*66</f>
        <v>0</v>
      </c>
      <c r="NR8" s="12">
        <v>0</v>
      </c>
      <c r="NS8" s="12">
        <v>0</v>
      </c>
      <c r="NT8" s="12">
        <v>0</v>
      </c>
      <c r="NU8" s="12">
        <f>SUM(NR8:NT8)/100*80/100*66</f>
        <v>0</v>
      </c>
      <c r="NV8" s="12">
        <v>0</v>
      </c>
      <c r="NW8" s="12">
        <v>0</v>
      </c>
      <c r="NX8" s="12">
        <f>SUM(NV8:NW8)/100*80/100*66</f>
        <v>0</v>
      </c>
      <c r="NY8" s="12">
        <v>0</v>
      </c>
      <c r="NZ8" s="12">
        <f>NY8/100*50</f>
        <v>0</v>
      </c>
      <c r="OA8" s="12">
        <v>0</v>
      </c>
      <c r="OB8" s="12">
        <v>0</v>
      </c>
      <c r="OC8" s="12">
        <v>0</v>
      </c>
      <c r="OD8" s="12">
        <v>0</v>
      </c>
      <c r="OE8" s="12">
        <v>0</v>
      </c>
      <c r="OF8" s="12">
        <v>0</v>
      </c>
      <c r="OG8" s="12">
        <v>0</v>
      </c>
      <c r="OH8" s="12">
        <v>0</v>
      </c>
      <c r="OI8" s="12">
        <f>SUM(OC8+OG8)/100*80/100*75</f>
        <v>0</v>
      </c>
      <c r="OJ8" s="12">
        <v>0</v>
      </c>
      <c r="OK8" s="12">
        <f>SUM(OJ8)/100*80</f>
        <v>0</v>
      </c>
      <c r="OL8" s="12">
        <v>0</v>
      </c>
      <c r="OM8" s="12">
        <f>SUM(OL8/100*66)</f>
        <v>0</v>
      </c>
      <c r="ON8" s="12">
        <v>0</v>
      </c>
      <c r="OO8" s="12">
        <v>0</v>
      </c>
      <c r="OP8" s="12">
        <f>SUM(ON8:OO8)/100*80</f>
        <v>0</v>
      </c>
      <c r="OQ8" s="12">
        <v>0</v>
      </c>
      <c r="OR8" s="12">
        <f>SUM(OQ8*1)/100*33</f>
        <v>0</v>
      </c>
      <c r="OS8" s="12">
        <v>0</v>
      </c>
      <c r="OT8" s="12">
        <f>SUM(OS8*1)</f>
        <v>0</v>
      </c>
      <c r="OU8" s="12">
        <v>0</v>
      </c>
      <c r="OV8" s="12">
        <v>0</v>
      </c>
      <c r="OW8" s="12">
        <v>0</v>
      </c>
      <c r="OX8" s="12">
        <v>0</v>
      </c>
      <c r="OY8" s="12">
        <f>SUM((OU8/48)+(OV8*0.6)+(OW8/46)+(OX8*0.28))</f>
        <v>0</v>
      </c>
      <c r="PA8" s="13">
        <v>0</v>
      </c>
      <c r="PB8" s="13">
        <v>0</v>
      </c>
      <c r="PC8" s="13">
        <v>0</v>
      </c>
      <c r="PD8" s="13">
        <f>SUM(PA8/100*66+PB8/100*66)</f>
        <v>0</v>
      </c>
      <c r="PE8" s="13">
        <v>0</v>
      </c>
      <c r="PF8" s="13">
        <v>0</v>
      </c>
      <c r="PG8" s="13">
        <f>SUM(PE8/48)+(PF8*0.45)</f>
        <v>0</v>
      </c>
      <c r="PH8" s="13">
        <v>0</v>
      </c>
      <c r="PI8" s="13">
        <v>0</v>
      </c>
      <c r="PJ8" s="13">
        <f>SUM(PH8/48)+(PI8*0.66)</f>
        <v>0</v>
      </c>
      <c r="PK8" s="13">
        <v>0</v>
      </c>
      <c r="PL8" s="13">
        <f>SUM(PK8)/100*66</f>
        <v>0</v>
      </c>
      <c r="PM8" s="13">
        <v>0</v>
      </c>
      <c r="PN8" s="13">
        <v>0</v>
      </c>
      <c r="PO8" s="13">
        <v>0</v>
      </c>
      <c r="PP8" s="13">
        <v>0</v>
      </c>
      <c r="PQ8" s="13">
        <f>SUM(PM8/8)+(PN8)+(PO8/100*75)+(PP8/100*30)</f>
        <v>0</v>
      </c>
      <c r="PR8" s="13">
        <v>0</v>
      </c>
      <c r="PS8" s="13">
        <f>SUM(PR8)/100*66</f>
        <v>0</v>
      </c>
      <c r="PT8" s="13">
        <v>0</v>
      </c>
      <c r="PU8" s="13">
        <f>SUM(PT8)/100*66</f>
        <v>0</v>
      </c>
      <c r="PV8" s="13">
        <v>0</v>
      </c>
      <c r="PW8" s="13">
        <f>SUM(PV8/100*75)/100*66</f>
        <v>0</v>
      </c>
      <c r="PX8" s="13">
        <v>0</v>
      </c>
      <c r="PY8" s="13">
        <v>0</v>
      </c>
      <c r="PZ8" s="13">
        <v>0</v>
      </c>
      <c r="QA8" s="13">
        <f>SUM(PX8+PY8)/100*80/100*90+PZ8/100*70</f>
        <v>0</v>
      </c>
      <c r="QB8" s="13">
        <v>0</v>
      </c>
      <c r="QC8" s="13">
        <f>SUM(QB8*1.3)</f>
        <v>0</v>
      </c>
      <c r="QD8" s="8" t="s">
        <v>7</v>
      </c>
      <c r="QE8" s="8" t="s">
        <v>7</v>
      </c>
      <c r="QF8" s="13">
        <v>0</v>
      </c>
      <c r="QG8" s="13">
        <f>SUM(QF8/100*75)/100*66</f>
        <v>0</v>
      </c>
      <c r="QH8" s="13">
        <v>0</v>
      </c>
      <c r="QI8" s="13">
        <v>0</v>
      </c>
      <c r="QJ8" s="13">
        <v>0</v>
      </c>
      <c r="QK8" s="13">
        <v>0</v>
      </c>
      <c r="QL8" s="13">
        <f>SUM(QH8:QK8)/100*80/100*66</f>
        <v>0</v>
      </c>
      <c r="QM8" s="13">
        <v>0</v>
      </c>
      <c r="QN8" s="13">
        <f>SUM(QM8/100*20)</f>
        <v>0</v>
      </c>
      <c r="QO8" s="13">
        <v>0</v>
      </c>
      <c r="QP8" s="13">
        <f>SUM(QO8/100*80)/100*75</f>
        <v>0</v>
      </c>
      <c r="QQ8" s="13">
        <v>0</v>
      </c>
      <c r="QR8" s="13">
        <v>0</v>
      </c>
      <c r="QS8" s="13">
        <v>0</v>
      </c>
      <c r="QT8" s="13">
        <f>SUM(QQ8:QS8)/100*80/100*75</f>
        <v>0</v>
      </c>
      <c r="QU8" s="13">
        <v>0</v>
      </c>
      <c r="QV8" s="13">
        <f>SUM(QU8)/100*75</f>
        <v>0</v>
      </c>
      <c r="QW8" s="13">
        <v>0</v>
      </c>
      <c r="QX8" s="13">
        <f>SUM(QW8/100*75)</f>
        <v>0</v>
      </c>
      <c r="QY8" s="13">
        <v>0</v>
      </c>
      <c r="QZ8" s="13">
        <f>SUM(QY8/100*75)</f>
        <v>0</v>
      </c>
      <c r="RA8" s="13">
        <v>0</v>
      </c>
      <c r="RB8" s="13">
        <f>SUM(RA8)/100*75</f>
        <v>0</v>
      </c>
      <c r="RC8" s="13">
        <v>0</v>
      </c>
      <c r="RD8" s="13">
        <f>SUM(RC8/100*90)/100*75</f>
        <v>0</v>
      </c>
      <c r="RE8" s="13">
        <v>0</v>
      </c>
      <c r="RF8" s="13">
        <v>0</v>
      </c>
      <c r="RG8" s="13">
        <v>0</v>
      </c>
      <c r="RH8" s="13">
        <f>SUM(RE8:RG8)/100*75</f>
        <v>0</v>
      </c>
      <c r="RI8" s="13">
        <v>0</v>
      </c>
      <c r="RJ8" s="13">
        <v>0</v>
      </c>
      <c r="RK8" s="8" t="s">
        <v>7</v>
      </c>
      <c r="RL8" s="13">
        <v>0</v>
      </c>
      <c r="RM8" s="13">
        <f>SUM(RL8/100*80)/100*75</f>
        <v>0</v>
      </c>
      <c r="RN8" s="13">
        <v>0</v>
      </c>
      <c r="RO8" s="13">
        <f>SUM(RN8/100*80)</f>
        <v>0</v>
      </c>
      <c r="RP8" s="13">
        <v>0</v>
      </c>
      <c r="RQ8" s="13">
        <v>0</v>
      </c>
      <c r="RR8" s="13">
        <v>0</v>
      </c>
      <c r="RS8" s="13">
        <v>0</v>
      </c>
      <c r="RT8" s="13">
        <v>0</v>
      </c>
      <c r="RU8" s="13">
        <v>0</v>
      </c>
      <c r="RV8" s="13">
        <f>SUM(RQ8+RR8+RS8+RT8/100*75)+(RU8/100*80/100*75)</f>
        <v>0</v>
      </c>
      <c r="RW8" s="8" t="s">
        <v>7</v>
      </c>
      <c r="RX8" s="8" t="s">
        <v>7</v>
      </c>
      <c r="RY8" s="13">
        <v>0</v>
      </c>
      <c r="RZ8" s="13">
        <f>SUM(RY8/100*75)</f>
        <v>0</v>
      </c>
      <c r="SA8" s="13">
        <v>0</v>
      </c>
      <c r="SB8" s="13">
        <f>SUM(SA8/100*75)</f>
        <v>0</v>
      </c>
      <c r="SC8" s="13">
        <v>0</v>
      </c>
      <c r="SD8" s="13">
        <f>SUM(SC8/100*25)</f>
        <v>0</v>
      </c>
      <c r="SE8" s="13">
        <v>0</v>
      </c>
      <c r="SF8" s="13">
        <v>0</v>
      </c>
      <c r="SG8" s="13">
        <f>SUM(SE8/48)+(SF8*0.45)</f>
        <v>0</v>
      </c>
      <c r="SH8" s="13">
        <v>0</v>
      </c>
      <c r="SI8" s="13">
        <f>SUM(SH8*1)</f>
        <v>0</v>
      </c>
      <c r="SJ8" s="13">
        <v>0</v>
      </c>
      <c r="SK8" s="13">
        <f>SUM(SJ8*1)</f>
        <v>0</v>
      </c>
      <c r="SL8" s="13">
        <v>0</v>
      </c>
      <c r="SM8" s="13">
        <f>SUM(SL8*1)</f>
        <v>0</v>
      </c>
      <c r="SN8" s="13">
        <v>0</v>
      </c>
      <c r="SO8" s="13">
        <f>SUM(SN8*1/100*80)</f>
        <v>0</v>
      </c>
      <c r="SP8" s="13">
        <v>0</v>
      </c>
      <c r="SQ8" s="13">
        <f>SUM(SP8*1/100*75)</f>
        <v>0</v>
      </c>
      <c r="SR8" s="13">
        <v>0</v>
      </c>
      <c r="SS8" s="13">
        <f>SUM(SR8/100*90/100*75)</f>
        <v>0</v>
      </c>
      <c r="ST8" s="13">
        <v>0</v>
      </c>
      <c r="SU8" s="13">
        <f>SUM(ST8)/100*75</f>
        <v>0</v>
      </c>
      <c r="SV8" s="13">
        <v>0</v>
      </c>
      <c r="SW8" s="13">
        <f>SUM(SV8/100*90/100*75)</f>
        <v>0</v>
      </c>
      <c r="SX8" s="13">
        <v>0</v>
      </c>
      <c r="SY8" s="13">
        <v>0</v>
      </c>
      <c r="SZ8" s="13">
        <f>SUM(SX8:SY8)/100*90/100*75</f>
        <v>0</v>
      </c>
      <c r="TA8" s="13">
        <v>0</v>
      </c>
      <c r="TB8" s="13">
        <f>SUM(TA8/100*90)</f>
        <v>0</v>
      </c>
      <c r="TC8" s="13">
        <v>0</v>
      </c>
      <c r="TD8" s="13">
        <f>SUM(TC8*5)</f>
        <v>0</v>
      </c>
      <c r="TE8" s="13">
        <v>0</v>
      </c>
      <c r="TF8" s="13">
        <f>SUM(TE8/100*75)</f>
        <v>0</v>
      </c>
      <c r="TG8" s="13">
        <v>0</v>
      </c>
      <c r="TH8" s="13">
        <f>SUM(TG8*1)/100*35</f>
        <v>0</v>
      </c>
      <c r="TI8" s="13">
        <v>0</v>
      </c>
      <c r="TJ8" s="13">
        <f>SUM(TI8*1)/100*85</f>
        <v>0</v>
      </c>
      <c r="TK8" s="13">
        <v>0</v>
      </c>
      <c r="TL8" s="13">
        <f>SUM(TK8*1)</f>
        <v>0</v>
      </c>
      <c r="TM8" s="13">
        <v>0</v>
      </c>
      <c r="TN8" s="8" t="s">
        <v>7</v>
      </c>
      <c r="TO8" s="13">
        <v>0</v>
      </c>
      <c r="TP8" s="13">
        <f>SUM(TO8*1)</f>
        <v>0</v>
      </c>
      <c r="TQ8" s="13">
        <v>0</v>
      </c>
      <c r="TR8" s="13">
        <f>SUM(TQ8/100*70)</f>
        <v>0</v>
      </c>
      <c r="TS8" s="13">
        <v>0</v>
      </c>
      <c r="TT8" s="13">
        <f>SUM(TS8*1)/100*66</f>
        <v>0</v>
      </c>
      <c r="TU8" s="13">
        <v>0</v>
      </c>
      <c r="TV8" s="13">
        <f>SUM(TU8/100*75)</f>
        <v>0</v>
      </c>
      <c r="TW8" s="13">
        <v>0</v>
      </c>
      <c r="TX8" s="13">
        <f>SUM(TW8*1)/100*66</f>
        <v>0</v>
      </c>
      <c r="TY8" s="13">
        <v>0</v>
      </c>
      <c r="TZ8" s="13">
        <f>SUM(TY8*1)/100*40</f>
        <v>0</v>
      </c>
      <c r="UA8" s="13">
        <v>0</v>
      </c>
      <c r="UB8" s="13">
        <f>SUM(UA8*1)/100*66</f>
        <v>0</v>
      </c>
      <c r="UC8" s="13">
        <v>0</v>
      </c>
      <c r="UD8" s="13">
        <v>0</v>
      </c>
      <c r="UE8" s="13">
        <v>0</v>
      </c>
      <c r="UF8" s="13">
        <v>0</v>
      </c>
      <c r="UG8" s="13">
        <v>0</v>
      </c>
      <c r="UH8" s="13">
        <v>0</v>
      </c>
      <c r="UI8" s="13">
        <v>0</v>
      </c>
      <c r="UJ8" s="13">
        <f>SUM(UC8:UI8)/100*75</f>
        <v>0</v>
      </c>
      <c r="UK8" s="13">
        <v>0</v>
      </c>
      <c r="UL8" s="13">
        <f>SUM(UK8*1)/100*66</f>
        <v>0</v>
      </c>
      <c r="UM8" s="13">
        <v>0</v>
      </c>
      <c r="UN8" s="13">
        <f>SUM(UM8*1)/100*66</f>
        <v>0</v>
      </c>
      <c r="UO8" s="13">
        <v>0</v>
      </c>
      <c r="UP8" s="13">
        <f>SUM(UO8*1)/100*80</f>
        <v>0</v>
      </c>
      <c r="UR8" s="14">
        <v>0</v>
      </c>
      <c r="US8" s="14">
        <v>0</v>
      </c>
      <c r="UT8" s="14">
        <f>SUM(UR8*1)/100*66</f>
        <v>0</v>
      </c>
      <c r="UV8" s="15" t="e">
        <f>L8+Q8+W8+AD8+AT8+AY8+BC8+BH8+CC8+DA8+DD8+DF8+DI8+DN8+EF8+EH8+EL8+EP8+ER8+EU8+FK8+FN8+FQ8+FS8+FU8+FW8+FY8+GD8+GF8+GO8+GR8+GZ8+HD8+HI8+HK8+HM8+HO8+HV8+ID8+IF8+IR8+IT8+IW8+IZ8+JE8+JM8+JP8+JW8+KB8+KE8+KG8+KI8+KK8+KM8+KO8+KQ8+KS8+LA8+LF8+LI8+LT8+LY8+MB8+MD8+MK8+NM8+NQ8+OK8+OM8+OP8+OR8+OT8+OY8+PD8+PG8+PJ8+PL8+PQ8+PS8+PU8+PW8+QA8+QC8+QG8+QL8+QN8+QP8+QT8+QV8+QX8+QZ8+RB8+RD8+RH8+RM8+RO8+RV8+RX8+RZ8+SB8+SD8+SG8+SI8+SM8+SO8+SQ8+SS8+SU8+SW8+SZ8+SK8+TD8+TF8+TH8+TJ8+TL8+TP8+TR8+TT8+TV8+TX8+TZ8+UB8+UL8+UN8+UP8+UT8+JT8+KY8+LV8+NU8+NX8+NZ8+OI8+TB8+UJ8+EX8+Y8+DQ8+DS8+DU8</f>
        <v>#VALUE!</v>
      </c>
      <c r="UW8" s="15" t="e">
        <f>B8-UV8</f>
        <v>#VALUE!</v>
      </c>
    </row>
  </sheetData>
  <sheetProtection formatCells="0" insertRows="0" deleteRows="0"/>
  <autoFilter ref="A2:B8">
    <filterColumn colId="0" showButton="0"/>
  </autoFilter>
  <mergeCells count="317">
    <mergeCell ref="A6:A7"/>
    <mergeCell ref="B6:B7"/>
    <mergeCell ref="A4:B4"/>
    <mergeCell ref="A5:B5"/>
    <mergeCell ref="A2:B2"/>
    <mergeCell ref="A3:B3"/>
    <mergeCell ref="X3:Y3"/>
    <mergeCell ref="X4:Y4"/>
    <mergeCell ref="Z3:AD3"/>
    <mergeCell ref="Z4:AD4"/>
    <mergeCell ref="AE3:AF3"/>
    <mergeCell ref="AE4:AF4"/>
    <mergeCell ref="D3:L3"/>
    <mergeCell ref="D4:L4"/>
    <mergeCell ref="M3:Q3"/>
    <mergeCell ref="M4:Q4"/>
    <mergeCell ref="R3:W3"/>
    <mergeCell ref="R4:W4"/>
    <mergeCell ref="AZ4:BC4"/>
    <mergeCell ref="BD3:BH3"/>
    <mergeCell ref="BD4:BH4"/>
    <mergeCell ref="BI3:CC3"/>
    <mergeCell ref="BI4:CC4"/>
    <mergeCell ref="AG3:AO3"/>
    <mergeCell ref="AG4:AO4"/>
    <mergeCell ref="AP3:AT3"/>
    <mergeCell ref="AP4:AT4"/>
    <mergeCell ref="AU3:AY3"/>
    <mergeCell ref="AU4:AY4"/>
    <mergeCell ref="DW3:EF3"/>
    <mergeCell ref="DW4:EF4"/>
    <mergeCell ref="EG3:EH3"/>
    <mergeCell ref="EG4:EH4"/>
    <mergeCell ref="EI3:EL3"/>
    <mergeCell ref="EI4:EL4"/>
    <mergeCell ref="DR3:DS3"/>
    <mergeCell ref="DR4:DS4"/>
    <mergeCell ref="D2:DU2"/>
    <mergeCell ref="DT3:DU3"/>
    <mergeCell ref="DT4:DU4"/>
    <mergeCell ref="DG3:DI3"/>
    <mergeCell ref="DG4:DI4"/>
    <mergeCell ref="DJ3:DN3"/>
    <mergeCell ref="DJ4:DN4"/>
    <mergeCell ref="DO3:DQ3"/>
    <mergeCell ref="DO4:DQ4"/>
    <mergeCell ref="CD3:DA3"/>
    <mergeCell ref="CD4:DA4"/>
    <mergeCell ref="DB3:DD3"/>
    <mergeCell ref="DB4:DD4"/>
    <mergeCell ref="DE3:DF3"/>
    <mergeCell ref="DE4:DF4"/>
    <mergeCell ref="AZ3:BC3"/>
    <mergeCell ref="EV3:EX3"/>
    <mergeCell ref="EV4:EX4"/>
    <mergeCell ref="EY3:FK3"/>
    <mergeCell ref="EY4:FK4"/>
    <mergeCell ref="FL3:FN3"/>
    <mergeCell ref="FL4:FN4"/>
    <mergeCell ref="EM3:EP3"/>
    <mergeCell ref="EM4:EP4"/>
    <mergeCell ref="EQ3:ER3"/>
    <mergeCell ref="EQ4:ER4"/>
    <mergeCell ref="ES3:EU3"/>
    <mergeCell ref="ES4:EU4"/>
    <mergeCell ref="FV3:FW3"/>
    <mergeCell ref="FV4:FW4"/>
    <mergeCell ref="FX3:FY3"/>
    <mergeCell ref="FX4:FY4"/>
    <mergeCell ref="FZ3:GD3"/>
    <mergeCell ref="FZ4:GD4"/>
    <mergeCell ref="FO3:FQ3"/>
    <mergeCell ref="FO4:FQ4"/>
    <mergeCell ref="FR3:FS3"/>
    <mergeCell ref="FR4:FS4"/>
    <mergeCell ref="FT3:FU3"/>
    <mergeCell ref="FT4:FU4"/>
    <mergeCell ref="GS4:GZ4"/>
    <mergeCell ref="HA3:HD3"/>
    <mergeCell ref="HA4:HD4"/>
    <mergeCell ref="HE3:HI3"/>
    <mergeCell ref="HE4:HI4"/>
    <mergeCell ref="GE3:GF3"/>
    <mergeCell ref="GE4:GF4"/>
    <mergeCell ref="GG3:GO3"/>
    <mergeCell ref="GG4:GO4"/>
    <mergeCell ref="GP3:GR3"/>
    <mergeCell ref="GP4:GR4"/>
    <mergeCell ref="IC3:ID3"/>
    <mergeCell ref="IC4:ID4"/>
    <mergeCell ref="IE3:IF3"/>
    <mergeCell ref="IE4:IF4"/>
    <mergeCell ref="IG3:IR3"/>
    <mergeCell ref="IG4:IR4"/>
    <mergeCell ref="HW3:HX3"/>
    <mergeCell ref="HW4:HX4"/>
    <mergeCell ref="DW2:IA2"/>
    <mergeCell ref="HY3:IA3"/>
    <mergeCell ref="HY4:IA4"/>
    <mergeCell ref="HP3:HQ3"/>
    <mergeCell ref="HP4:HQ4"/>
    <mergeCell ref="HR3:HT3"/>
    <mergeCell ref="HR4:HT4"/>
    <mergeCell ref="HU3:HV3"/>
    <mergeCell ref="HU4:HV4"/>
    <mergeCell ref="HJ3:HK3"/>
    <mergeCell ref="HJ4:HK4"/>
    <mergeCell ref="HL3:HM3"/>
    <mergeCell ref="HL4:HM4"/>
    <mergeCell ref="HN3:HO3"/>
    <mergeCell ref="HN4:HO4"/>
    <mergeCell ref="GS3:GZ3"/>
    <mergeCell ref="JA3:JE3"/>
    <mergeCell ref="JA4:JE4"/>
    <mergeCell ref="JF3"/>
    <mergeCell ref="JF4"/>
    <mergeCell ref="JG3:JM3"/>
    <mergeCell ref="JG4:JM4"/>
    <mergeCell ref="IS3:IT3"/>
    <mergeCell ref="IS4:IT4"/>
    <mergeCell ref="IU3:IW3"/>
    <mergeCell ref="IU4:IW4"/>
    <mergeCell ref="IX3:IZ3"/>
    <mergeCell ref="IX4:IZ4"/>
    <mergeCell ref="JX3:KB3"/>
    <mergeCell ref="JX4:KB4"/>
    <mergeCell ref="KC3:KE3"/>
    <mergeCell ref="KC4:KE4"/>
    <mergeCell ref="KF3:KG3"/>
    <mergeCell ref="KF4:KG4"/>
    <mergeCell ref="JN3:JP3"/>
    <mergeCell ref="JN4:JP4"/>
    <mergeCell ref="JQ3:JT3"/>
    <mergeCell ref="JQ4:JT4"/>
    <mergeCell ref="JU3:JW3"/>
    <mergeCell ref="JU4:JW4"/>
    <mergeCell ref="KN3:KO3"/>
    <mergeCell ref="KN4:KO4"/>
    <mergeCell ref="KP3:KQ3"/>
    <mergeCell ref="KP4:KQ4"/>
    <mergeCell ref="KR3:KS3"/>
    <mergeCell ref="KR4:KS4"/>
    <mergeCell ref="KH3:KI3"/>
    <mergeCell ref="KH4:KI4"/>
    <mergeCell ref="KJ3:KK3"/>
    <mergeCell ref="KJ4:KK4"/>
    <mergeCell ref="KL3:KM3"/>
    <mergeCell ref="KL4:KM4"/>
    <mergeCell ref="LG3:LI3"/>
    <mergeCell ref="LG4:LI4"/>
    <mergeCell ref="LJ3:LK3"/>
    <mergeCell ref="LJ4:LK4"/>
    <mergeCell ref="LL3:LT3"/>
    <mergeCell ref="LL4:LT4"/>
    <mergeCell ref="KT3:KY3"/>
    <mergeCell ref="KT4:KY4"/>
    <mergeCell ref="KZ3:LA3"/>
    <mergeCell ref="KZ4:LA4"/>
    <mergeCell ref="LB3:LF3"/>
    <mergeCell ref="LB4:LF4"/>
    <mergeCell ref="NR4:NU4"/>
    <mergeCell ref="MC3:MD3"/>
    <mergeCell ref="MC4:MD4"/>
    <mergeCell ref="ME3:MK3"/>
    <mergeCell ref="ME4:MK4"/>
    <mergeCell ref="ML3:NM3"/>
    <mergeCell ref="ML4:NM4"/>
    <mergeCell ref="LU3:LV3"/>
    <mergeCell ref="LU4:LV4"/>
    <mergeCell ref="LW3:LY3"/>
    <mergeCell ref="LW4:LY4"/>
    <mergeCell ref="LZ3:MB3"/>
    <mergeCell ref="LZ4:MB4"/>
    <mergeCell ref="OQ3:OR3"/>
    <mergeCell ref="OQ4:OR4"/>
    <mergeCell ref="OS3:OT3"/>
    <mergeCell ref="OS4:OT4"/>
    <mergeCell ref="IC2:OY2"/>
    <mergeCell ref="OU3:OY3"/>
    <mergeCell ref="OU4:OY4"/>
    <mergeCell ref="OJ3:OK3"/>
    <mergeCell ref="OJ4:OK4"/>
    <mergeCell ref="OL3:OM3"/>
    <mergeCell ref="OL4:OM4"/>
    <mergeCell ref="ON3:OP3"/>
    <mergeCell ref="ON4:OP4"/>
    <mergeCell ref="NV3:NX3"/>
    <mergeCell ref="NV4:NX4"/>
    <mergeCell ref="NY3:NZ3"/>
    <mergeCell ref="NY4:NZ4"/>
    <mergeCell ref="OA3:OI3"/>
    <mergeCell ref="OA4:OI4"/>
    <mergeCell ref="NN3:NO3"/>
    <mergeCell ref="NN4:NO4"/>
    <mergeCell ref="NP3:NQ3"/>
    <mergeCell ref="NP4:NQ4"/>
    <mergeCell ref="NR3:NU3"/>
    <mergeCell ref="PK3:PL3"/>
    <mergeCell ref="PK4:PL4"/>
    <mergeCell ref="PM3:PQ3"/>
    <mergeCell ref="PM4:PQ4"/>
    <mergeCell ref="PR3:PS3"/>
    <mergeCell ref="PR4:PS4"/>
    <mergeCell ref="PA3:PD3"/>
    <mergeCell ref="PA4:PD4"/>
    <mergeCell ref="PE3:PG3"/>
    <mergeCell ref="PE4:PG4"/>
    <mergeCell ref="PH3:PJ3"/>
    <mergeCell ref="PH4:PJ4"/>
    <mergeCell ref="QB3:QC3"/>
    <mergeCell ref="QB4:QC4"/>
    <mergeCell ref="QD3:QG3"/>
    <mergeCell ref="QD4:QG4"/>
    <mergeCell ref="QH3:QL3"/>
    <mergeCell ref="QH4:QL4"/>
    <mergeCell ref="PT3:PU3"/>
    <mergeCell ref="PT4:PU4"/>
    <mergeCell ref="PV3:PW3"/>
    <mergeCell ref="PV4:PW4"/>
    <mergeCell ref="PX3:QA3"/>
    <mergeCell ref="PX4:QA4"/>
    <mergeCell ref="QU3:QV3"/>
    <mergeCell ref="QU4:QV4"/>
    <mergeCell ref="QW3:QX3"/>
    <mergeCell ref="QW4:QX4"/>
    <mergeCell ref="QY3:QZ3"/>
    <mergeCell ref="QY4:QZ4"/>
    <mergeCell ref="QM3:QN3"/>
    <mergeCell ref="QM4:QN4"/>
    <mergeCell ref="QO3:QP3"/>
    <mergeCell ref="QO4:QP4"/>
    <mergeCell ref="QQ3:QT3"/>
    <mergeCell ref="QQ4:QT4"/>
    <mergeCell ref="RI3:RK3"/>
    <mergeCell ref="RI4:RK4"/>
    <mergeCell ref="RL3:RM3"/>
    <mergeCell ref="RL4:RM4"/>
    <mergeCell ref="RN3:RO3"/>
    <mergeCell ref="RN4:RO4"/>
    <mergeCell ref="RA3:RB3"/>
    <mergeCell ref="RA4:RB4"/>
    <mergeCell ref="RC3:RD3"/>
    <mergeCell ref="RC4:RD4"/>
    <mergeCell ref="RE3:RH3"/>
    <mergeCell ref="RE4:RH4"/>
    <mergeCell ref="SA3:SB3"/>
    <mergeCell ref="SA4:SB4"/>
    <mergeCell ref="SC3:SD3"/>
    <mergeCell ref="SC4:SD4"/>
    <mergeCell ref="SE3:SG3"/>
    <mergeCell ref="SE4:SG4"/>
    <mergeCell ref="RP3:RV3"/>
    <mergeCell ref="RP4:RV4"/>
    <mergeCell ref="RW3:RX3"/>
    <mergeCell ref="RW4:RX4"/>
    <mergeCell ref="RY3:RZ3"/>
    <mergeCell ref="RY4:RZ4"/>
    <mergeCell ref="SN3:SO3"/>
    <mergeCell ref="SN4:SO4"/>
    <mergeCell ref="SP3:SQ3"/>
    <mergeCell ref="SP4:SQ4"/>
    <mergeCell ref="SR3:SS3"/>
    <mergeCell ref="SR4:SS4"/>
    <mergeCell ref="SH3:SI3"/>
    <mergeCell ref="SH4:SI4"/>
    <mergeCell ref="SJ3:SK3"/>
    <mergeCell ref="SJ4:SK4"/>
    <mergeCell ref="SL3:SM3"/>
    <mergeCell ref="SL4:SM4"/>
    <mergeCell ref="TA3:TB3"/>
    <mergeCell ref="TA4:TB4"/>
    <mergeCell ref="TC3:TD3"/>
    <mergeCell ref="TC4:TD4"/>
    <mergeCell ref="TE3:TF3"/>
    <mergeCell ref="TE4:TF4"/>
    <mergeCell ref="ST3:SU3"/>
    <mergeCell ref="ST4:SU4"/>
    <mergeCell ref="SV3:SW3"/>
    <mergeCell ref="SV4:SW4"/>
    <mergeCell ref="SX3:SZ3"/>
    <mergeCell ref="SX4:SZ4"/>
    <mergeCell ref="TM3:TN3"/>
    <mergeCell ref="TM4:TN4"/>
    <mergeCell ref="TO3:TP3"/>
    <mergeCell ref="TO4:TP4"/>
    <mergeCell ref="TQ3:TR3"/>
    <mergeCell ref="TQ4:TR4"/>
    <mergeCell ref="TG3:TH3"/>
    <mergeCell ref="TG4:TH4"/>
    <mergeCell ref="TI3:TJ3"/>
    <mergeCell ref="TI4:TJ4"/>
    <mergeCell ref="TK3:TL3"/>
    <mergeCell ref="TK4:TL4"/>
    <mergeCell ref="UR2:UT2"/>
    <mergeCell ref="UR3:UT3"/>
    <mergeCell ref="UR4:UT4"/>
    <mergeCell ref="UV4:UV7"/>
    <mergeCell ref="UW4:UW7"/>
    <mergeCell ref="UK3:UL3"/>
    <mergeCell ref="UK4:UL4"/>
    <mergeCell ref="UM3:UN3"/>
    <mergeCell ref="UM4:UN4"/>
    <mergeCell ref="PA2:UP2"/>
    <mergeCell ref="UO3:UP3"/>
    <mergeCell ref="UO4:UP4"/>
    <mergeCell ref="TY3:TZ3"/>
    <mergeCell ref="TY4:TZ4"/>
    <mergeCell ref="UA3:UB3"/>
    <mergeCell ref="UA4:UB4"/>
    <mergeCell ref="UC3:UJ3"/>
    <mergeCell ref="UC4:UJ4"/>
    <mergeCell ref="TS3:TT3"/>
    <mergeCell ref="TS4:TT4"/>
    <mergeCell ref="TU3:TV3"/>
    <mergeCell ref="TU4:TV4"/>
    <mergeCell ref="TW3:TX3"/>
    <mergeCell ref="TW4:TX4"/>
  </mergeCells>
  <printOptions horizontalCentered="1" verticalCentered="1"/>
  <pageMargins left="0.35433070866141736" right="0.19685039370078741" top="0.51181102362204722" bottom="0.51181102362204722" header="0.51181102362204722" footer="0.51181102362204722"/>
  <pageSetup paperSize="9" firstPageNumber="0" orientation="landscape" horizontalDpi="300" verticalDpi="300" r:id="rId1"/>
  <headerFooter alignWithMargins="0">
    <oddFooter>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Attività</vt:lpstr>
      <vt:lpstr>Attività!Print_Area</vt:lpstr>
      <vt:lpstr>Attività!Print_Titles</vt:lpstr>
    </vt:vector>
  </TitlesOfParts>
  <Company>Privato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davide</cp:lastModifiedBy>
  <dcterms:created xsi:type="dcterms:W3CDTF">2014-04-05T07:57:39Z</dcterms:created>
  <dcterms:modified xsi:type="dcterms:W3CDTF">2015-09-30T08:27:45Z</dcterms:modified>
</cp:coreProperties>
</file>