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910" windowHeight="5670" activeTab="0"/>
  </bookViews>
  <sheets>
    <sheet name="Attività" sheetId="2" r:id="rId2"/>
  </sheets>
  <definedNames>
    <definedName name="Print_Area" localSheetId="0">Attività!$A$2:$C$8</definedName>
    <definedName name="Print_Titles" localSheetId="0">Attività!$A:$B</definedName>
  </definedNames>
  <calcPr calcId="125725"/>
</workbook>
</file>

<file path=xl/sharedStrings.xml><?xml version="1.0" encoding="utf-8"?>
<sst xmlns="http://schemas.openxmlformats.org/spreadsheetml/2006/main" count="1326" uniqueCount="703">
  <si>
    <t>ORGANIGRAMMA E STRUMENTI DI CALCOLO</t>
  </si>
  <si>
    <t>STRUTTURA DI APPARTENENZA</t>
  </si>
  <si>
    <t>NOMINATIVI</t>
  </si>
  <si>
    <t>QUALIFICA</t>
  </si>
  <si>
    <t>CARICO DI LAVORO TEORICO ANNUALE MINIMO AD PERSONAM IN U.I.</t>
  </si>
  <si>
    <t>FATTORI CHE INCIDONO SUL CARICO DI LAVORO MINIMO AD PERSONAM</t>
  </si>
  <si>
    <t>PERCENTUALE DI U.I.  DA SOTTRARRE (%)</t>
  </si>
  <si>
    <t>CARICO DI LAVORO EFFETTIVO ANNUALE MINIMO AD PERSONAM IN U.I.</t>
  </si>
  <si>
    <t xml:space="preserve">CARICO DI LAVORO ANNUALE MINIMO TEORICO DI STRUTTURA IN U.I.            (SUBTOTALE DEI CARICHI AD PERSONAM) </t>
  </si>
  <si>
    <t>CARICO DI LAVORO EFFETTIVO ANNUALE MINIMO DI STRUTTURA IN U.I.</t>
  </si>
  <si>
    <t>U.O.___________</t>
  </si>
  <si>
    <t>medico/medico veterinario</t>
  </si>
  <si>
    <t>altro funzionario laureato</t>
  </si>
  <si>
    <t>TPAL</t>
  </si>
  <si>
    <t>amministrativo</t>
  </si>
  <si>
    <t>STRUTTURA</t>
  </si>
  <si>
    <t>SEZIONE</t>
  </si>
  <si>
    <t>NUMERAZIONE</t>
  </si>
  <si>
    <t>SOTTOPIANI</t>
  </si>
  <si>
    <t>NOME PIANO O ATTIVITA'</t>
  </si>
  <si>
    <t>infermiere</t>
  </si>
  <si>
    <t>medici specialisti ambulatoriali</t>
  </si>
  <si>
    <r>
      <t xml:space="preserve">FATTORI CHE INCIDONO NEGATIVAMENTE SUL CARICO DI LAVORO MINIMO DI STRUTTURA                                                                                                                                                                                                                   </t>
    </r>
    <r>
      <rPr>
        <sz val="8"/>
        <rFont val="Arial"/>
        <family val="2"/>
      </rPr>
      <t xml:space="preserve">1. caratteristiche geo-morfologiche del territorio                                                                                                                                                    2. condizioni socio-economiche del territorio
3. problematiche particolari di natura sanitaria e/o ambientali                                                                                                                     4. eventuale insufficienza del numero di amministrativi afferenti alla struttura                 </t>
    </r>
  </si>
  <si>
    <t>Guardia zoofila</t>
  </si>
  <si>
    <t>MAX TOTALE 8%</t>
  </si>
  <si>
    <t/>
  </si>
  <si>
    <t>SEZIONE A</t>
  </si>
  <si>
    <t>PIANO A1</t>
  </si>
  <si>
    <t>PIANO DI MONITORAGGIO DELLA TBC,BRC E LEB  NEI BOVINI E BUFALINI</t>
  </si>
  <si>
    <t>N. BOVINI DA CONTROLLARE DI AZIENDE U.I. O I. (CONTROLLO DEL 100% DEGLI ANIMALI SOGGETTI A CONTROLLO)</t>
  </si>
  <si>
    <t>A</t>
  </si>
  <si>
    <t>N. ISPEZIONI DA EFFETTUARE IN AZIENDE BOVINI U.I. O I. (CONTROLLO DEL 100% DELLE AZIENDE SOGGETTI A CONTROLLO)</t>
  </si>
  <si>
    <t>B</t>
  </si>
  <si>
    <t>NUMERO BOVINI DA CONTROLLARE DI AZIENDE NON U.I. O I. (CONTROLLO DEL 100% DEGLI ANIMALI SOGGETTI A CONTROLLO)</t>
  </si>
  <si>
    <t>C</t>
  </si>
  <si>
    <t>N. ISPEZIONI DA EFFETTUARE IN AZIENDE BOVINI NON U.I. O I. (CONTROLLO DEL 100% DEGLI AZIENDE SOGGETTI A CONTROLLO)</t>
  </si>
  <si>
    <t>D</t>
  </si>
  <si>
    <t>N. BUFALINI DA CONTROLLARE DI AZIENDE U.I. O I. (CONTROLLO DEL 100% DEGLI ANIMALI SOGGETTI A CONTROLLO)</t>
  </si>
  <si>
    <t>E</t>
  </si>
  <si>
    <t>N. ISPEZIONI DA EFFETTUARE IN AZIENDE BUFALINE U.I. O I. (CONTROLLO DEL 100% DELLE AZIENDE SOGGETTI A CONTROLLO)</t>
  </si>
  <si>
    <t>F</t>
  </si>
  <si>
    <t>N. BUFALINI DA CONTROLLARE DI AZIENDE NON U.I. O I. (CONTROLLO DEL 100% DEGLI ANIMALI SOGGETTI A CONTROLLO)</t>
  </si>
  <si>
    <t>G</t>
  </si>
  <si>
    <t>N. ISPEZIONI DA EFFETTUARE IN ALLEVAMENTI BUFALINI NON U.I. O I. (CONTROLLO DEL 100% DEGLI ALLEVAMENTI SOGGETTI A CONTROLLO)</t>
  </si>
  <si>
    <t>H</t>
  </si>
  <si>
    <t>U.I</t>
  </si>
  <si>
    <t>PIANO A2</t>
  </si>
  <si>
    <t>PIANO DI MONITORAGGIO FINALIZZATO ALL'ERADICAZIONE DELLA BRC NEGLI OVICAPRINI</t>
  </si>
  <si>
    <t>NUMERO OVICAPRINI DA CONTROLLARE DI ALLEVAMENTI U.I. O I. (CONTROLLO DEL 100% DEGLI ANIMALI SOGGETTI A CONTROLLO)</t>
  </si>
  <si>
    <t>NUMERO ALLEVAMENTI OVICAPRINI U.I. O I. (CONTROLLO DEL 100% DEGLI ALLEVAMENTI SOGGETTI A CONTROLLO)</t>
  </si>
  <si>
    <t>NUMERO OVICAPRINI DA CONTROLLARE DI ALLEVAMENTI NON U.I. O I. (CONTROLLO DEL 100% DEGLI ANIMALI SOGGETTI A CONTROLLO)</t>
  </si>
  <si>
    <t>NUMERO ALLEVAMENTI OVICAPRINI NON U.I. O I. (CONTROLLO DEL 100% DEGLI ALLEVAMENTI SOGGETTI A CONTROLLO)</t>
  </si>
  <si>
    <t>PIANO A3</t>
  </si>
  <si>
    <t>PIANO DI MONITORAGGIO DELLA SALMONELLA</t>
  </si>
  <si>
    <t>N. ISPEZIONI DA EFFETTUARE NELLE AZIENDE CON RIPRODUTTORI (CONTROLLO DEL 100% DEGLI AZIENDE CON RIPRODUTTORI)</t>
  </si>
  <si>
    <t>N. ISPEZIONI DA EFFETTUARE NELLE AZIENDE CON OVAIOLE (CONTROLLO DI ALMENO UN GRUPPO NEL 100% DELLE AZIENDE CON CAPACITÀ UGUALE O SUPERIORE A 1000 CAPI)</t>
  </si>
  <si>
    <t>N. ISPEZIONI DA EFFETTUARE NELLE AZIENDE CON POLLI DA CARNE (CONTROLLO DI ALMENO UN GRUPPO NEL 10% DELLE AZIENDE CON CAPACITÀ UGUALE O SUPERIORE A 5000 CAPI)</t>
  </si>
  <si>
    <t>N. ISPEZIONI DA EFFETTUARE NELLE AZIENDE CON TACCHINI DA INGRASSO (CONTROLLO DI ALMENO UN GRUPPO NEL 10% DELLE AZIENDE CON CAPACITÀ UGUALE O SUPERIORE A 500 CAPI)</t>
  </si>
  <si>
    <t>N. ISPEZIONI DA EFFETTUARE NEGLI AZIENDE CON TACCHINI DA RIPRODUZIONE (CONTROLLO DI TUTTI I GRUPPI DI ANIMALI DI ETÀ COMPRESA TRA LA 30�. E 45�. SETTIMANA NEL 100% DELLE AZIENDE CON ALMENO 250 TACCHINI ADULTI DA RIPRODUZIONE E NEL 100% DI TUTTE LE AZIENDE CON TACCHINI DA RIPRODUZIONE ELITE  GREAT GRAND PARENTS E GRAND PARENTS)</t>
  </si>
  <si>
    <t>PIANO A4</t>
  </si>
  <si>
    <t>PIANO DI MONITORAGGIO  BSE</t>
  </si>
  <si>
    <t>N.ISPEZIONI</t>
  </si>
  <si>
    <t>PIANO A5</t>
  </si>
  <si>
    <t>PIANO DI MONITORAGGIO SCRAPIE - ERADICAZIONE</t>
  </si>
  <si>
    <t>N.PRELIEVI EFFETTUATI SU OVINI DI ETà SUPERIORE AI 18 MESI REGOLARMENTE MACELLATI</t>
  </si>
  <si>
    <t>N. PRELIEVI EFFETTUATI SU CAPRINI DI ETà SUPERIORE AI 18 MESI REGOLARMENTE MACELLATI</t>
  </si>
  <si>
    <t>N.ISPEZIONI DA EFFETTUARE NELLE AZIENDE PER IL PRELIEVO ENCEFALICO O DI TESTE SU OVINI DI ETà SUPERIORE AI 18 MESI MORTI IN AZIENDA.</t>
  </si>
  <si>
    <t>N.ISPEZIONI DA EFFETTUARE NELLE AZIENDE PER IL PRELIEVO ENCEFALICO O DI TESTE SU CAPRINI DI ETà SUPERIORE AI 18 MESI MORTI IN AZIENDA.</t>
  </si>
  <si>
    <t>PIANO A6</t>
  </si>
  <si>
    <t xml:space="preserve">PIANO DI MONITORAGGIO FINALIZZATO ALL'ERADICAZIONE DELLE TSE </t>
  </si>
  <si>
    <t>Obiettivo già ricompreso nei piani 9 e 10</t>
  </si>
  <si>
    <t>PIANO A7</t>
  </si>
  <si>
    <t>PIANO DI MONITORAGGIO DELLA MALATTIA DI AUJESZKY</t>
  </si>
  <si>
    <t>N. ALLEVAMENTI DA RIPRODUZIONE A CICLO CHIUSO DA CONTROLLARE(CONTROLLO DEL 100% DEGLI ALLEVAMENTI)</t>
  </si>
  <si>
    <t>N. ANIMALI DA CONTROLLARE IN ALLEVAMENTI DA RIPRODUZIONE A CICLO CHIUSO(CONTROLLO DEL 100% DEGLI ANIMALI SOGGETTI A CONTROLLO)</t>
  </si>
  <si>
    <t>N. ALLEVAMENTI DA RIPRODUZIONE A CICLO APERTO DA CONTROLLARE (CONTROLLO DEL 100% DEGLI ALLEVAMENTI)</t>
  </si>
  <si>
    <t>N. ANIMALI DA CONTROLLARE IN ALLEVAMENTI DA RIPRODUZIONE A CICLO APERTO(CONTROLLO DEL 100% DEGLI ANIMALI SOGGETTI A CONTROLLO)</t>
  </si>
  <si>
    <t>N. ALLEVAMENTI DA INGRASSO DA MACELLO DA CONTROLLARE(CONTROLLO DEL 100% DEGLI ALLEVAMENTI)</t>
  </si>
  <si>
    <t>N. ANIMALI DA CONTROLLARE IN ALLEVAMENTI DA INGRASSO DA MACELLO(CONTROLLO DEL 100% DEGLI ANIMALI SOGGETTI A CONTROLLO)</t>
  </si>
  <si>
    <t>N. ALLEVAMENTI DA INGRASSO DA VITA E STALLE DI SOSTA DA CONTROLLARE (CONTROLLO DEL 100% DEGLI ALLEVAMENTI)</t>
  </si>
  <si>
    <t>N. ANIMALI DA CONTROLLARE IN ALLEVAMENTI DA INGRASSO DA VITA E STALLE DI SOSTA (CONTROLLO DEL 100% DEGLI ANIMALI SOGGETTI A CONTROLLO)</t>
  </si>
  <si>
    <t>PIANO A8</t>
  </si>
  <si>
    <t>PIANO DI MONITORAGGIO ANAGRAFE ZOOTECNICA</t>
  </si>
  <si>
    <t>N. ISPEZIONI DA EFFETTUARE NELLE AZIENDE SUINICOLE(EFFETTUAZIONE DI UNA ISPEZIONE ALMENO NEL 1% DELLE AZIENDE SUINICOLE)</t>
  </si>
  <si>
    <t>N. ISPEZIONI DA EFFETTUARE NELLE AZIENDE DI OVICAPRINI (EFFETTUAZIONE DI UNA ISPEZIONE ALMENO NEL 3% DELLE AZIENDE I CUI CAPI RAPPRESENTINO ALMENO IL 5% DEL TOTALE DEI CAPI PRESENTI NEL TERRITORIO DI COMPETENZA)</t>
  </si>
  <si>
    <t>N. ISPEZIONI DA EFFETTUARE NELLE AZIENDE DI EQUIDI (EFFETTUAZIONE DI UNA ISPEZIONE ALMENO NEL 5% DELLE AZIENDE)</t>
  </si>
  <si>
    <t>N. ISPEZIONI DA EFFETTUARE NELLE AZIENDE DI BOVINI E BUFALINI(EFFETTUAZIONE DI UNA ISPEZIONE ALMENO NEL 5% DELLE AZIENDE)</t>
  </si>
  <si>
    <t>PIANO A9</t>
  </si>
  <si>
    <t>PIANO DI MONITORAGGIO NAZIONALE RESIDUI</t>
  </si>
  <si>
    <t>CAMPIONI IN ALLEVAMENTO</t>
  </si>
  <si>
    <t>CAMPIONI AL MACELLO</t>
  </si>
  <si>
    <t>CAMPIONI SUL CACCIATO</t>
  </si>
  <si>
    <t>CAMPIUONI IN STABILIMENTI</t>
  </si>
  <si>
    <t>PIANO A10</t>
  </si>
  <si>
    <t>PIANO DI MONITORAGGIO NAZIONALE OGM NEGLI ALIMENTI</t>
  </si>
  <si>
    <t xml:space="preserve">N. CAMPIONI DI MATERIE PRIME E INTERMEDI DI PRODUZIONE </t>
  </si>
  <si>
    <t>N. CAMPIONI DI PRODOTTI FINITI</t>
  </si>
  <si>
    <t>N. ISPEZIONI SENZA CAMPIONAMENTO</t>
  </si>
  <si>
    <t>PIANO A11</t>
  </si>
  <si>
    <t>PIANO DI MONITORAGGIO SUI RESIDUI DI FITOSANIATRI NEGLI ALIMENTI DI ORIGINE VEGETALE ED ANIMALE</t>
  </si>
  <si>
    <t>CAMPIONI DI VEGETALI PRODOTTI IN REGIONE</t>
  </si>
  <si>
    <t>CAMPIONI DI VEGETALI PRODOTTI FUORI REGIONE</t>
  </si>
  <si>
    <t>CAMPIONI DI ALIMENTI DI O.A. PRODOTTI IN REGIONE</t>
  </si>
  <si>
    <t>CAMPIONI DI ALIMENTI DI O.A. PRODOTTI FUORI REGIONE</t>
  </si>
  <si>
    <t>PIANO A12</t>
  </si>
  <si>
    <t>PIANO DI MONITORAGGIO NAZIONALE ALIMENTAZIONE ANIMALE</t>
  </si>
  <si>
    <t>CAMPIONI DELLA TAB. 1.1 (MONITORAGGIO BSE)</t>
  </si>
  <si>
    <t>CAMPIONI DELLA TAB. 2.1.1. (RUMINANTI SORV. BSE)</t>
  </si>
  <si>
    <t>CAMPIONI DELLA TAB. 2.1.2. (NON RUMINANTI SORV. BSE)</t>
  </si>
  <si>
    <t>CAMPIONI DELLA TAB. 2.1.3. (ACQUACOLTURA SORV. BSE)</t>
  </si>
  <si>
    <t>CAMPIONI DELLA TAB. 2.1.4 (FILIERA SORV. BSE)</t>
  </si>
  <si>
    <t>CAMPIONI DELLA TAB. 1 2 (MONIT. OLIGOELEMENTI)</t>
  </si>
  <si>
    <t>CAMPIONI DELLA TAB. 2.2 (SORV. SOSTANZE FARMACOLOGICHE)</t>
  </si>
  <si>
    <t>CAMPIONI DELLA TAB. 4.2 (SOSTANZE FARMACOLOGICHE CARRY OVER)</t>
  </si>
  <si>
    <t>CAMPIONI DELLA TAB. 3.1. (MONIT. DIOSSINE)</t>
  </si>
  <si>
    <t>I</t>
  </si>
  <si>
    <t>CAMPIONI DELLA TAB. 3.2. (SORV. DIOSSINE)</t>
  </si>
  <si>
    <t>J</t>
  </si>
  <si>
    <t>CAMPIONI DELLA TAB. 1 4 (MONIT. MICOTOSSINE)</t>
  </si>
  <si>
    <t>K</t>
  </si>
  <si>
    <t>CAMPIONI DELLA TAB. 2.4 (SORV. MICOTOSSINE)</t>
  </si>
  <si>
    <t>L</t>
  </si>
  <si>
    <t>CAMPIONI DELLA TAB. 1 5 (SORV. CONTAMINANTI</t>
  </si>
  <si>
    <t>M</t>
  </si>
  <si>
    <t>CAMPIONI DELLA TAB. 1.6. (MONIT. SALMONELLA)</t>
  </si>
  <si>
    <t>N</t>
  </si>
  <si>
    <t>CAMPIONI DELLA TAB. 2.6 (SORV. SALMONELLA)</t>
  </si>
  <si>
    <t>O</t>
  </si>
  <si>
    <t>CAMPIONI DELLA TAB. 2.6. PET (SORV. SALMONELLA)</t>
  </si>
  <si>
    <t>P</t>
  </si>
  <si>
    <t>CAMPIONI DELLA TAB. 1.7.1. (MONIT. OGM AUTORIZZATI)</t>
  </si>
  <si>
    <t>Q</t>
  </si>
  <si>
    <t>CAMPIONI DELLA TAB. 1.7.2. (MONIT. OGM NON AUTORIZZATI)</t>
  </si>
  <si>
    <t>R</t>
  </si>
  <si>
    <t>CAMPIONI DELLA TAB. 2.7. (SORV. OGM AUTORIZZATI)</t>
  </si>
  <si>
    <t>S</t>
  </si>
  <si>
    <t>ISPEZIONI SENZA CAMPIONAMENTI</t>
  </si>
  <si>
    <t>T</t>
  </si>
  <si>
    <t>PIANO A13</t>
  </si>
  <si>
    <t>PIANO DI MONITORAGGIO NAZIONALE BENESSERE ANIMALE/ATTI C16-C17-C18 DELLA CONDIZIONALITA</t>
  </si>
  <si>
    <t xml:space="preserve">ALLEVAMENTI DA CONTROLLARE CON VITELLI A CARNI BIANCHE (10% DEGLI ALLEVAMENTI ESISTENTI) </t>
  </si>
  <si>
    <t xml:space="preserve">ALLEVAMENTI DA CONTROLLARE CON VITELLI(10% DEGLI ALLEVAMENTI ESISTENTI) </t>
  </si>
  <si>
    <t>ALLEVAMENTI SUINI DA CONTROLLARE AVENTI &gt;40 CAPI OPPURE &gt;6 SCROFE(10% DEGLI ALLEVAMENTI ESISTENTI)</t>
  </si>
  <si>
    <t>ALLEVAMENTI OVAIOLE DA CONTROLLARE(10% DEGLI ALLEVAMENTI ESISTENTI)</t>
  </si>
  <si>
    <t xml:space="preserve">ALLEVAMENTI BROILER DA CONTROLLARE AVENTI &gt;500 CAPI(10% DEGLI ALLEVAMENTI ESISTENTI) </t>
  </si>
  <si>
    <t xml:space="preserve">ALLEVAMENTI BOVINI DA CONTROLLARE AVENTI &gt;50 CAPI(15% DEGLI ALLEVAMENTI ESISTENTI) </t>
  </si>
  <si>
    <t>ALLEVAMENTI STRUZZI DA CONTROLLARE AVENTI &gt;10 CAPI (15% DEGLI ALLEVAMENTI ESISTENTI)</t>
  </si>
  <si>
    <t>ALLEVAMENTI TACCHINI ED ALTRI AVICOLI DA CONTROLLARE AVENTI &gt;250 CAPI (15% DEGLI ALLEVAMENTI ESISTENTI)</t>
  </si>
  <si>
    <t>ALLEVAMENTI CONIGLI DA CONTROLLARE AVENTI &gt;250 CAPI(15% DEGLI ALLEVAMENTI ESISTENTI)</t>
  </si>
  <si>
    <t>ALLEVAMENTI OVINI DA CONTROLLARE AVENTI &gt;50 CAPI (15% DEGLI ALLEVAMENTI ESISTENTI)</t>
  </si>
  <si>
    <t>ALLEVAMENTI CAPRINI DA CONTROLLARE AVENTI &gt;50 CAPI (15% DEGLI ALLEVAMENTI ESISTENTI)</t>
  </si>
  <si>
    <t xml:space="preserve">ALLEVAMENTI BUFALINI DA CONTROLLARE AVENTI &gt;10 CAPI (15% DEGLI ALLEVAMENTI ESISTENTI) </t>
  </si>
  <si>
    <t>ALLEVAMENTI EQUINI DA CONTROLLARE AVENTI &gt;10 CAPI (15% DEGLI ALLEVAMENTI ESISTENTI)</t>
  </si>
  <si>
    <t>ALLEVAMENTI ANIMALI DA PELLICCIA DA CONTROLLARE (15% DEGLI ALLEVAMENTI ESISTENTI)</t>
  </si>
  <si>
    <t xml:space="preserve">ALLEVAMENTI PESCI DA CONTROLLARE (15% DEGLI ALLEVAMENTI ESISTENTI) </t>
  </si>
  <si>
    <t>MEZZI DI TRASPORTO DA CONTROLLARE DURANTE IL TRASPORTO</t>
  </si>
  <si>
    <t>MEZZI DI TRASPORTO DA CONTROLLARE C/O POSTI DI CONTROLLO (5% DELLE PARTITE DI ANIMALI IN ARRIVO NEI POSTI DI CONTROLLO CALCOLATO SUL NUMERO DI TRASPORTI SUPERIORE ALLE 8 ORE EFFETTUATI NELL'ANNO PRECEDENTE)</t>
  </si>
  <si>
    <t>MEZZI DI TRASPORTO DA CONTROLLARE PRESSO IL LUOGO DI PARTENZA</t>
  </si>
  <si>
    <t>MEZZI DI TRASPORTO DA CONTROLLARE PRESSO LUOGHI DI DESTINAZIONE DIVERSI DAI MACELLI</t>
  </si>
  <si>
    <t>MEZZI DI TRASPORTO DA CONTROLLARE C/O IL MACELLO DI DESTINAZIONE (10% DEGLI AUTOMEZZI CALCOLATI SUL NUMERO DI TRASPORTI SUPERIORE ALLE 8 ORE IN ARRIVO AL MACELLO NELL'ANNO PRECEDENTE )</t>
  </si>
  <si>
    <t>MEZZI DI TRASPORTO DA CONTROLLARE C/O IL MACELLO DI DESTINAZIONE (2% DELLE PARTITE DI ANIMALI IN ARRIVO CALCOLATO SUL NUMERO DEI TRASPORTI INFERIORI ALLE 8 ORE IN ARRIVO AL MACELLO NELL'ANNO PRECEDENTE)</t>
  </si>
  <si>
    <t>U</t>
  </si>
  <si>
    <t>EFFETTTUAZIONE DI N. 65 LISTE DI RISCONTRO ALLEGATO IX LINEE GUIDA (ALMENO 1 LISTA PER OGNI MACELLO)</t>
  </si>
  <si>
    <t>V</t>
  </si>
  <si>
    <t>ISPEZIONI IN ALLEVAMENTI BOVINI DA LATTE STABULATI ALL'APERTO PER UN PERIODO ≥ 180 GIORNI</t>
  </si>
  <si>
    <t>W</t>
  </si>
  <si>
    <t>PIANO A14</t>
  </si>
  <si>
    <t>PIANO DI MONITORAGGIO FARMACOSORVEGLIANZA NEI GROSSISTI DI FARMACI VETERINARI</t>
  </si>
  <si>
    <t>EFFETTUAZIONE DI ISPEZIONI NEI GROSSISTI DI MEDICINALI VETERINARI NON AUTORIZZATI ALLA VENDITA DIRETTA (ART 66  DLVO 193/2006)(CONTROLLO DEL 100% DEI GROSSISTI)</t>
  </si>
  <si>
    <t>EFFETTUAZIONE DI ISPEZIONI NEI GROSSISTI AUTORIZZATI ALLA VENDITA DIRETTA DI MEDICINALI VETERINARI (ART 70  DLVO 193/2006)(CONTROLLO DEL 100% DEI GROSSISTI)</t>
  </si>
  <si>
    <t>ATTIVITA A1</t>
  </si>
  <si>
    <t>AUDIT NEGLI STABILIMENTI RICONOSCIUTI EX SEZ. IX REG CE 853/04  (LATTE CRUDO E DERIVATI)</t>
  </si>
  <si>
    <t>N.AUDIT</t>
  </si>
  <si>
    <t>ATTIVITA A2</t>
  </si>
  <si>
    <t>ISPEZIONI EFFETTUATE PER SISTEMI D'ALLARME RAPIDO</t>
  </si>
  <si>
    <t>EFFETTUAZIONI DI N. ISPEZIONI</t>
  </si>
  <si>
    <t xml:space="preserve">Completamento dei controlli di propria competenza entro le 4 settimane dall'attivazione del sistema d'allarme rapido </t>
  </si>
  <si>
    <t>ATTIVITA A3</t>
  </si>
  <si>
    <t>SUPERVISIONI</t>
  </si>
  <si>
    <t>SUPERVISIONE SU CONTROLLI UFFICIALI SVOLTI NEI 7 GIORNI PRECEDENTI DAL PERSONALE INCARICATO CON ESITO FAVOREVOLE O CON IL RILIEVO DI NON CONFORMITà FORMALI</t>
  </si>
  <si>
    <t>SUPERVISIONE PER LA VERIFICA DEL LIVELLO DI KNOW HOW DEL PERSONALE</t>
  </si>
  <si>
    <t>SUPERVISIONE DOCUMENTALE</t>
  </si>
  <si>
    <t>SUPERVISIONI MEDIANTE SIMULAZIONI</t>
  </si>
  <si>
    <t>ATTIVITA A4</t>
  </si>
  <si>
    <t>AUDIT INTERNI EFFETTUATI SULLE PROPRIE STRUTTURE</t>
  </si>
  <si>
    <t>EFFETTUAZIONE DI N. AUDIT DA PARTE DEL NURECU SULLE STRUTTURE REGIONALI</t>
  </si>
  <si>
    <t>EFFETTUAZIONE DI N. AUDIT DA PARTE DELLE ASL SULLE PROPRIE STRUTTURE</t>
  </si>
  <si>
    <t>ATTIVITA A5</t>
  </si>
  <si>
    <t>AUDIT INTERNI DI SISTEMA EFFETTUATI DALLA REGIONE</t>
  </si>
  <si>
    <t>N. AUDIT</t>
  </si>
  <si>
    <t>ATTIVITA A6</t>
  </si>
  <si>
    <t>AUDIT INTERNI DI SETTORE EFFETTUATI DALLA REGIONE</t>
  </si>
  <si>
    <t>SEZIONE B</t>
  </si>
  <si>
    <t>PIANO B1</t>
  </si>
  <si>
    <t>PIANO DI MONITORAGGIO NAZIONALE PER L’ERADICAZIONE DELLA MVS</t>
  </si>
  <si>
    <t>N. ALLEVAMENTI DA RIPRODUZIONE A CICLO CHIUSO DA CONTROLLARE (CONTROLLO DEL 100% DEGLI ALLEVAMENTI)</t>
  </si>
  <si>
    <t>N. ANIMALI DA CONTROLLARE IN ALLEVAMENTI DA RIPRODUZIONE A CICLO CHIUSO (CONTROLLO DEL 100% DEGLI ANIMALI SOGGETTI A CONTROLLO)</t>
  </si>
  <si>
    <t>N. ANIMALI DA CONTROLLARE IN ALLEVAMENTI DA RIPRODUZIONE A CICLO APERTO (CONTROLLO DEL 100% DEGLI ANIMALI SOGGETTI A CONTROLLO)</t>
  </si>
  <si>
    <t>N. ALLEVAMENTI DA INGRASSO DA MACELLO DA CONTROLLARE (CONTROLLO DEL 100% DEGLI ALLEVAMENTI)</t>
  </si>
  <si>
    <t>N. ANIMALI DA CONTROLLARE IN ALLEVAMENTI DA INGRASSO DA MACELLO (CONTROLLO DEL 100% DEGLI ANIMALI SOGGETTI A CONTROLLO)</t>
  </si>
  <si>
    <t>b1_i:N. ISPEZIONI PER IL CONTROLLODELLE MODALITA DI SANIFICAZIONE DELL'AZIENDA EX D.D. 93/11 E O.M.2008</t>
  </si>
  <si>
    <t>PIANO B2</t>
  </si>
  <si>
    <t>PIANO DI MONITORAGGIO PER LA VERIFICA DEI REQUISITI DI BIOSICUREZZA NEGLI ALLEVAMENTI SUINI</t>
  </si>
  <si>
    <t>PIANO B3</t>
  </si>
  <si>
    <t>PIANO DI MONITORAGGIO NAZIONALE PER LA SORVEGLIANZA DELLA BLUETONGUE IN ANIMALI SENTINELLA</t>
  </si>
  <si>
    <t>N. BOVINI  BUFALINI E OVICAPRINI SENTINELLA DA CONTROLLARE</t>
  </si>
  <si>
    <t>N. AZIENDE DA CONTROLLARE CON ANIMALI SENTINELLA</t>
  </si>
  <si>
    <t>N. AZIENDE DA ISPEZIONARE PER LA SORVEGLIANZA ENTOMOLOGICA</t>
  </si>
  <si>
    <t>PIANO B4</t>
  </si>
  <si>
    <t>PIANO DI MONITORAGGIO INFLUENZA AVIARIA</t>
  </si>
  <si>
    <t>N. Ispezioni in svezzatori con prelievo HIEA</t>
  </si>
  <si>
    <t xml:space="preserve">N.Ispezioni in svezzatori con prelievo PCR </t>
  </si>
  <si>
    <t xml:space="preserve">zone umide: effettuazione di n. ispezioni in aziende </t>
  </si>
  <si>
    <t>PIANO B5</t>
  </si>
  <si>
    <t xml:space="preserve">PIANO DI MONITORAGGIO WEST NILE DISEASE   </t>
  </si>
  <si>
    <t>N.PRELIEVI</t>
  </si>
  <si>
    <t>PIANO B6</t>
  </si>
  <si>
    <t>PIANO DI MONITORAGGIO ARTERITE VIRALE EQUINA</t>
  </si>
  <si>
    <t>N. AZIENDE DA CONTROLLARE SU RICHIESTA</t>
  </si>
  <si>
    <t>N. EQUINI DA CONTROLLARE OGGETTO DEL PIANO</t>
  </si>
  <si>
    <t>PIANO B7</t>
  </si>
  <si>
    <t>PIANO DI MONITORAGGIO FAUNA SELVATICA</t>
  </si>
  <si>
    <t xml:space="preserve">N. di carcasse di animali selvatici conferiti all'IZSM </t>
  </si>
  <si>
    <t>N. campioni/tamponi prelevati da carcasse o animali vivi ed inviati all'IZSM</t>
  </si>
  <si>
    <t>PIANO B8</t>
  </si>
  <si>
    <t>PIANO DI MONITORAGGIO SUGLI ALIMENTI DESTINATI AD UN’ALIMENTAZIONE PARTICOLARE, SUGLI ALIMENTI ARRICCHITI DI VITAMINE E MINERALI, INTEGRATORI ALIMENTARI</t>
  </si>
  <si>
    <t>N. CAMPIONI DI METALLI IN INTEGRATORI A BASE DI PIANTE</t>
  </si>
  <si>
    <t>N. CAMPIONI DI FITOSANITARI BABY FOOD DI ORIGINE NON ANIMALE</t>
  </si>
  <si>
    <t>N. CAMPIONI DI METALLI PESANTI IN BABY FOOD DI ORIGINE ANIMALE</t>
  </si>
  <si>
    <t>N. CAMPIONI DI NITRATI BABY FOOD DI ORIGINE NON ANIMALE</t>
  </si>
  <si>
    <t>N. CAMPIONI PCB DIOSSINE SIMILI IN BABY FOOD DI ORIGINE ANIMALE</t>
  </si>
  <si>
    <t>N. CAMPIONI ALIMENTI SENZA GLUTINE</t>
  </si>
  <si>
    <t>N. CAMPIONI ALIMENTI DI O.A. IN POLVERE PER LATTANTI E ALIMENTI DIETETICI IN POLVERE DESTINATI A FINI MEDICI SPECIALI PER BAMBINI DI ETÀ INFERIORE AI 6 MESI</t>
  </si>
  <si>
    <t>N. CAMPIONI PER LA RICERCA DI SALMONELLE IN ALIMENTI PER LATTANTI IN POLVERE NON DI O.A.</t>
  </si>
  <si>
    <t>N. CAMPIONI PER LA RICERCA DI SALMONELLE IN ALIMENTI DI PROSEGUIMENTO IN POLVERE NON DI O.A.</t>
  </si>
  <si>
    <t>N. CAMPIONI PER LA RICERCA DI SALMONELLE IN ALIMENTI PER LATTANTI IN POLVERE DI O.A.</t>
  </si>
  <si>
    <t>N. CAMPIONI PER LA RICERCA DI SALMONELLE IN ALIMENTI DI PROSEGUIMENTO IN POLVERE DI O.A</t>
  </si>
  <si>
    <t>N. ISPEZIONI IN CUI SI EFFETTUA IL CONTROLLO DELL'ETICHETTA</t>
  </si>
  <si>
    <t>PIANO B9</t>
  </si>
  <si>
    <t>PIANO DI MONITORAGGIO SUI REQUISITI MICROBIOLOGICI DEI PASTI DI ORIGINE ANIMALE PRODOTTI NEI CENTRI DI PRODUZIONE ALIMENTI DESTINATI ALLA RISTORAZIONE COLLETTIVA</t>
  </si>
  <si>
    <t xml:space="preserve">CAMPIONI DA EFFETTUARE IN STABILIMENTI TIPO A:   CENTRI PREPARAZIONI PASTI OSPEDALI CASE DI CURA O DI RIPOSO MENSE AZIENDALI CARCERI E SIMILARI CATERING ETC.   </t>
  </si>
  <si>
    <t>CAMPIONI DA EFFETTUARE IN STABILIMENTI TIPO B:  CENTRI DI PREPARAZIONE PASTI PER LA RISTORAZIONE SCOLASTICA</t>
  </si>
  <si>
    <t>PIANO B10</t>
  </si>
  <si>
    <t>PIANO DI MONITORAGGIO SUI REQUISITI MICROBIOLOGICI DEI PASTI DI ORIGINE NON ANIMALE PRODOTTI NEI CENTRI DI PRODUZIONE ALIMENTI DESTINATI ALLA RISTORAZIONE COLLETTIVA</t>
  </si>
  <si>
    <t xml:space="preserve">CAMPIONI DA EFFETTUARE IN STABILIMENTI TIPO A:   CENTRI PREPARAZIONI PASTI OSPEDALI CASE DI CURA O DI RIPOSO MENSE AZIENDALI CARCERI E SIMILARI CATERING ETC. </t>
  </si>
  <si>
    <t>PIANO B11</t>
  </si>
  <si>
    <t>PIANO DI MONITORAGGIO SUI REQUISITI MICROBIOLOGICI DEI PRODOTTI ALIMENTARI DI ORIGINE ANIMALE PRODOTTI E/O SOMMINISTRATI NELLE IMPRESE DI RISTORAZIONE PUBBLICA</t>
  </si>
  <si>
    <t>N. CAMPIONI</t>
  </si>
  <si>
    <t>PIANO B12</t>
  </si>
  <si>
    <t>PIANO DI MONITORAGGIO SUI REQUISITI MICROBIOLOGICI DEI PRODOTTI ALIMENTARI DI ORIGINE NON ANIMALE PRODOTTI E/O SOMMINISTRATI NELLE IMPRESE DI RISTORAZIONE PUBBLICA</t>
  </si>
  <si>
    <t>N.CAMPIONI</t>
  </si>
  <si>
    <t>PIANO B13</t>
  </si>
  <si>
    <t>PIANO DI MONITORAGGIO SUI REQUISITI MICROBIOLOGICI DEI PRODOTTI ALIMENTARI DI ORIGINE NON ANIMALE</t>
  </si>
  <si>
    <t>PIANO B14</t>
  </si>
  <si>
    <t>PIANO DI MONITORAGGIO  DELL'APPLICAZIONE DELLE DISPOSIZIONI FINALIZZATE ALLA PREVENZIONE DEL GOZZO ENDEMICO E DI ALTRE PATOLOGIE DA CARENZA IODICA</t>
  </si>
  <si>
    <t>PIANO B15</t>
  </si>
  <si>
    <t>PIANO  DI MONITORAGGIO SUGLI SCAMBI INTRACOMUNITARI DI PRODOTTI DI ORIGINE ANIMALE E MANGIMI</t>
  </si>
  <si>
    <t>PIANO  AD OPERATIVITÀ ASL    N. CAMPIONI</t>
  </si>
  <si>
    <t>PIANO  AD OPERATIVITÀ ASL    N. ISPEZIONI SENZA CAMPIONAMENTO</t>
  </si>
  <si>
    <t>PIANO  AD OPERATIVITÀ UVAC    N. CAMPIONI</t>
  </si>
  <si>
    <t>PIANO  AD OPERATIVITÀ UVAC    N. ISPEZIONI SENZA CAMPIONAMENTO</t>
  </si>
  <si>
    <t>PIANO B16</t>
  </si>
  <si>
    <t>PIANO DI MONITORAGGIO SULLA CORRISPONDENZA TRA I CANI DETENUTI NEI CANILI E QUELLI REGISTRATI IN BDR</t>
  </si>
  <si>
    <t>N. ISPEZIONI</t>
  </si>
  <si>
    <t>PIANO B17</t>
  </si>
  <si>
    <t>PIANO DI MONITORAGGIO CONTAMINANTI CHIMICI IN PRODOTTI ALIMENTARI NON DI ORIGINE  ANIMALE</t>
  </si>
  <si>
    <t>N. CAMPIONI DI ORTAGGI DEL GENERE ”BRASSICA” PER LA RICERCA DI METALLI PESANTI</t>
  </si>
  <si>
    <t>N. CAMPIONI DI LEGUMI PER LA RICERCA DI METALLI PESANTI</t>
  </si>
  <si>
    <t>N. CAMPIONI DI ORTAGGI A FOGLIA  A STELO  A RADICE E PATATE PER LA RICERCA DI METALLI PESANTI</t>
  </si>
  <si>
    <t>N. CAMPIONI DI FRUTTA E SUCCHI DI FRUTTA PER LA RICERCA DI METALLI PESANTI</t>
  </si>
  <si>
    <t>N. CAMPIONI DI CEREALI PER LA RICERCA DI METALLI PESANTI</t>
  </si>
  <si>
    <t>N. CAMPIONI DI LATTUGA FRESCA  “ICEBERG”  RUCOLA  SPINACI FRESCHI E CONGELATI PER LA RICERCA DI NITRATI</t>
  </si>
  <si>
    <t>N. CAMPIONI DI FRUTTA SECCA PER LA RICERCA DI AFLATOSSINE</t>
  </si>
  <si>
    <t>N. CAMPIONI DI CEREALI  TÈ  CAFFÈ TORREFATTO IN GRANI MACINATO  CAFFÈ SOLUBILE  PER LA RICERCA DI OCRATOSSINA A</t>
  </si>
  <si>
    <t>PIANO B18</t>
  </si>
  <si>
    <t>PIANO DI MONITORAGGIO SULL’IMMISSIONE IN COMMERCIO E L’UTILIZZAZIONE DEI PRODOTTI FITOSANITARI</t>
  </si>
  <si>
    <t>EFFETTUAZIONE DI N. ISPEZIONI PRESSO RIVENDITE ALL’INGROSSO O DETTAGLIO DI FITOFARMACI</t>
  </si>
  <si>
    <t>EFFETTUAZIONE DI NISPEZIONI PRESSO AZIENDE AGRICOLE</t>
  </si>
  <si>
    <t>PIANO B19</t>
  </si>
  <si>
    <t>PIANO DI MONITORAGGIO REGIONALE TERRA DEI FUOCHI</t>
  </si>
  <si>
    <t>EFFETTUAZIONE DI N. CAMPIONI DI LATTE DI MASSA</t>
  </si>
  <si>
    <t>EFFETTUAZIONE DI N. CAMPIONI DI MANGIME</t>
  </si>
  <si>
    <t>EFFETTUAZIONE DI N. CAMPIONI DI ALIMENTI VEGETALI</t>
  </si>
  <si>
    <t>EFFETTUAZIONE DI N. CAMPIONI DI UOVA</t>
  </si>
  <si>
    <t>EFFETTUAZIONE DI CAMPIONI DI CARNI OVINE AL MACELLO</t>
  </si>
  <si>
    <t>EFFETTUAZIONE DI CAMPIONI DI FEGATO E RENI DI SINANTROPI</t>
  </si>
  <si>
    <t>PIANO B20</t>
  </si>
  <si>
    <t>PIANO DI MONITORAGGIO NAZIONALE TERRA DEI FUOCHI</t>
  </si>
  <si>
    <t>EFFETTUAZIONE DI N.CAMPIONI DI ALIMENTI VEGETALI</t>
  </si>
  <si>
    <t>EFFETTUAZIONE DI N CAMPIONI DI FORAGGIO E/O PASCOLO SPONTANEO</t>
  </si>
  <si>
    <t>EFFETTUAZIONE DI N. ISPEZIONI SENZA CAMPIONAMENTO</t>
  </si>
  <si>
    <t>PIANO B21</t>
  </si>
  <si>
    <t>PIANO DI MONITORAGGIO REGIONALE STRAORDINARIO PER L’ERADICAZIONE DELLA MVS</t>
  </si>
  <si>
    <t>N. AZIENDE FAMILIARI TESTATE MEDIANTE PRELIEVO DI COAGULI CARDIACI PRELEVATI NELLA MACELLAZIONE A DOMICILIO</t>
  </si>
  <si>
    <t xml:space="preserve">N.AZIENDE DECLASSATE DA TESTARE SECONDO ALLEGATO IV MEDIANTE PRELIEVO DI COAGULO CARDIACO O SIEROLOGICO </t>
  </si>
  <si>
    <t>N.AZIENDE POSITIVE MVSST 2013 2014 DA TESTARE SECONDO ALL. III</t>
  </si>
  <si>
    <t>N. ISPEZIONI PER IL CONTROLLO DOCUMENTALE DI PROVENIENZA DEI SUINI DETENUTI</t>
  </si>
  <si>
    <t>PIANO B22</t>
  </si>
  <si>
    <t>PIANO DI MONITORAGGIO SULLE CONDIZIONI IGIENICO-SANITARIE DEGLI STABILIMENTI PER LA RISTORAZIONE COLLETTIVA E PUBBLICA</t>
  </si>
  <si>
    <t>n. ispezioni</t>
  </si>
  <si>
    <t>ATTIVITA B1</t>
  </si>
  <si>
    <t xml:space="preserve">AUDIT NEGLI STABILIMENTI RICONOSCIUTI EX  REG. CE 852/04, EX REG. CE 1069/09 ED EX REG CE 853/04 (AD ESCLUSIONE DELLA SEZ. IX GIÀ CONTEMPLATI NELL'ATTIVITÀ A1) </t>
  </si>
  <si>
    <t>EFFETTUAZIONE DI N. AUDIT</t>
  </si>
  <si>
    <t>ATTIVITA B2</t>
  </si>
  <si>
    <t>ISPEZIONI EFFETTUATE PER LA VERIFICA DELLA RISOLUZIONE DI NON CONFORMITÀ SIGNIFICATIVE E GRAVI</t>
  </si>
  <si>
    <t>ATTIVITA B3</t>
  </si>
  <si>
    <t>DIAGNOSTICA CADAVERICA DEI SINANTROPI, DEI CANI E DEI GATTI</t>
  </si>
  <si>
    <t>N.NECROSCOPIE</t>
  </si>
  <si>
    <t>ATTIVITA B4</t>
  </si>
  <si>
    <t>STERILIZZAZIONE ANIMALI SENZA PADRONE</t>
  </si>
  <si>
    <t>STERILIZZAZIONI DI N. 4200 GATTI LIBERI</t>
  </si>
  <si>
    <t>STERILIZZAZIONI DI N. 21250 CANI RANDAGI</t>
  </si>
  <si>
    <t>ATTIVITA B5</t>
  </si>
  <si>
    <t>ISPEZIONI CON LA TECNICA DELLA SORVEGLIANZA IN TUTTI I TIPI DI STABILIMENTO</t>
  </si>
  <si>
    <t xml:space="preserve">EFFETTUAZIONI DI N. ISPEZIONI CON LA TECNICA DELLA SORVEGLIANZA </t>
  </si>
  <si>
    <t>ATTIVITA B6</t>
  </si>
  <si>
    <t>IDENTIFICAZIONE, REGISTRAZIONE E DESTINO DELLE CARCASSE DI CANI E GATTI</t>
  </si>
  <si>
    <t>TT B6 N. IDENTIFICAZIONI</t>
  </si>
  <si>
    <t>ATTIVITA B7</t>
  </si>
  <si>
    <t>ANAGRAFE CANINA</t>
  </si>
  <si>
    <t>ISCRIZIONE DI N. CANI PRESSO TUTTE LE STRUTTURE PUBBLICHE ASL</t>
  </si>
  <si>
    <t>ISCRIZIONI DI N. CANI IN ATTIVITà DI ANAGRAFE CANINA ITINERANTE</t>
  </si>
  <si>
    <t>SEZIONE C</t>
  </si>
  <si>
    <t>PIANO C1</t>
  </si>
  <si>
    <t>PIANO DI MONITORAGGIO SULLE MALATTIE DEI PESCI E DEI MOLLUSCHI</t>
  </si>
  <si>
    <t>PIANO C2</t>
  </si>
  <si>
    <t>PIANO DI MONITORAGGIO IDONEITÀ MATERIALI A CONTATTO CON GLI ALIMENTI</t>
  </si>
  <si>
    <t xml:space="preserve">N. CAMPIONI </t>
  </si>
  <si>
    <t>PIANO C3</t>
  </si>
  <si>
    <t>PIANO DI MONITORAGGIO PER LA RICERCA DELL'ACRILAMMIDE NEGLI ALIMENTI</t>
  </si>
  <si>
    <t>N. CAMPIONI 1.4.1.</t>
  </si>
  <si>
    <t>N. CAMPIONI 1.4.2.</t>
  </si>
  <si>
    <t>N. CAMPIONI 1.4.3</t>
  </si>
  <si>
    <t>N. CAMPIONI 1.4.4.</t>
  </si>
  <si>
    <t>N. CAMPIONI 1.4.5.</t>
  </si>
  <si>
    <t>N. CAMPIONI 1.4.6.</t>
  </si>
  <si>
    <t>N. CAMPIONI 1.4.7.</t>
  </si>
  <si>
    <t>N. CAMPIONI 1.4.8.</t>
  </si>
  <si>
    <t>N. CAMPIONI 1.4.9.</t>
  </si>
  <si>
    <t>N. CAMPIONI 1.4.10</t>
  </si>
  <si>
    <t>PIANO C4</t>
  </si>
  <si>
    <t>PIANO DI MONITORAGGIO CELIACHIA</t>
  </si>
  <si>
    <t>PIANO C5</t>
  </si>
  <si>
    <t>PIANO DI MONITORAGGIO COMUNITARIO DEI RESIDUI DI ANTIPARASSITARI NEI PROD. ALIMENTARI DI ORIGINE VEGETALE E ANIMALE</t>
  </si>
  <si>
    <t>N. CAMPIONI DI ALIMENTI DI ORIGINE NON ANIMALE</t>
  </si>
  <si>
    <t>N. CAMPIONI DI ALIMENTI DI ORIGINE ANIMALE</t>
  </si>
  <si>
    <t>PIANO C6</t>
  </si>
  <si>
    <t>PIANO  DI MONITORAGGIO SULLA CONFORMITÀ DEGLI ALIMENTI DI ORIGINE NON ANIMALE IMPORTATI DA PAESI TERZI</t>
  </si>
  <si>
    <t>PIANO C7</t>
  </si>
  <si>
    <t>PIANO  DI MONITORAGGIO SCAMBI INTRACOMUNITARI DI ANIMALI VIVI</t>
  </si>
  <si>
    <t>PIANO C8</t>
  </si>
  <si>
    <t>PIANO DI MONITORAGGIO PER L’ERADICAZIONE E LA SORVEGLIANZA DELLA PESTE SUINA CLASSICA</t>
  </si>
  <si>
    <t>PIANO C9</t>
  </si>
  <si>
    <t xml:space="preserve">PIANO DI MONITORAGGIO DELLA RABBIA </t>
  </si>
  <si>
    <t>EFFETTUAZIONE DI N ISPEZIONI PER INDAGINI EPIDEMIOLOGICHE SULLE PERSONE/ANIMALI ADDENTATE</t>
  </si>
  <si>
    <t>EFFETTUAZIONE DI N ISPEZIONI SU ANIMALI DI PROPRIETÀ PRESSO IL DOMICILIO</t>
  </si>
  <si>
    <t>EFFETTUAZIONE DI N ISPEZIONI SU ANIMALI DI PROPRIETÀ O RANDAGI IDENTIFICATI RICOVERATI PRESSO I CANILI</t>
  </si>
  <si>
    <t>EFFETTUAZIONE DI N ISPEZIONI PER IL CONTROLLO DEL RISPETTO DEL REG CE 576/13 PRESSO IL DOMICILIO DEL PROPRIETARIO</t>
  </si>
  <si>
    <t>EFFETTUAZIONE DI N ISPEZIONI PER IL CONTROLLO DEL RISPETTO DEL REG CE 576/13 PRESSO GLI OPERATORI COMMERCIALI</t>
  </si>
  <si>
    <t>EFFETTUAZIONE DI N CAMPIONI UFFICIALI (TITOLAZIONE SIEROLOGICA DEGLI AC NEI CONFRONTI DEL VIRUS DELLA RABBIA) PRESSO STRUTTURE DELLE ASL</t>
  </si>
  <si>
    <t>PIANO C10</t>
  </si>
  <si>
    <t xml:space="preserve">PIANO DI MONITORAGGIO NAZIONALE BENESSERE ANIMALE EXTRA PIANO </t>
  </si>
  <si>
    <t>N.ISPEZIONI IN ALLEVAMENTI IL CUI CONTROLLO ERA PREVISTO DAL PNBA  MA CHE AL MOMENTO DEL CONTROLLO RISULTANO NON POSSEDERE PIÙ LE CARATTERISTICHE RICHIESTE E PERTANTO NON POSSONO ESSERE ANNOVERATI TRA I CONTROLLI PREVISTI DALLA SUA PROGRAMMAZIONE</t>
  </si>
  <si>
    <t xml:space="preserve">N. ISPEZIONI IN ALLEVAMENTI CHE NON FANNO PARTE DELLA PROGRAMMAZIONE DEL PNBA </t>
  </si>
  <si>
    <t>PIANO C11</t>
  </si>
  <si>
    <t>PIANO DI MONITORAGGIO NAZIONALE ALIMENTAZIONE ANIMALE EXTRAPIANO</t>
  </si>
  <si>
    <t xml:space="preserve">N. ISPEZIONI SENZA CAMPIONAMENTO PER ALIMENTI PER ANIMALI DPA </t>
  </si>
  <si>
    <t xml:space="preserve">N. ISPEZIONI SENZA CAMPIONAMENTO SU ALIMENTI PER ANIMALI NON DPA </t>
  </si>
  <si>
    <t>PIANO C12</t>
  </si>
  <si>
    <t>PIANO DI MONITORAGGIO MANGIMI PROVENIENTI DA PAESI TERZI</t>
  </si>
  <si>
    <t>PIANO C13</t>
  </si>
  <si>
    <t>PIANO DI MONITORAGGIO SULLA RADIOATTIVITÀ NEI PRODOTTI ALIMENTARI</t>
  </si>
  <si>
    <t>N. CAMPIONI DI ALIMENTI DI O.A. PRELEVATI NELLA FASE DI PRODUZIONE O COMMERCIALIZZAZIONE</t>
  </si>
  <si>
    <t>N. CAMPIONI DI ALIMENTI DI O.A. PRELEVATI NELLA RISTORAZIONE COLLETTIVA</t>
  </si>
  <si>
    <t>N. CAMPIONI DI ALIMENTI DI ORIGINE NON ANIMALE PRELEVATI NELLA FASE DI PRODUZIONE O COMMERCIALIZZAZIONE</t>
  </si>
  <si>
    <t>N. CAMPIONI DI ALIMENTI DI ORIGINE NON ANIMALE PRELEVATI NELLA RISTORAZIONE COLLETTIVA</t>
  </si>
  <si>
    <t>PIANO C14</t>
  </si>
  <si>
    <t>PIANO DI MONITORAGGIO SUGLI ALIMENTI E LORO INGREDIENTI TRATTATI CON RADIAZIONI IONIZZANTI</t>
  </si>
  <si>
    <t xml:space="preserve">N.CAMPIONI DI ALIMENTI DI O.A. </t>
  </si>
  <si>
    <t xml:space="preserve">N.CAMPIONI DI ALIMENTI NON DI O.A. </t>
  </si>
  <si>
    <t>PIANO C15</t>
  </si>
  <si>
    <t>PIANO DI MONITORAGGIO PER LA VERIFICA DELLA PRESENZA DI SALMONELLE E LISTERIE IN STABILIMENTI ABILITATI ALL’ESPORTAZIONE IN USA</t>
  </si>
  <si>
    <t>PIANO C16</t>
  </si>
  <si>
    <t>PIANO DI MONITORAGGIO DEI CENTRI DI RACCOLTA SPERMA ADIBITI AGLI SCAMBI COMUNITARI ED ALLE ESPORTAZIONI</t>
  </si>
  <si>
    <t>PIANO C17</t>
  </si>
  <si>
    <t>PIANO DI MONITORAGGIO SULLE STAZ. DI FECOND. PUBBLICA, DEI CENTRI DI PROD. DI MATERIALE SEM., DEI GRUPPI DI RACC. EMBRIONI, DEI GRUPPI DI PROD. EMBRIONI E DEI RECAPITI E ACCERT. SAN. DEI RIPROD. MASCHI E NEGLI ALLEV. SUINICOLI CON F.A.</t>
  </si>
  <si>
    <t>PIANO C18</t>
  </si>
  <si>
    <t>PIANO DI MONITORAGGIO DEI REQUISITI DEI MOLLUSCHI BIVALVI VIVI NELLE ZONE DI PRODUZIONE, STABULAZIONE E BANCHI NATURALI</t>
  </si>
  <si>
    <t>PIANO C19</t>
  </si>
  <si>
    <t>PIANO DI MONITORAGGIO PER LA VERIFICA DEI CRITERI MICROBIOLOGICI PER LA VENDITA DI LATTE CRUDO IN AZIENDA E DISTRIBUTORI AUTOMATICI</t>
  </si>
  <si>
    <t>PIANO C20</t>
  </si>
  <si>
    <t>PIANO DI MONITORAGGIO ACQUE DESTINATE AL CONSUMO UMANO</t>
  </si>
  <si>
    <t>PIANO C21</t>
  </si>
  <si>
    <t>PIANO DI MONITORAGGIO SULL’UTILIZZAZIONE E COMMERCIO DELLE ACQUE MINERALI RICONOSCIUTE</t>
  </si>
  <si>
    <t>PIANO C22</t>
  </si>
  <si>
    <t>PIANO DI MONITORAGGIO DELLA TRICHINELLOSI</t>
  </si>
  <si>
    <t>N.CONTROLLI DELLE TRICHINE IN SUINI E CINGHIALI MACELLATI PER USO DOMESTICO PRIVATO</t>
  </si>
  <si>
    <t>N.CONTROLLI DELLE TRICHINE NEI MACELLI SU CAVALLI E SUIDI REGOLARMENTE MACELLATI O PORTATI AL CONTROLLO DOPO L'ABBATTIMENTO A CACCIA</t>
  </si>
  <si>
    <t xml:space="preserve">N.INVII ALL'IZSM DI CAMPIONI PRELEVATI DA SUIDI SELVATICI AD USO DOMESTICO PRIVATO ABBATTUTI NEL CORSO DI BATTUTE DI CACCIA </t>
  </si>
  <si>
    <t>N. INVII ALL'IZSM DI CAMPIONI RILEVATI DA CARCASSE DI FAUNA SELVATICA DIVERSI DAI SUIDI</t>
  </si>
  <si>
    <t>N. ISPEZIONI IN AZIENDE CHE RICHIEDONO IL RICONOSCIMENTO O IL MANTENIMENTO DELLA QUALIFICA DI  AZIENDE SUINE ESENTI DA TRICHINELLA  (CONTROLLO DEL 100% DELLE AZIENDE CHE RICHIEDONO LA QUALIFICA)</t>
  </si>
  <si>
    <t>PIANO C23</t>
  </si>
  <si>
    <t>PIANO DI MONITORAGGIO MEDIANTE TEST ISTOLOGICO  (SOTTOSEZIONE DEL PNR)</t>
  </si>
  <si>
    <t>PIANO C24</t>
  </si>
  <si>
    <t>PIANO DI MONITORAGGIO EXPORT RUSSIA</t>
  </si>
  <si>
    <t>N. CAMPIONI DI CARNI FRESCHE  CONGELATE O LARDO PER RICERCHE CHIMICO FISICHE 1.2.1</t>
  </si>
  <si>
    <t>N. CAMPIONI DI CARNI FRESCHE  CONGELATE O LARDO PER RICERCHE BATTEREOLOGICHE 1.2.2.</t>
  </si>
  <si>
    <t>N. CAMPIONI DI PRODOTTI A BASE DI LATTE PER RICERCHE CHIMICO FISICHE 1.2.3.</t>
  </si>
  <si>
    <t>N. CAMPIONI DI PRODOTTI A BASE DI LATTE PER RICERCHE BATTEREOLOGICHE 1.2.4.</t>
  </si>
  <si>
    <t>PIANO C25</t>
  </si>
  <si>
    <t>PIANO DI MONITORAGGIO PER LA SELEZIONE GENETICA DEGLI OVICAPRINI RESISTENTI ALLA SCRAPIE</t>
  </si>
  <si>
    <t>PIANO 1 REGIONALE   EFFETTUAZIONE DI N.CAMPIONI</t>
  </si>
  <si>
    <t>PIANO 2 NAZIONALE   EFFETTUAZIONE DI N.CAMPIONI</t>
  </si>
  <si>
    <t>PIANO C26</t>
  </si>
  <si>
    <t xml:space="preserve">PIANO DI MONITORAGGIO DELLE ZOONOSI E DEGLI AGENTI ZOONOTICI DIVERSI DAI PIANI DI MONITORAGGIO SPECIFICI </t>
  </si>
  <si>
    <t>Attivita' gia' espletate in altri piani ed attivita'</t>
  </si>
  <si>
    <t>PIANO C27</t>
  </si>
  <si>
    <t>PIANO DI MONITORAGGIO PER LA VERIFICA DEI REQUISITI DEI PRODOTTI NEGLI STABILIMENTI DI TRASFORMAZIONE E MAGAZZINAGGIO SOA</t>
  </si>
  <si>
    <t>N.CAMPIONI BATTERIOLOGICI DI SOA CAT 1 IN IMPIANTI DI TRASFORMAZIONE</t>
  </si>
  <si>
    <t>N.CAMPIONI CHIMICI DI SOA CAT 1 IN IMPIANTI DI TRASFORMAZIONE (RICERCA GHT)</t>
  </si>
  <si>
    <t xml:space="preserve">N.CAMPIONI BATTERIOLOGICI DI PD CAT 1 IN MAGAZZINI ANNESSI AD IMPIANTI DI TRASFORMAZIONE DI CATEGORIA 1 ED IMPIANTI DI MAGAZZINAGGIO RICONOSCIUTI ART 24 COMMA 1 LETTERA J DEL REG CE/1069/09 </t>
  </si>
  <si>
    <t>N.CAMPIONI CHIMICI DI PD CAT 1 IN MAGAZZINI ANNESSI AD IMPIANTI DI TRASFORMAZIONE DI CATEGORIA 1 ED IMPIANTI DI MAGAZZINAGGIO RICONOSCIUTI ART 24 COMMA 1 LETTERA J DEL REG CE/1069/09</t>
  </si>
  <si>
    <t>N.CAMPIONI BATTERIOLOGICI DI SOA CAT 3 IN IMPIANTI DI TRASFORMAZIONE</t>
  </si>
  <si>
    <t>N.CAMPIONI CHIMICI DI SOA CAT 3 IN IMPIANTI DI TRASFORMAZIONE</t>
  </si>
  <si>
    <t>N.CAMPIONI BATTERIOLOGICI DI PD CAT 3 IN MAGAZZINI ANNESSI AD IMPIANTI DI TRASFORMAZIONE DI CATEGORIA 3 ED IMPIANTI DI MAGAZZINAGGIO RICONOSCIUTI ART 24 COMMA 1 LETTERA J DEL REG CE/1069/09</t>
  </si>
  <si>
    <t xml:space="preserve">N.CAMPIONI CHIMICI DI PD CAT 3 IN MAGAZZINI ANNESSI AD IMPIANTI DI TRASFORMAZIONE DI CATEGORIA 3 ED IMPIANTI DI MAGAZZINAGGIO RICONOSCIUTI ART 24 COMMA 1 LETTERA J DEL REG CE/1069/09 </t>
  </si>
  <si>
    <t>PIANO C28</t>
  </si>
  <si>
    <t>PIANO DI MONITORAGGIO PER LA VERIFICA DEI REQUISITI DEGLI STABILIMENTI PRODUTTORI DI MSR</t>
  </si>
  <si>
    <t>PIANO C29</t>
  </si>
  <si>
    <t>PIANO DI MONITORAGGIO MPCD E GLICIDIL ESTERI</t>
  </si>
  <si>
    <t>N. CAMPIONI DI ALIMENTI DI O.A.</t>
  </si>
  <si>
    <t>N. CAMPIONI DI ALIMENTI NON DI O.A.</t>
  </si>
  <si>
    <t>PIANO C30</t>
  </si>
  <si>
    <t>PIANO DI MONITORAGGIO TOSSINE T-2 E HT-2 IN ALIMENTI E MANGIMI A BASE DI CEREALI</t>
  </si>
  <si>
    <t xml:space="preserve">N. CAMPIONI DI PRODOTTI PER MANGIMI E MANGIMI COMPOSTI COSTITUITI DA CEREALI </t>
  </si>
  <si>
    <t>N. CAMPIONI DI ALIMENTI COSTITUITI DA CEREALI O DA PRODOTTI A BASE DI CEREALI</t>
  </si>
  <si>
    <t>PIANO C31</t>
  </si>
  <si>
    <t>PIANO DI MONITORAGGIO METALLI PESANTI NEI PESCI PESCATI LUNGO LE COSTE CAMPANE</t>
  </si>
  <si>
    <t>PIANO C32</t>
  </si>
  <si>
    <t>PIANO DI MONITORAGGIO COMUNITARIO DIOSSINE, PCB DIOSSINO-SIMILI E PCB NON DIOSSINO-SIMILI</t>
  </si>
  <si>
    <t>N. CAMPIONI DI UOVA DA ALLEVAMENTO ALL’APERTO E UOVA BIOLOGICHE</t>
  </si>
  <si>
    <t>N. CAMPIONI DI FEGATO DI AGNELLI E PECORE AL MACELLO</t>
  </si>
  <si>
    <t>N. CAMPIONI DI GRANCHI GUANTATI (ERIOCHEIR SINENSIS)</t>
  </si>
  <si>
    <t>N. CAMPIONI DI ERBE AROMATICHE ESSICCATE UTILIZZATE COME MANGIME</t>
  </si>
  <si>
    <t>N. CAMPIONI DI ERBE AROMATICHE ESSICCATE UTILIZZATE COME ALIMENTO UMANO</t>
  </si>
  <si>
    <t>N. CAMPIONI DI ARGILLE VENDUTE COME INTEGRATORE ALIMENTARE UMANO</t>
  </si>
  <si>
    <t>PIANO C33</t>
  </si>
  <si>
    <t>PIANO DI MONITORAGGIO FARMACOSORVEGLIANZA IN TUTTI GLI STABILIMENTI ESCLUSI I GROSSISTI DI FARMACI VETERINARI</t>
  </si>
  <si>
    <t>N ISPEZIONI NEGLI STABILIMENTI CHE PRODUCONO MEDICINALI VETERINARI (CONTROLLO DEL 100% DEGLI STABILIMENTI)</t>
  </si>
  <si>
    <t>N. ISPEZIONI NEI FABBRICANTI DI PREMISCELE VENDITA DIRETTA (ART 70  DLVO 193/2006) (CONTROLLO DEL 100% DEGLI STABILIMENTI)</t>
  </si>
  <si>
    <t>BN. ISPEZIONI NELLE PARAFARMACIE CHE EFFETTUANO VENDITA DI MEDICINALI VETERINARI (CONTROLLO DEL 33% DEGLI STABILIMENTI/AZIENDE)</t>
  </si>
  <si>
    <t>N. ISPEZIONI NELLE PARAFARMACIE CHE EFFETTUANO VENDITA DI MEDICINALI VETERINARI (CONTROLLO DEL 33% DEGLI STABILIMENTI/AZIENDE)</t>
  </si>
  <si>
    <t>AB</t>
  </si>
  <si>
    <t>N. ISPEZIONI NEGLI ESERCIZI DI VENDITA DI MEDICINALI VETERINARI EX ART. 90 DLVO 193/2006 (CONTROLLO DEL 33% DEGLI STABILIMENTI/AZIENDE)</t>
  </si>
  <si>
    <t>N. ISPEZIONI NEGLI AMBULATORI/CLINICHE VETERINARIE (CONTROLLO DEL 33% DEGLI STABILIMENTI/AZIENDE)</t>
  </si>
  <si>
    <t>N. ISPEZIONI PER MEDICI VETERINARI AUTORIZZATI A DETENERE SCORTE (CONTROLLO DEL 33% DEGLI STABILIMENTI/AZIENDE)</t>
  </si>
  <si>
    <t>N. ISPEZIONI NEGLI ALLEVAMENTI BOVINI AUTORIZZATI ALLA SCORTA DI MEDICINALI VETERINARI EX ART. 80 DLVO 193/2006 (CONTROLLO DEL 100% DEGLI ALLEVAMENTI)</t>
  </si>
  <si>
    <t>N. ISPEZIONI NEGLI ALLEVAMENTI BOVINI SENZA SCORTE (CONTROLLO DEL 33% DEGLI STABILIMENTI/AZIENDE)</t>
  </si>
  <si>
    <t>N. ISPEZIONI NEGLI ALLEVAMENTI SUINI AUTORIZZATI ALLA SCORTA DI MEDICINALI VETERINARI EX ART. 80 DLVO 193/2006 (CONTROLLO DEL 100% DEGLI ALLEVAMENTI)</t>
  </si>
  <si>
    <t>N. ISPEZIONI NEGLI ALLEVAMENTI SUINI SENZA SCORTE (CONTROLLO DEL 33% DEGLI STABILIMENTI/AZIENDE)</t>
  </si>
  <si>
    <t>N. ISPEZIONI NEGLI ALLEVAMENTI EQUINI AUTORIZZATI ALLA SCORTA DI MEDICINALI VETERINARI EX ART. 80 DLVO 193/2006 (CONTROLLO DEL 100% DEGLI ALLEVAMENTI)</t>
  </si>
  <si>
    <t>N. ISPEZIONI NEGLI ALLEVAMENTI EQUINI SENZA SCORTE (CONTROLLO DEL 33% DEGLI STABILIMENTI/AZIENDE)</t>
  </si>
  <si>
    <t>N. ISPEZIONI NEGLI ALLEVAMENTI ITTICI AUTORIZZATI ALLA SCORTA DI MEDICINALI VETERINARI EX ART. 80 DLVO 193/2006 (CONTROLLO DEL 100% DEGLI ALLEVAMENTI)</t>
  </si>
  <si>
    <t>N. ISPEZIONI NEGLI ALLEVAMENTI ITTICI SENZA SCORTE (CONTROLLO DEL 33% DEGLI STABILIMENTI/AZIENDE)</t>
  </si>
  <si>
    <t>N. ISPEZIONI NEGLI ALLEVAMENTI AVICOLI AUTORIZZATI ALLA SCORTA DI MEDICINALI VETERINARI EX ART. 80 DLVO 193/2006(CONTROLLO DEL 100% DEGLI ALLEVAMENTI)</t>
  </si>
  <si>
    <t>N. ISPEZIONI NEGLI ALLEVAMENTI AVICOLI SENZA SCORTE (CONTROLLO DEL 33% DEGLI STABILIMENTI/AZIENDE)</t>
  </si>
  <si>
    <t>N. ISPEZIONI NEGLI ALLEVAMENTI CUNICOLI AUTORIZZATI ALLA SCORTA DI MEDICINALI VETERINARI EX ART. 80 DLVO 193/2006 (CONTROLLO DEL 100% DEGLI ALLEVAMENTI)</t>
  </si>
  <si>
    <t>N. ISPEZIONI NEGLI ALLEVAMENTI CUNICOLI SENZA SCORTE (CONTROLLO DEL 33% DEGLI STABILIMENTI/AZIENDE)</t>
  </si>
  <si>
    <t>N. ISPEZIONI NEGLI ALLEVAMENTI OVICAPRINI AUTORIZZATI ALLA SCORTA DI MEDICINALI VETERINARI EX ART. 80 DLVO 193/2006 (CONTROLLO DEL 100% DEGLI ALLEVAMENTI)</t>
  </si>
  <si>
    <t xml:space="preserve"> N. ISPEZIONI NEGLI ALLEVAMENTI OVICAPRINI SENZA SCORTE (CONTROLLO DEL 33% DEGLI STABILIMENTI/AZIENDE)</t>
  </si>
  <si>
    <t>N. ISPEZIONI NEGLI IPPODROMI  MANEGGI  SCUDERIE AUTORIZZATI ALLA SCORTA DI MEDICINALI VETERINARI EX ART. 80 DLVO 193/2006 (CONTROLLO DEL 100% DEGLI ALLEVAMENTI)</t>
  </si>
  <si>
    <t>N. ISPEZIONI NEGLI IPPODROMI  MANEGGI  SCUDERIE SENZA SCORTE (CONTROLLO DEL 33% DEGLI STABILIMENTI/AZIENDE)</t>
  </si>
  <si>
    <t>N. ISPEZIONI NEI CANILI / GATTILI/ALTRE SPECIE ANIMALI NON DPA (CONTROLLO DEL 33% DEGLI STABILIMENTI/AZIENDE)</t>
  </si>
  <si>
    <t>N. ISPEZIONI NEGLI APIARI (CONTROLLO DEL 33% DEGLI STABILIMENTI/AZIENDE)</t>
  </si>
  <si>
    <t>N. ISPEZIONI NEGLI ALLEVAMENTI DI ALTRE SPECIE ANIMALI DESTINATE ALLA PRODUZIONE DI ALIMENTI SENZA SCORTE (CONTROLLO DEL 33% DEGLI STABILIMENTI/AZIENDE)</t>
  </si>
  <si>
    <t>X</t>
  </si>
  <si>
    <t>N. ISPEZIONI NEGLI ALLEVAMENTI DI ALTRE SPECIE ANIMALI DESTINATE ALLA PRODUZIONE DI ALIMENTI AUTORIZZATI ALLA SCORTA DI MEDICINALI VETERINARI EX ART. 80 DLVO 193/2006 (CONTROLLO DEL 100% DEGLI ALLEVAMENTI)</t>
  </si>
  <si>
    <t>Y</t>
  </si>
  <si>
    <t>N. ISPEZIONI NELLE FARMACIE CHE EFFETTUANO VENDITA DI MEDICINALI VETERINARI (CONTROLLO DEL 33% DEGLI STABILIMENTI/AZIENDE)</t>
  </si>
  <si>
    <t>Z</t>
  </si>
  <si>
    <t>PIANO C34</t>
  </si>
  <si>
    <t>PIANO DI MONITORAGGIO PER LA VERIFICA DELLA CONTAMINAZIONE DA TESSUTO DEL SISTEMA NERVOSO CENTRALE NELLE CARNI PROVENIENTI DALLA TESTA DEI BOVINI (CARNI DI SPOLPO)</t>
  </si>
  <si>
    <t>PIANO C35</t>
  </si>
  <si>
    <t>PIANO DI MONITORAGGIO SULL'USO FRAUDOLENTO DI CARNI EQUINE IN PREPARAZIONI CARNEE E PRODOTTI A BASE DI CARNI BOVINE</t>
  </si>
  <si>
    <t>PIANO  C36</t>
  </si>
  <si>
    <t>PIANO DI MONITORAGGIO SULLA PRESENZA DI RITARDANTI DI FIAMMA BROMURATI (BFR) NEGLI ALIMENTI E MANGIMI</t>
  </si>
  <si>
    <t>N.CAMPIONI DI MANGIMI</t>
  </si>
  <si>
    <t>PIANO  C37</t>
  </si>
  <si>
    <t>PIANO DI MONITORAGGIO SULLA PRESENZA DI RESIDUI DI MATERIALE DI CONFEZIONAMENTO NEI MANGIMI</t>
  </si>
  <si>
    <t>N. CAMPIONI DI MANGIMI NEGLI STABILIMENTI DI PRODUZIONE PER LA COMMERCIALIZZAZIONE</t>
  </si>
  <si>
    <t>N. CAMPIONI DI MANGIMI NELLE AZIENDE ZOOTECNICHE CHE PRODUCONO MANGIMI PER AUTOCONSUMO</t>
  </si>
  <si>
    <t>PIANO   C38</t>
  </si>
  <si>
    <t>PIANO DI MONITORAGGIO CONDIZIONALITÀ ATTO B 11</t>
  </si>
  <si>
    <t>PIANO C39</t>
  </si>
  <si>
    <t>PIANO DI MONITORAGGIO AMR IN SUINI E BOVINI</t>
  </si>
  <si>
    <t xml:space="preserve"> EFFETTUAZIONE DI N. 40 CAMPIONI AL MACELLO PER LA RICERCA DI E. COLI COMMENSALE NEL CIECO DEI SUINI </t>
  </si>
  <si>
    <t xml:space="preserve">Effettuazione di n. 60 campioni al macello per la ricerca di E. Coli portatore di enzimi nel cieco dei suini </t>
  </si>
  <si>
    <t>Effettuazione di n. 60 campioni per la ricerca di E. Coli portatore di enzimi in carni di suini nella fase di commercializzazione al dettaglio</t>
  </si>
  <si>
    <t>Effettuazione di n. 0 tamponi per la ricerca di Salmonella su carcasse di suini al macello</t>
  </si>
  <si>
    <t xml:space="preserve">Effettuazione di n. 40 campioni al macello per la ricerca di E. Coli commensale nel cieco dei vitelloni di età &lt; 1 anno </t>
  </si>
  <si>
    <t>Effettuazione di n. 60 campioni al macello per la ricerca di E. Coli portatore di enzimi nel cieco dei bovini</t>
  </si>
  <si>
    <t xml:space="preserve">Effettuazione di n. 60 campioni per la ricerca di E. Coli portatore di enzimi in carni bovine nella fase di commercializzazione al dettaglio </t>
  </si>
  <si>
    <t>Effettuazione di n. 35 tamponi per la ricerca di Salmonella su carcasse bovine al macello</t>
  </si>
  <si>
    <t>ATTIVITA C2</t>
  </si>
  <si>
    <t>MALATTIA DI AUJESZKY - ACQUISIZIONE QUALIFICA DI INDENNE</t>
  </si>
  <si>
    <t>N. ISPEZIONI DA EFFETTUARE PER LA QUALIFICA</t>
  </si>
  <si>
    <t>ATTIVITA C1</t>
  </si>
  <si>
    <t>ADEMPIMENTI INERENTI I SOSPETTI AVVELENAMENTI DI ANIMALI</t>
  </si>
  <si>
    <t>ATTIVITA C3</t>
  </si>
  <si>
    <t>ISPEZIONI PER ZOONOSI, TOSSINFEZIONI ALIMENTARI, MALATTIE INFETTIVE DEGLI ANIMALI</t>
  </si>
  <si>
    <t>N. ISPEZIONI PER MALATTIE INFETTIVE DEGLI ANIMALI  ZOONOSI E CONTROLLO FOCOLAI</t>
  </si>
  <si>
    <t>N. ISPEZIONI PER TOSSINFEZIONI ALIMENTARI</t>
  </si>
  <si>
    <t>ATTIVITA  C4</t>
  </si>
  <si>
    <t>ATTIVITÀ DI SOCCORSO AGLI ANIMALI SENZA PADRONE</t>
  </si>
  <si>
    <t>4N.ISPEZIONI</t>
  </si>
  <si>
    <t>ATTIVITA  C5</t>
  </si>
  <si>
    <t xml:space="preserve">ISPEZIONI PER RICONOSCIMENTI CE                                                  </t>
  </si>
  <si>
    <t>5N. ISPEZIONI</t>
  </si>
  <si>
    <t>ATTIVITA  C6</t>
  </si>
  <si>
    <t>IDENTIFICAZIONE ELETTRONICA DEI BUFALINI, BOVINI NON EFFETTUATA IN CONCOMITANZA ALLE PROFILASSI</t>
  </si>
  <si>
    <t>NUMERO BOVINI DA CONTROLLARE (CONTROLLO DEL 100% DEGLI ALLEVAMENTI BOVINI  BUFALINI E OVICAPRINI)</t>
  </si>
  <si>
    <t>BNUMERO ALLEVAMENTI BOVINI (CONTROLLO DEL 100% DEGLI ALLEVAMENTI BOVINI  BUFALINI E OVICAPRINI)</t>
  </si>
  <si>
    <t xml:space="preserve"> </t>
  </si>
  <si>
    <t>CNUMERO BUFALINI DA CONTROLLARE (CONTROLLO DEL 100% DEGLI ALLEVAMENTI BOVINI  BUFALINI E OVICAPRINI)</t>
  </si>
  <si>
    <t>DNUMERO ALLEVAMENTI BUFALINI (CONTROLLO DEL 100% DEGLI ALLEVAMENTI BOVINI  BUFALINI E OVICAPRINI)</t>
  </si>
  <si>
    <t>SEZIONE D</t>
  </si>
  <si>
    <t>PIANO D1</t>
  </si>
  <si>
    <t>PIANO DI MONITORAGGIO LEISHMANIOSI</t>
  </si>
  <si>
    <t>N. ISPEZIONI NEI CANILI (CONTROLLO DEL 100% DEI CANILI)</t>
  </si>
  <si>
    <t>N. PRELIEVI IN AMBULATORIO</t>
  </si>
  <si>
    <t>PIANO D2</t>
  </si>
  <si>
    <t>PIANO DI MONITORAGGIO SULL'INCIDENZA DELL’IBR NEI BOVINI</t>
  </si>
  <si>
    <t xml:space="preserve">N. ANIMALI DA CONTROLLARE </t>
  </si>
  <si>
    <t xml:space="preserve">N. ALLEVAMENTI </t>
  </si>
  <si>
    <t>PIANO D3</t>
  </si>
  <si>
    <t>PIANO DI MONITORAGGIO ANEMIA INFETTIVA EQUINA</t>
  </si>
  <si>
    <t xml:space="preserve">N. ANIMALI DA CONTROLLARE (MULI  ASINI BARDOTTI) </t>
  </si>
  <si>
    <t xml:space="preserve">N. ISPEZIONI DA EFFETTUARE SU RICHIESTA PER IL CONTROLLO DI CAVALLI </t>
  </si>
  <si>
    <t>PIANO D4</t>
  </si>
  <si>
    <t xml:space="preserve">PIANO DI MONITORAGGIO SUL QUADRO INFETTIVO E PARASSITOLOGICO IN CANI OSPITATI NEI CANILI </t>
  </si>
  <si>
    <t>N.ISPEZIONI NEI CANILI</t>
  </si>
  <si>
    <t>PIANO D5</t>
  </si>
  <si>
    <t>PIANO DI MONITORAGGIO SULL’ANAGRAFE DEI CANI PADRONALI</t>
  </si>
  <si>
    <t xml:space="preserve">N. CANI DA CONTROLLARE CONDOTTI PER STRADA </t>
  </si>
  <si>
    <t>N. ISPEZIONI DA EFFETTUARE PRESSO GLI OPERATORI COMMERCIALI</t>
  </si>
  <si>
    <t>N. ISPEZIONI DA EFFETTUARE PER IL CONTROLLO DEI CANI DETENUTI DA PRIVATI NELLE PROPRIE ABITAZIONI</t>
  </si>
  <si>
    <t>N. ISPEZIONI DA EFFETTUARE PER IL CONTROLLO DEI CANI DETENUTI IN AZIENDE ZOOTECNICHE</t>
  </si>
  <si>
    <t>PIANO D6</t>
  </si>
  <si>
    <t xml:space="preserve">PIANO DI MONITORAGGIO SUL BENESSERE DEGLI ANIMALI NEI CANILI      </t>
  </si>
  <si>
    <t>N. ISPEZIONI IN CANILI</t>
  </si>
  <si>
    <t>PIANO D7</t>
  </si>
  <si>
    <t>PIANO DI MONITORAGGIO SUGLI ESERCIZI DI VENDITA E SOMMINISTRAZIONE A VOCAZIONE ETNICA</t>
  </si>
  <si>
    <t>PIANO D8</t>
  </si>
  <si>
    <t>PIANO DI MONITORAGGIO SULLA VERIFICA DEI PARAMETRI DEL LATTE CRUDO NELLE AZIENDE ZOOTECNICHE</t>
  </si>
  <si>
    <t>PIANO D9</t>
  </si>
  <si>
    <t>PIANO DI MONITORAGGIO REGIONALE DIOSSINE E PCB DIOSSINO-SIMILI IN LATTE E MANGIMI</t>
  </si>
  <si>
    <t>N. CAMPIONI DI LATTE DI MASSA</t>
  </si>
  <si>
    <t>N. CAMPIONI DI MANGIME</t>
  </si>
  <si>
    <t>N.ISPEZIONI IN CASEIFICI</t>
  </si>
  <si>
    <t>PIANO D10</t>
  </si>
  <si>
    <t>PIANO DI MONITORAGGIO SULL’ILLECITA PRODUZIONE E PESCA DI MOLLUSCHI BIVALVI</t>
  </si>
  <si>
    <t>PIANO D11</t>
  </si>
  <si>
    <t>PIANO DI MONITORAGGIO SULLA PRESENZA DELL’OSTREOPSIS OVATA E DELLE SUE TOSSINE NEI MOLLUSCHI, CROSTACEI E GASTEROPODI ED ECHINODERMI</t>
  </si>
  <si>
    <t>n. campioni di macroalghe da parte dell'ARPAC</t>
  </si>
  <si>
    <t>n. campioni di organismi eduli da parte dell'ARPAC</t>
  </si>
  <si>
    <t>N.CAMPIONI DA EFFETTUARE NEGLI ALLEVAMENTI E NEI BANCHI NATURALI</t>
  </si>
  <si>
    <t>PIANO D12</t>
  </si>
  <si>
    <t>PIANO DI MONITORAGGIO PER LA RICERCA DEGLI ALLERGENI NEGLI ALIMENTI DI ORIGINE ANIMALE</t>
  </si>
  <si>
    <t>N. CAMPIONI DI CARNI MACINATE O PREPARAZIONI DI CARNI</t>
  </si>
  <si>
    <t>N. CAMPIONI DI ALIMENTI PER BAMBINI A BASE DI CARNE</t>
  </si>
  <si>
    <t>N.CAMPIONI DI CARNI MACINATE E PREPARAZIONI DI CARNE</t>
  </si>
  <si>
    <t>N. CAMPIONI DI PRODOTTI A BASE DI PESCE CHE NON RIPORTANO IN ETICHETTA LA PRESENZA DI CROSTACEI</t>
  </si>
  <si>
    <t>PIANO D13</t>
  </si>
  <si>
    <t>PIANO DI MONITORAGGIO SUI PUNTI DI SBARCO</t>
  </si>
  <si>
    <t>PIANO D14</t>
  </si>
  <si>
    <t>PIANO DI MONITORAGGIO SULLA PRESENZA DI ISTAMINA NELLE CONSERVE E SEMICONSERVE DI PRODOTTI ITTICI</t>
  </si>
  <si>
    <t>PIANO D15</t>
  </si>
  <si>
    <t>PIANO DI MONITORAGGIO SUGLI ADDITIVI, I COLORANTI E GLI AROMI</t>
  </si>
  <si>
    <t>N. CAMPIONI DI ADDITIVI TAL QUALI</t>
  </si>
  <si>
    <t>N. CAMPIONI DI PRODOTTI ALIMENTARI DI ORIGINE NON ANIMALE</t>
  </si>
  <si>
    <t>N. CAMPIONI DI PRODOTTI ALIMENTARI DI ORIGINE ANIMALE</t>
  </si>
  <si>
    <t>PIANO D16</t>
  </si>
  <si>
    <t>PIANO DI MONITORAGGIO TRACCIABILITÀ SELVAGGINA CACCIATA</t>
  </si>
  <si>
    <t>PIANO D17</t>
  </si>
  <si>
    <t>PIANO DI MONITORAGGIO SULLE ACQUE POTABILI SIA DA APPROVVIGIONAMENTO AUTONOMO SIA DI RETE UTILIZZATE NEGLI STABILIMENTI</t>
  </si>
  <si>
    <t>PIANO D18</t>
  </si>
  <si>
    <t>PIANO DI MONITORAGGIO SUI REQUISITI MICROBIOLOGICI E CHIMICI DEL GHIACCIO AD USO ALIMENTARE</t>
  </si>
  <si>
    <t>PIANO D19</t>
  </si>
  <si>
    <t>PIANO DI MONITORAGGIO STATO SANITARIO DELLE COLONIE FELINE</t>
  </si>
  <si>
    <t>PIANO D20</t>
  </si>
  <si>
    <t>PIANO DI MONITORAGGIO PER LA VERIFICA DELLA QUANTITÀ DI NITRITI PRESENTI NEI PRODOTTI A BASE DI CARNE</t>
  </si>
  <si>
    <t>PIANO D21</t>
  </si>
  <si>
    <t>PIANO DI MONITORAGGIO PER LA VERIFICA DI AFLATOSSINA NEI MANGIMI, LATTE E PRODOTTI A BASE DI LATTE</t>
  </si>
  <si>
    <t>N. CAMPIONI DI MAIS</t>
  </si>
  <si>
    <t>N. CAMPIONI DI LATTE</t>
  </si>
  <si>
    <t>N. CAMPIONI DI PRODOTTI A BASE DI LATTE</t>
  </si>
  <si>
    <t>PIANO D22</t>
  </si>
  <si>
    <t>PIANO DI MONITORAGGIO PER LA VERIFICA DELLA CONTAMINAZIONE SUPERFICIALE DELLE CARCASSE ANIMALI</t>
  </si>
  <si>
    <t xml:space="preserve">N. CAMPIONI RICERCA SALMONELLA </t>
  </si>
  <si>
    <t>N. CAMPIONI CONTEGGIO DELLE COLONIE AEROBICHE E ENTEROBATTERIACEE</t>
  </si>
  <si>
    <t>PIANO D23</t>
  </si>
  <si>
    <t>PIANO DI MONITORAGGIO PRODOTTI A BASE DI LATTE</t>
  </si>
  <si>
    <t>PIANO D24</t>
  </si>
  <si>
    <t>PIANO DI MONITORAGGIO SULLE MODALITÀ DELLA VENDITA AMBULANTE DI PRODOTTI ALIMENTARI</t>
  </si>
  <si>
    <t>PIANO D25</t>
  </si>
  <si>
    <t>PIANO DI MONITORAGGIO FUNGHI</t>
  </si>
  <si>
    <t>VERIFICA DELL’EDIBILITÀ DI FUNGHI FRESCHI SPONTANEI</t>
  </si>
  <si>
    <t>CONTROLLI UFFICIALI ALL’IMPORTAZIONE DA PAESI TERZI</t>
  </si>
  <si>
    <t>CONTROLLI UFFICIALI RICHIESTI DA ALTRE AUTORITÀ SULL’EDIBILITÀ DEI FUNGHI</t>
  </si>
  <si>
    <t>CONSULENZA IN PRESUNTI CASI DI INTOSSICAZIONE</t>
  </si>
  <si>
    <t>ISPEZIONI NEGLI STABILIMENTI</t>
  </si>
  <si>
    <t>CAMPIONI DI FUNGHI</t>
  </si>
  <si>
    <t>PIANO D26</t>
  </si>
  <si>
    <t>PIANO DI MONITORAGGIO SULLE CAUSE DI MORTALITÀ DEGLI OVICAPRINI NEGLI ALLEVAMENTI</t>
  </si>
  <si>
    <t>Effettuazione di n. ispezioni (controllo del 100% delle mortalita')</t>
  </si>
  <si>
    <t>PIANO D27</t>
  </si>
  <si>
    <t>PIANO DI MONITORAGGIO SULLE MALATTIE DELLE API</t>
  </si>
  <si>
    <t>PIANO D28</t>
  </si>
  <si>
    <t xml:space="preserve">PIANO DI MONITORAGGIO SUL BENESSERE DEGLI  ANIMALI DURANTE LE MANIFESTAZIONI       </t>
  </si>
  <si>
    <t>PIANO D29</t>
  </si>
  <si>
    <t>PIANO DI MONITORAGGIO SULLE MODALITÀ DI TRASPORTO DI ALIMENTI, SOA E MANGIMI</t>
  </si>
  <si>
    <t>PIANO D30</t>
  </si>
  <si>
    <t xml:space="preserve">PIANO DI MONITORAGGIO PARATUBERCOLOSI </t>
  </si>
  <si>
    <t>N. ANIMALI DA CONTROLLARE NELLE AZIENDE BOVINE CHE RICHIEDONO LA QUALIFICA (CONTROLLO DEL 100% DELLE AZIENDE CHE RICHIEDONO LA QUALIFICA)</t>
  </si>
  <si>
    <t>N. AZIENDE BOVINE DA CONTROLLARE CHE RICHIEDONO LA QUALIFICA (CONTROLLO DEL 100% DELLE AZIENDE CHE RICHIEDONO LA QUALIFICA)</t>
  </si>
  <si>
    <t>PIANO D31</t>
  </si>
  <si>
    <t>PIANO DI MONITORAGGIO DEL MANTENIMENTO DEI REQUISITI DEI LABORATORI CHE EFFETTUANO ANALISI NELL’AMBITO DELL'AUTOCONTROLLO DELLE IMPRESE ALIMENTARI</t>
  </si>
  <si>
    <t>PIANO D32</t>
  </si>
  <si>
    <t>PIANO DI MONITORAGGIO SUL COMMERCIO SU WEB DI ALIMENTI, ANIMALI VIVI E MANGIMI</t>
  </si>
  <si>
    <t>PIANO D33</t>
  </si>
  <si>
    <t>PIANO DI MONITORAGGIO DELLA CONGRUITÀ DEI PIANI DI AUTOCONTROLLO DEGLI STABILIMENTI ALIMENTARI RICONOSCIUTI</t>
  </si>
  <si>
    <t>N. ISPEZIONI (25% DELLE ISPEZIONI SEMPLICI DELL'ANNO PRECEDENTE)</t>
  </si>
  <si>
    <t>PIANO  D34</t>
  </si>
  <si>
    <t>PIANO DI MONITORAGGIO DELLA CONGRUITÀ DEI PIANI DI AUTOCONTROLLO DEGLI STABILIMENTI ALIMENTARI REGISTRATI</t>
  </si>
  <si>
    <t>N. ISPEZIONI (5% DELLE ISPEZIONI SEMPLICI DELL'ANNO PRECEDENTE)</t>
  </si>
  <si>
    <t>PIANO  D35</t>
  </si>
  <si>
    <t>PIANO DI MONITORAGGIO SULLA CORRETTA GESTIONE DEI VITELLI BUFALINI</t>
  </si>
  <si>
    <t>N . ISPEZIONI (CONTROLLO DEL 10% DEGLI ALLEVAMENTI BUFALINI)</t>
  </si>
  <si>
    <t>PIANO  D36</t>
  </si>
  <si>
    <t>PIANO DI MONITORAGGIO SULLA PRESENZA DI LARVE DI ANISAKIDI IN PREPARAZIONI GASTRONOMICHE CONTENENTI PRODOTTI ITTICI CRUDI O PRATICAMENTE CRUDI</t>
  </si>
  <si>
    <t>PIANO  D37</t>
  </si>
  <si>
    <t>PIANO DI MONITORAGGIO SUL BENESSERE IN STABILIMENTI/AZIENDE DOVE SONO CONCENTRATI ANIMALI NON DPA</t>
  </si>
  <si>
    <t xml:space="preserve">N. ISPEZIONI </t>
  </si>
  <si>
    <t>PIANO D38</t>
  </si>
  <si>
    <t>PIANO DI MONITORAGGIO PRODOTTI DELL' APIARIO</t>
  </si>
  <si>
    <t xml:space="preserve"> N. CAMPIONI</t>
  </si>
  <si>
    <t>PIANO D39</t>
  </si>
  <si>
    <t>PIANO DI MONITORAGGIO IDENTIFICAZIONE DI SPECIE DEI PESCI FRESCHI E TRASFORMATI</t>
  </si>
  <si>
    <t>EFFETTUZIONE DI N. CAMPIONI IN FASE DI VENDITA</t>
  </si>
  <si>
    <t>EFFETTUAZIONI DI N. CAMPIONI IN FASE DI SOMMINISTRAZIONE</t>
  </si>
  <si>
    <t>PIANO D40</t>
  </si>
  <si>
    <t>PIANO DI MONITORAGGIO CONTROLLO ATTIVITA' DI RECUPERO PELLI DA ANIMALI MORTI</t>
  </si>
  <si>
    <t>0N. ispezioni</t>
  </si>
  <si>
    <t>ATTIVITA D1</t>
  </si>
  <si>
    <t>AUDIT SU TUTTI I TIPI DI STABILIMENTI/AZIENDE (AD ESCLUSIONE DI QUELLI GIÀ CONTEMPLATI NELLATTIVITÀ A1 E B1)</t>
  </si>
  <si>
    <t xml:space="preserve">N. AUDIT </t>
  </si>
  <si>
    <t>ATTIVITA D2</t>
  </si>
  <si>
    <t>ISPEZIONI EFFETTUATE IN BASE ALLA CATEGORIA DI RISCHIO</t>
  </si>
  <si>
    <t>ATTIVITA D3</t>
  </si>
  <si>
    <t>ISPEZIONI PER ATTIVITÀ A FAVORE DI IMPRESE O PRIVATI (AD ES. CERTIFICATI ESPORTAZIONE, ETC)</t>
  </si>
  <si>
    <t>ATTIVITA D4</t>
  </si>
  <si>
    <t>ATTIVITÀ DI MACELLAZIONE DI ANIMALI A DOMICILIO</t>
  </si>
  <si>
    <t>ATTIVITA D5</t>
  </si>
  <si>
    <t>ATTIVITÀ DI MACELLAZIONE DURGENZA</t>
  </si>
  <si>
    <t>ATTIVITA D6</t>
  </si>
  <si>
    <t>ANAGRAFE FELINA</t>
  </si>
  <si>
    <t xml:space="preserve">N. ISCRIZIONI </t>
  </si>
  <si>
    <t>ATTIVITA D7</t>
  </si>
  <si>
    <t xml:space="preserve">CONTROLLO DEI PROGRAMMI DI AAT/PTT </t>
  </si>
  <si>
    <t>ATTIVITA D8</t>
  </si>
  <si>
    <t>ISPEZIONI EFFETTUATE PER SPOSTAMENTO E/O COMPRAVENDITE ANIMALI</t>
  </si>
  <si>
    <t>ATTIVITA D9</t>
  </si>
  <si>
    <t>ISPEZIONI EFFETTUATE SU RICHIESTA FORZE DELLORDINE E ALTRE AUTORITÀ</t>
  </si>
  <si>
    <t>ATTIVITA D10</t>
  </si>
  <si>
    <t xml:space="preserve">ISPEZIONI EFFETTUATE A SEGUITO DI CAMPIONI/TAMPONI NON CONFORMI  </t>
  </si>
  <si>
    <t>ATTIVITA D11</t>
  </si>
  <si>
    <t xml:space="preserve">ISPEZIONI EFFETTUATE PER DISSEQUESTRI/DISTRUZIONI   </t>
  </si>
  <si>
    <t>ATTIVITA D12</t>
  </si>
  <si>
    <t>ISPEZIONI EFFETTUATE PER SVINCOLI SANITARI</t>
  </si>
  <si>
    <t>ATTIVITA D13</t>
  </si>
  <si>
    <t xml:space="preserve">CONTROLLO SCIA                                                  </t>
  </si>
  <si>
    <t>ATTIVITA D14</t>
  </si>
  <si>
    <t>ISPEZIONI PER RECLAMI/SEGNALAZIONI</t>
  </si>
  <si>
    <t>N. ISPEZIONI PER RECLAMI INERENTI LA MACROAREA SANITÀ ANIMALE</t>
  </si>
  <si>
    <t xml:space="preserve">N. ISPEZIONI PER RECLAMI INERENTI LA MACROAREA IGIENE DEGLI ALIMENTI DI O.A. </t>
  </si>
  <si>
    <t>N. ISPEZIONI PER RECLAMI INERENTI LA MACROAREA IGIENE DEGLI ALIMENTI NON DI O.A</t>
  </si>
  <si>
    <t>N. ISPEZIONI PER RECLAMI INERENTI LA MACROAREA MANGIMI</t>
  </si>
  <si>
    <t>N. ISPEZIONI PER RECLAMI INERENTI LA MACROAREA BENESSERE ANIMALE</t>
  </si>
  <si>
    <t>N. ISPEZIONI PER RECLAMI INERENTI LA MACROAREA FARMACI VETERINARI</t>
  </si>
  <si>
    <t>N. ISPEZIONI PER RECLAMI INERENTI LA MACROAREA ALTRO</t>
  </si>
  <si>
    <t>ATTIVITA D15</t>
  </si>
  <si>
    <t>SOSPETTO DI PRESENZA N.C.</t>
  </si>
  <si>
    <t>ATTIVITA   D16</t>
  </si>
  <si>
    <t>ISPEZIONI EFFETTUATE PER PRECEDENTI DIFFIDE</t>
  </si>
  <si>
    <t>ATTIVITA D17</t>
  </si>
  <si>
    <t>ISPEZIONI EFFETTUATE PER AUTORIZZAZIONI/AUTODICHIARAZIONI PER IL TRASPORTO DI ANIMALI O PER VERIFICA MANTENIMENTO REQUISITI E RISPETTO ADEMPIMENTI NORMATIVI</t>
  </si>
  <si>
    <t>SEZIONE E</t>
  </si>
  <si>
    <t>"PIANO XXX</t>
  </si>
  <si>
    <t>"PIANO DI MONITORAGGIO DIPARTIMENTALE</t>
  </si>
  <si>
    <t>N. Ispezioni</t>
  </si>
  <si>
    <t>N. Campioni</t>
  </si>
  <si>
    <t>SOMMA DELLE UI. DELLE SEZIONI A-B-C-D-E</t>
  </si>
  <si>
    <t>SALDO TRA LE U.I. MINIME STABILITE (COLONNA B) E QUELLE DESTINATE ALL'EFFETTUAZIONE DEI PIANI DI MONITORAGGIO E DELLE ATTIVITA' (COLONNA TC) IL RISULTATO DEVE ESSERE 0</t>
  </si>
</sst>
</file>

<file path=xl/styles.xml><?xml version="1.0" encoding="utf-8"?>
<styleSheet xmlns="http://schemas.openxmlformats.org/spreadsheetml/2006/main">
  <numFmts count="0"/>
  <fonts count="7"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name val="Arial"/>
      <sz val="9.0"/>
    </font>
    <font>
      <name val="Arial"/>
      <sz val="9.0"/>
      <b val="true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0AB432"/>
      </patternFill>
    </fill>
    <fill>
      <patternFill patternType="solid">
        <fgColor rgb="0AB432"/>
      </patternFill>
    </fill>
    <fill>
      <patternFill patternType="none">
        <fgColor indexed="48"/>
      </patternFill>
    </fill>
    <fill>
      <patternFill patternType="solid">
        <fgColor indexed="48"/>
      </patternFill>
    </fill>
    <fill>
      <patternFill patternType="none">
        <fgColor indexed="14"/>
      </patternFill>
    </fill>
    <fill>
      <patternFill patternType="solid">
        <fgColor indexed="14"/>
      </patternFill>
    </fill>
    <fill>
      <patternFill patternType="none">
        <fgColor indexed="52"/>
      </patternFill>
    </fill>
    <fill>
      <patternFill patternType="solid">
        <fgColor indexed="52"/>
      </patternFill>
    </fill>
    <fill>
      <patternFill patternType="none">
        <fgColor indexed="60"/>
      </patternFill>
    </fill>
    <fill>
      <patternFill patternType="solid">
        <fgColor indexed="60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Protection="1"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1" fontId="0" fillId="4" borderId="3" xfId="0" applyNumberFormat="1" applyFill="1" applyBorder="1" applyAlignment="1" applyProtection="1">
      <alignment horizontal="center" vertical="center" wrapText="1"/>
      <protection locked="0"/>
    </xf>
    <xf numFmtId="1" fontId="0" fillId="4" borderId="3" xfId="0" applyNumberFormat="1" applyFill="1" applyBorder="1" applyAlignment="1" applyProtection="1">
      <alignment horizontal="center" vertical="center" wrapText="1"/>
    </xf>
    <xf numFmtId="9" fontId="0" fillId="4" borderId="3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Alignment="1" applyProtection="1">
      <protection locked="0"/>
    </xf>
    <xf numFmtId="1" fontId="0" fillId="5" borderId="0" xfId="0" applyNumberForma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1" fontId="0" fillId="0" borderId="6" xfId="0" applyNumberFormat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horizontal="center" vertical="center" wrapText="1"/>
      <protection locked="0"/>
    </xf>
    <xf numFmtId="1" fontId="0" fillId="4" borderId="3" xfId="0" applyNumberFormat="1" applyFill="1" applyBorder="1" applyAlignment="1" applyProtection="1">
      <alignment horizontal="center" vertical="center" wrapText="1"/>
    </xf>
    <xf numFmtId="1" fontId="0" fillId="4" borderId="3" xfId="0" applyNumberForma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2" fillId="3" borderId="12" xfId="0" applyFont="1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4" borderId="14" xfId="0" applyFill="1" applyBorder="1" applyAlignment="1" applyProtection="1">
      <alignment horizontal="center" vertical="center" wrapText="1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1" fontId="0" fillId="4" borderId="11" xfId="0" applyNumberFormat="1" applyFill="1" applyBorder="1" applyAlignment="1" applyProtection="1">
      <alignment horizontal="center" vertical="center" wrapText="1"/>
      <protection locked="0"/>
    </xf>
    <xf numFmtId="1" fontId="0" fillId="4" borderId="11" xfId="0" applyNumberForma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0" fillId="4" borderId="13" xfId="0" applyFill="1" applyBorder="1" applyAlignment="1" applyProtection="1">
      <alignment horizontal="center" vertical="center" wrapText="1"/>
      <protection locked="0"/>
    </xf>
    <xf numFmtId="1" fontId="0" fillId="4" borderId="3" xfId="0" applyNumberFormat="1" applyFill="1" applyBorder="1" applyAlignment="1" applyProtection="1">
      <alignment horizontal="center" vertical="center" wrapText="1"/>
    </xf>
    <xf numFmtId="0" fontId="0" fillId="4" borderId="3" xfId="0" applyFill="1" applyBorder="1" applyAlignment="1" applyProtection="1">
      <alignment horizontal="center" vertical="center" wrapText="1"/>
    </xf>
    <xf numFmtId="0" fontId="0" fillId="4" borderId="7" xfId="0" applyFill="1" applyBorder="1" applyAlignment="1" applyProtection="1">
      <alignment horizontal="center" vertical="center" wrapText="1"/>
    </xf>
    <xf numFmtId="0" fontId="0" fillId="4" borderId="11" xfId="0" applyFill="1" applyBorder="1" applyAlignment="1" applyProtection="1">
      <alignment horizontal="center" vertical="center" wrapText="1"/>
    </xf>
    <xf numFmtId="1" fontId="0" fillId="4" borderId="3" xfId="0" applyNumberFormat="1" applyFill="1" applyBorder="1" applyAlignment="1" applyProtection="1">
      <alignment horizontal="center" vertical="center" wrapText="1"/>
      <protection locked="0"/>
    </xf>
    <xf numFmtId="1" fontId="0" fillId="4" borderId="7" xfId="0" applyNumberFormat="1" applyFill="1" applyBorder="1" applyAlignment="1" applyProtection="1">
      <alignment horizontal="center" vertical="center" wrapText="1"/>
      <protection locked="0"/>
    </xf>
    <xf numFmtId="1" fontId="0" fillId="4" borderId="11" xfId="0" applyNumberFormat="1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4" borderId="7" xfId="0" applyFill="1" applyBorder="1" applyAlignment="1" applyProtection="1">
      <alignment horizontal="center" vertical="center" wrapText="1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1" fontId="0" fillId="4" borderId="15" xfId="0" applyNumberFormat="1" applyFill="1" applyBorder="1" applyAlignment="1" applyProtection="1">
      <alignment horizontal="center" vertical="center" wrapText="1"/>
    </xf>
    <xf numFmtId="0" fontId="0" fillId="4" borderId="15" xfId="0" applyFill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7" borderId="0" xfId="0" applyFill="true">
      <protection locked="true"/>
    </xf>
    <xf numFmtId="0" fontId="5" fillId="9" borderId="19" xfId="0" applyFill="true" applyFont="true" applyBorder="true">
      <alignment vertical="bottom" horizontal="center" wrapText="true"/>
      <protection locked="true"/>
    </xf>
    <xf numFmtId="0" fontId="6" fillId="11" borderId="19" xfId="0" applyFill="true" applyBorder="true" applyFont="true">
      <alignment horizontal="center" wrapText="true"/>
      <protection locked="true"/>
    </xf>
    <xf numFmtId="0" fontId="6" fillId="13" borderId="19" xfId="0" applyFill="true" applyBorder="true" applyFont="true">
      <alignment horizontal="center" wrapText="true"/>
      <protection locked="true"/>
    </xf>
    <xf numFmtId="0" fontId="6" fillId="15" borderId="19" xfId="0" applyFill="true" applyBorder="true" applyFont="true">
      <alignment horizontal="center" wrapText="true"/>
      <protection locked="true"/>
    </xf>
    <xf numFmtId="0" fontId="6" fillId="17" borderId="19" xfId="0" applyFill="true" applyBorder="true" applyFont="true">
      <alignment horizontal="center" wrapText="true"/>
      <protection locked="true"/>
    </xf>
    <xf numFmtId="0" fontId="6" fillId="19" borderId="19" xfId="0" applyFill="true" applyBorder="true" applyFont="true">
      <alignment horizontal="center" wrapText="true"/>
      <protection locked="true"/>
    </xf>
    <xf numFmtId="0" fontId="6" fillId="21" borderId="19" xfId="0" applyFill="true" applyBorder="true" applyFont="true">
      <alignment horizontal="center" wrapText="true"/>
      <protection locked="true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D60093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821267</xdr:colOff>
      <xdr:row>6</xdr:row>
      <xdr:rowOff>685800</xdr:rowOff>
    </xdr:from>
    <xdr:to>
      <xdr:col>0</xdr:col>
      <xdr:colOff>821267</xdr:colOff>
      <xdr:row>6</xdr:row>
      <xdr:rowOff>1312333</xdr:rowOff>
    </xdr:to>
    <xdr:cxnSp macro="">
      <xdr:nvCxnSpPr>
        <xdr:cNvPr id="12" name="Connettore 2 11"/>
        <xdr:cNvCxnSpPr/>
      </xdr:nvCxnSpPr>
      <xdr:spPr>
        <a:xfrm>
          <a:off x="821267" y="3081867"/>
          <a:ext cx="0" cy="6265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</xdr:row>
      <xdr:rowOff>1219200</xdr:rowOff>
    </xdr:from>
    <xdr:to>
      <xdr:col>1</xdr:col>
      <xdr:colOff>618067</xdr:colOff>
      <xdr:row>6</xdr:row>
      <xdr:rowOff>1464733</xdr:rowOff>
    </xdr:to>
    <xdr:cxnSp macro="">
      <xdr:nvCxnSpPr>
        <xdr:cNvPr id="14" name="Connettore 2 13"/>
        <xdr:cNvCxnSpPr/>
      </xdr:nvCxnSpPr>
      <xdr:spPr>
        <a:xfrm>
          <a:off x="2328333" y="3615267"/>
          <a:ext cx="8467" cy="24553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2.xml><?xml version="1.0" encoding="utf-8"?>
<worksheet xmlns="http://schemas.openxmlformats.org/spreadsheetml/2006/main" xmlns:r="http://schemas.openxmlformats.org/officeDocument/2006/relationships">
  <dimension ref="A1:UV8"/>
  <sheetViews>
    <sheetView tabSelected="1" topLeftCell="A2" zoomScale="90" zoomScaleNormal="90" zoomScaleSheetLayoutView="90" workbookViewId="0">
      <pane xSplit="3" ySplit="6" topLeftCell="D8" activePane="bottomRight" state="frozen"/>
      <selection activeCell="A2" sqref="A2"/>
      <selection pane="topRight" activeCell="D2" sqref="D2"/>
      <selection pane="bottomLeft" activeCell="A6" sqref="A6"/>
      <selection pane="bottomRight" activeCell="D2" sqref="D2"/>
    </sheetView>
  </sheetViews>
  <sheetFormatPr defaultColWidth="9.140625" defaultRowHeight="15" customHeight="1"/>
  <cols>
    <col min="1" max="1" customWidth="true" style="1" width="25.140625" collapsed="true"/>
    <col min="2" max="2" customWidth="true" style="1" width="17.28515625" collapsed="true"/>
    <col min="3" max="3" customWidth="true" style="1" width="4.5703125" collapsed="true"/>
    <col min="4" max="4" customWidth="true" width="13.5703125" collapsed="true"/>
    <col min="5" max="5" customWidth="true" width="13.140625" collapsed="true"/>
    <col min="6" max="6" customWidth="true" width="16.140625" collapsed="true"/>
    <col min="7" max="7" customWidth="true" width="14.5703125" collapsed="true"/>
    <col min="8" max="8" customWidth="true" width="14.85546875" collapsed="true"/>
    <col min="9" max="9" customWidth="true" width="14.28515625" collapsed="true"/>
    <col min="10" max="10" customWidth="true" width="13.28515625" collapsed="true"/>
    <col min="11" max="11" customWidth="true" width="16.7109375" collapsed="true"/>
    <col min="12" max="12" customWidth="true" style="1" width="7.5703125" collapsed="true"/>
    <col min="13" max="13" customWidth="true" style="1" width="15.7109375" collapsed="true"/>
    <col min="14" max="14" customWidth="true" style="1" width="12.5703125" collapsed="true"/>
    <col min="15" max="15" customWidth="true" style="1" width="14.85546875" collapsed="true"/>
    <col min="16" max="16" customWidth="true" style="1" width="12.85546875" collapsed="true"/>
    <col min="17" max="17" customWidth="true" style="1" width="7.85546875" collapsed="true"/>
    <col min="18" max="18" customWidth="true" width="14.85546875" collapsed="true"/>
    <col min="19" max="19" customWidth="true" width="19.140625" collapsed="true"/>
    <col min="20" max="20" customWidth="true" width="22.5703125" collapsed="true"/>
    <col min="21" max="21" customWidth="true" width="23.140625" collapsed="true"/>
    <col min="22" max="22" customWidth="true" width="36.5703125" collapsed="true"/>
    <col min="23" max="23" customWidth="true" style="1" width="9.140625" collapsed="true"/>
    <col min="24" max="24" customWidth="true" style="1" width="23.28515625" collapsed="true"/>
    <col min="25" max="25" customWidth="true" style="1" width="8.85546875" collapsed="true"/>
    <col min="26" max="29" customWidth="true" style="1" width="25.5703125" collapsed="true"/>
    <col min="30" max="30" customWidth="true" style="1" width="8.5703125" collapsed="true"/>
    <col min="31" max="32" customWidth="true" style="1" width="21.42578125" collapsed="true"/>
    <col min="33" max="33" customWidth="true" style="1" width="14.140625" collapsed="true"/>
    <col min="34" max="34" customWidth="true" style="1" width="15.7109375" collapsed="true"/>
    <col min="35" max="35" customWidth="true" style="1" width="14.0" collapsed="true"/>
    <col min="36" max="36" customWidth="true" style="1" width="17.0" collapsed="true"/>
    <col min="37" max="37" customWidth="true" style="1" width="13.7109375" collapsed="true"/>
    <col min="38" max="39" customWidth="true" style="1" width="15.0" collapsed="true"/>
    <col min="40" max="40" customWidth="true" style="1" width="15.5703125" collapsed="true"/>
    <col min="41" max="41" customWidth="true" style="1" width="10.5703125" collapsed="true"/>
    <col min="42" max="42" customWidth="true" width="15.28515625" collapsed="true"/>
    <col min="43" max="44" customWidth="true" width="23.140625" collapsed="true"/>
    <col min="45" max="45" customWidth="true" width="16.0" collapsed="true"/>
    <col min="46" max="46" customWidth="true" style="1" width="9.85546875" collapsed="true"/>
    <col min="47" max="47" customWidth="true" style="1" width="11.28515625" collapsed="true"/>
    <col min="48" max="49" customWidth="true" style="1" width="13.28515625" collapsed="true"/>
    <col min="50" max="50" customWidth="true" style="1" width="11.28515625" collapsed="true"/>
    <col min="51" max="51" customWidth="true" style="1" width="8.7109375" collapsed="true"/>
    <col min="52" max="52" customWidth="true" style="1" width="9.140625" collapsed="true"/>
    <col min="53" max="54" customWidth="true" style="1" width="10.85546875" collapsed="true"/>
    <col min="55" max="55" customWidth="true" style="1" width="8.7109375" collapsed="true"/>
    <col min="56" max="57" customWidth="true" style="1" width="10.85546875" collapsed="true"/>
    <col min="58" max="58" customWidth="true" style="1" width="11.28515625" collapsed="true"/>
    <col min="59" max="59" customWidth="true" style="1" width="10.5703125" collapsed="true"/>
    <col min="60" max="60" customWidth="true" style="1" width="9.42578125" collapsed="true"/>
    <col min="61" max="62" customWidth="true" style="1" width="8.42578125" collapsed="true"/>
    <col min="63" max="63" customWidth="true" style="1" width="8.28515625" collapsed="true"/>
    <col min="64" max="64" customWidth="true" style="1" width="8.0" collapsed="true"/>
    <col min="65" max="65" customWidth="true" style="1" width="8.28515625" collapsed="true"/>
    <col min="66" max="66" customWidth="true" style="1" width="9.42578125" collapsed="true"/>
    <col min="67" max="67" customWidth="true" style="1" width="10.7109375" collapsed="true"/>
    <col min="68" max="68" customWidth="true" width="10.28515625" collapsed="true"/>
    <col min="69" max="70" customWidth="true" style="1" width="11.0" collapsed="true"/>
    <col min="71" max="71" customWidth="true" style="1" width="9.42578125" collapsed="true"/>
    <col min="72" max="73" customWidth="true" style="1" width="9.140625" collapsed="true"/>
    <col min="74" max="76" customWidth="true" style="1" width="9.7109375" collapsed="true"/>
    <col min="77" max="77" customWidth="true" style="1" width="9.85546875" collapsed="true"/>
    <col min="78" max="78" customWidth="true" style="1" width="10.85546875" collapsed="true"/>
    <col min="79" max="80" customWidth="true" style="1" width="10.7109375" collapsed="true"/>
    <col min="81" max="81" customWidth="true" style="1" width="9.42578125" collapsed="true"/>
    <col min="82" max="82" customWidth="true" style="1" width="12.7109375" collapsed="true"/>
    <col min="83" max="83" customWidth="true" style="1" width="11.140625" collapsed="true"/>
    <col min="84" max="84" customWidth="true" style="1" width="13.28515625" collapsed="true"/>
    <col min="85" max="85" customWidth="true" style="1" width="11.140625" collapsed="true"/>
    <col min="86" max="86" customWidth="true" style="1" width="11.42578125" collapsed="true"/>
    <col min="87" max="87" customWidth="true" style="1" width="11.7109375" collapsed="true"/>
    <col min="88" max="88" customWidth="true" style="1" width="11.42578125" collapsed="true"/>
    <col min="89" max="89" customWidth="true" style="1" width="14.140625" collapsed="true"/>
    <col min="90" max="90" customWidth="true" style="1" width="11.7109375" collapsed="true"/>
    <col min="91" max="91" customWidth="true" style="1" width="11.28515625" collapsed="true"/>
    <col min="92" max="92" customWidth="true" style="1" width="11.7109375" collapsed="true"/>
    <col min="93" max="93" customWidth="true" style="1" width="11.42578125" collapsed="true"/>
    <col min="94" max="94" customWidth="true" style="1" width="11.28515625" collapsed="true"/>
    <col min="95" max="95" customWidth="true" style="1" width="11.7109375" collapsed="true"/>
    <col min="96" max="97" customWidth="true" style="1" width="11.42578125" collapsed="true"/>
    <col min="98" max="98" customWidth="true" style="1" width="25.85546875" collapsed="true"/>
    <col min="99" max="99" customWidth="true" style="1" width="11.5703125" collapsed="true"/>
    <col min="100" max="100" customWidth="true" style="1" width="12.5703125" collapsed="true"/>
    <col min="101" max="101" customWidth="true" style="1" width="19.5703125" collapsed="true"/>
    <col min="102" max="102" customWidth="true" style="1" width="20.5703125" collapsed="true"/>
    <col min="103" max="103" customWidth="true" style="1" width="13.0" collapsed="true"/>
    <col min="104" max="104" customWidth="true" style="1" width="12.140625" collapsed="true"/>
    <col min="105" max="105" customWidth="true" style="1" width="14.85546875" collapsed="true"/>
    <col min="106" max="106" customWidth="true" style="1" width="19.28515625" collapsed="true"/>
    <col min="107" max="107" customWidth="true" style="1" width="18.42578125" collapsed="true"/>
    <col min="108" max="108" customWidth="true" style="1" width="7.5703125" collapsed="true"/>
    <col min="109" max="109" customWidth="true" style="1" width="17.140625" collapsed="true"/>
    <col min="110" max="110" customWidth="true" style="1" width="8.42578125" collapsed="true"/>
    <col min="111" max="111" customWidth="true" style="1" width="14.140625" collapsed="true"/>
    <col min="112" max="112" customWidth="true" style="1" width="18.85546875" collapsed="true"/>
    <col min="113" max="113" customWidth="true" style="1" width="8.85546875" collapsed="true"/>
    <col min="114" max="114" customWidth="true" style="1" width="28.5703125" collapsed="true"/>
    <col min="115" max="115" customWidth="true" style="1" width="21.42578125" collapsed="true"/>
    <col min="116" max="116" customWidth="true" style="1" width="20.7109375" collapsed="true"/>
    <col min="117" max="117" customWidth="true" style="1" width="23.7109375" collapsed="true"/>
    <col min="118" max="118" customWidth="true" style="1" width="8.140625" collapsed="true"/>
    <col min="119" max="119" customWidth="true" style="1" width="20.140625" collapsed="true"/>
    <col min="120" max="120" customWidth="true" style="1" width="12.28515625" collapsed="true"/>
    <col min="121" max="121" customWidth="true" style="1" width="8.140625" collapsed="true"/>
    <col min="122" max="122" customWidth="true" style="1" width="16.42578125" collapsed="true"/>
    <col min="123" max="123" customWidth="true" style="1" width="8.140625" collapsed="true"/>
    <col min="124" max="124" customWidth="true" style="1" width="16.42578125" collapsed="true"/>
    <col min="125" max="125" customWidth="true" style="1" width="8.140625" collapsed="true"/>
    <col min="126" max="126" customWidth="true" style="1" width="5.7109375" collapsed="true"/>
    <col min="127" max="127" customWidth="true" style="1" width="13.28515625" collapsed="true"/>
    <col min="128" max="128" customWidth="true" style="1" width="15.5703125" collapsed="true"/>
    <col min="129" max="129" customWidth="true" style="1" width="12.85546875" collapsed="true"/>
    <col min="130" max="130" customWidth="true" style="1" width="15.7109375" collapsed="true"/>
    <col min="131" max="131" customWidth="true" style="1" width="13.140625" collapsed="true"/>
    <col min="132" max="132" customWidth="true" style="1" width="15.140625" collapsed="true"/>
    <col min="133" max="133" customWidth="true" style="1" width="13.140625" collapsed="true"/>
    <col min="134" max="135" customWidth="true" style="1" width="15.5703125" collapsed="true"/>
    <col min="136" max="136" customWidth="true" style="1" width="8.5703125" collapsed="true"/>
    <col min="137" max="137" customWidth="true" style="1" width="22.7109375" collapsed="true"/>
    <col min="138" max="138" customWidth="true" style="1" width="9.5703125" collapsed="true"/>
    <col min="139" max="139" customWidth="true" style="1" width="10.140625" collapsed="true"/>
    <col min="140" max="140" customWidth="true" style="1" width="9.85546875" collapsed="true"/>
    <col min="141" max="141" customWidth="true" style="1" width="11.0" collapsed="true"/>
    <col min="142" max="142" customWidth="true" style="1" width="8.85546875" collapsed="true"/>
    <col min="143" max="143" customWidth="true" style="1" width="15.42578125" collapsed="true"/>
    <col min="144" max="144" customWidth="true" style="1" width="14.85546875" collapsed="true"/>
    <col min="145" max="145" customWidth="true" style="1" width="15.28515625" collapsed="true"/>
    <col min="146" max="146" customWidth="true" style="1" width="9.140625" collapsed="true"/>
    <col min="147" max="147" customWidth="true" style="1" width="16.140625" collapsed="true"/>
    <col min="148" max="148" customWidth="true" style="1" width="7.5703125" collapsed="true"/>
    <col min="149" max="149" customWidth="true" style="1" width="10.85546875" collapsed="true"/>
    <col min="150" max="150" customWidth="true" style="1" width="11.0" collapsed="true"/>
    <col min="151" max="151" customWidth="true" style="1" width="7.5703125" collapsed="true"/>
    <col min="152" max="153" customWidth="true" style="1" width="18.0" collapsed="true"/>
    <col min="154" max="154" customWidth="true" style="1" width="10.5703125" collapsed="true"/>
    <col min="155" max="155" customWidth="true" style="1" width="11.0" collapsed="true"/>
    <col min="156" max="156" customWidth="true" style="1" width="9.0" collapsed="true"/>
    <col min="157" max="158" customWidth="true" style="1" width="9.42578125" collapsed="true"/>
    <col min="159" max="159" customWidth="true" style="1" width="8.85546875" collapsed="true"/>
    <col min="160" max="160" customWidth="true" style="1" width="9.28515625" collapsed="true"/>
    <col min="161" max="161" customWidth="true" style="1" width="17.42578125" collapsed="true"/>
    <col min="162" max="162" customWidth="true" style="1" width="11.5703125" collapsed="true"/>
    <col min="163" max="163" customWidth="true" style="1" width="13.0" collapsed="true"/>
    <col min="164" max="164" customWidth="true" style="1" width="10.5703125" collapsed="true"/>
    <col min="165" max="165" customWidth="true" style="1" width="11.85546875" collapsed="true"/>
    <col min="166" max="166" customWidth="true" style="1" width="11.0" collapsed="true"/>
    <col min="167" max="167" customWidth="true" style="1" width="9.140625" collapsed="true"/>
    <col min="168" max="168" customWidth="true" style="1" width="20.0" collapsed="true"/>
    <col min="169" max="169" customWidth="true" style="1" width="13.85546875" collapsed="true"/>
    <col min="170" max="170" customWidth="true" style="1" width="9.5703125" collapsed="true"/>
    <col min="171" max="171" customWidth="true" style="1" width="20.0" collapsed="true"/>
    <col min="172" max="172" customWidth="true" style="1" width="14.0" collapsed="true"/>
    <col min="173" max="173" customWidth="true" style="1" width="9.0" collapsed="true"/>
    <col min="174" max="174" customWidth="true" style="1" width="11.140625" collapsed="true"/>
    <col min="175" max="175" customWidth="true" style="1" width="9.7109375" collapsed="true"/>
    <col min="176" max="176" customWidth="true" style="1" width="11.140625" collapsed="true"/>
    <col min="177" max="177" customWidth="true" style="1" width="9.7109375" collapsed="true"/>
    <col min="178" max="178" customWidth="true" style="1" width="9.85546875" collapsed="true"/>
    <col min="179" max="179" customWidth="true" style="1" width="8.42578125" collapsed="true"/>
    <col min="180" max="180" customWidth="true" style="1" width="18.5703125" collapsed="true"/>
    <col min="181" max="181" customWidth="true" style="1" width="17.42578125" collapsed="true"/>
    <col min="182" max="182" customWidth="true" style="1" width="10.28515625" collapsed="true"/>
    <col min="183" max="183" customWidth="true" style="1" width="13.7109375" collapsed="true"/>
    <col min="184" max="184" customWidth="true" style="1" width="11.28515625" collapsed="true"/>
    <col min="185" max="185" customWidth="true" style="1" width="11.140625" collapsed="true"/>
    <col min="186" max="186" customWidth="true" style="1" width="9.28515625" collapsed="true"/>
    <col min="187" max="187" customWidth="true" style="1" width="14.42578125" collapsed="true"/>
    <col min="188" max="188" customWidth="true" style="1" width="9.5703125" collapsed="true"/>
    <col min="189" max="189" customWidth="true" style="1" width="11.42578125" collapsed="true"/>
    <col min="190" max="190" customWidth="true" style="1" width="9.85546875" collapsed="true"/>
    <col min="191" max="191" customWidth="true" style="1" width="13.28515625" collapsed="true"/>
    <col min="192" max="193" customWidth="true" style="1" width="9.85546875" collapsed="true"/>
    <col min="194" max="194" customWidth="true" style="1" width="13.85546875" collapsed="true"/>
    <col min="195" max="195" customWidth="true" style="1" width="9.85546875" collapsed="true"/>
    <col min="196" max="196" customWidth="true" style="1" width="15.0" collapsed="true"/>
    <col min="197" max="197" customWidth="true" style="1" width="8.85546875" collapsed="true"/>
    <col min="198" max="198" customWidth="true" style="1" width="11.42578125" collapsed="true"/>
    <col min="199" max="199" customWidth="true" style="1" width="9.85546875" collapsed="true"/>
    <col min="200" max="200" customWidth="true" style="1" width="8.85546875" collapsed="true"/>
    <col min="201" max="201" customWidth="true" style="1" width="9.5703125" collapsed="true"/>
    <col min="202" max="202" customWidth="true" style="1" width="9.28515625" collapsed="true"/>
    <col min="203" max="207" customWidth="true" style="1" width="9.0" collapsed="true"/>
    <col min="208" max="208" customWidth="true" style="1" width="12.140625" collapsed="true"/>
    <col min="209" max="209" customWidth="true" width="13.7109375" collapsed="true"/>
    <col min="210" max="210" customWidth="true" width="12.0" collapsed="true"/>
    <col min="211" max="212" customWidth="true" width="14.0" collapsed="true"/>
    <col min="213" max="213" customWidth="true" style="1" width="13.85546875" collapsed="true"/>
    <col min="214" max="216" customWidth="true" style="1" width="11.140625" collapsed="true"/>
    <col min="217" max="217" customWidth="true" style="1" width="8.85546875" collapsed="true"/>
    <col min="218" max="218" customWidth="true" style="1" width="21.0" collapsed="true"/>
    <col min="219" max="219" customWidth="true" style="1" width="8.85546875" collapsed="true"/>
    <col min="220" max="220" customWidth="true" style="1" width="19.5703125" collapsed="true"/>
    <col min="221" max="221" customWidth="true" style="1" width="18.28515625" collapsed="true"/>
    <col min="222" max="222" customWidth="true" style="1" width="14.7109375" collapsed="true"/>
    <col min="223" max="223" customWidth="true" style="1" width="9.5703125" collapsed="true"/>
    <col min="224" max="224" customWidth="true" style="1" width="14.28515625" collapsed="true"/>
    <col min="225" max="225" customWidth="true" style="1" width="14.140625" collapsed="true"/>
    <col min="226" max="226" customWidth="true" style="1" width="17.0" collapsed="true"/>
    <col min="227" max="227" customWidth="true" style="1" width="21.5703125" collapsed="true"/>
    <col min="228" max="228" customWidth="true" style="1" width="16.85546875" collapsed="true"/>
    <col min="229" max="229" customWidth="true" style="1" width="22.42578125" collapsed="true"/>
    <col min="230" max="230" customWidth="true" style="1" width="12.140625" collapsed="true"/>
    <col min="231" max="231" customWidth="true" width="24.140625" collapsed="true"/>
    <col min="232" max="232" customWidth="true" width="17.140625" collapsed="true"/>
    <col min="233" max="234" customWidth="true" style="1" width="20.140625" collapsed="true"/>
    <col min="235" max="235" customWidth="true" style="1" width="13.5703125" collapsed="true"/>
    <col min="236" max="236" customWidth="true" style="1" width="4.85546875" collapsed="true"/>
    <col min="237" max="237" customWidth="true" style="1" width="14.28515625" collapsed="true"/>
    <col min="238" max="238" customWidth="true" style="1" width="7.140625" collapsed="true"/>
    <col min="239" max="239" customWidth="true" style="1" width="14.140625" collapsed="true"/>
    <col min="240" max="240" customWidth="true" style="1" width="8.42578125" collapsed="true"/>
    <col min="241" max="241" customWidth="true" style="1" width="9.5703125" collapsed="true"/>
    <col min="242" max="242" customWidth="true" style="1" width="9.0" collapsed="true"/>
    <col min="243" max="244" customWidth="true" style="1" width="9.42578125" collapsed="true"/>
    <col min="245" max="245" customWidth="true" style="1" width="8.85546875" collapsed="true"/>
    <col min="246" max="246" customWidth="true" style="1" width="9.28515625" collapsed="true"/>
    <col min="247" max="247" customWidth="true" style="1" width="9.85546875" collapsed="true"/>
    <col min="248" max="248" customWidth="true" style="1" width="9.5703125" collapsed="true"/>
    <col min="249" max="249" customWidth="true" style="1" width="9.7109375" collapsed="true"/>
    <col min="250" max="251" customWidth="true" style="1" width="9.5703125" collapsed="true"/>
    <col min="252" max="252" customWidth="true" style="1" width="9.140625" collapsed="true"/>
    <col min="253" max="253" customWidth="true" style="1" width="9.5703125" collapsed="true"/>
    <col min="254" max="254" customWidth="true" style="1" width="8.42578125" collapsed="true"/>
    <col min="255" max="255" customWidth="true" style="1" width="12.5703125" collapsed="true"/>
    <col min="256" max="256" customWidth="true" style="1" width="10.42578125" collapsed="true"/>
    <col min="257" max="257" customWidth="true" style="1" width="9.140625" collapsed="true"/>
    <col min="258" max="258" customWidth="true" style="1" width="9.5703125" collapsed="true"/>
    <col min="259" max="259" customWidth="true" style="1" width="10.85546875" collapsed="true"/>
    <col min="260" max="260" customWidth="true" style="1" width="7.7109375" collapsed="true"/>
    <col min="261" max="261" customWidth="true" style="1" width="10.28515625" collapsed="true"/>
    <col min="262" max="262" customWidth="true" style="1" width="13.7109375" collapsed="true"/>
    <col min="263" max="263" customWidth="true" style="1" width="11.28515625" collapsed="true"/>
    <col min="264" max="264" customWidth="true" style="1" width="11.140625" collapsed="true"/>
    <col min="265" max="265" customWidth="true" style="1" width="9.28515625" collapsed="true"/>
    <col min="266" max="266" customWidth="true" style="1" width="21.42578125" collapsed="true"/>
    <col min="267" max="267" customWidth="true" style="1" width="15.7109375" collapsed="true"/>
    <col min="268" max="268" customWidth="true" width="13.5703125" collapsed="true"/>
    <col min="269" max="269" customWidth="true" width="17.85546875" collapsed="true"/>
    <col min="270" max="270" customWidth="true" width="16.140625" collapsed="true"/>
    <col min="271" max="271" customWidth="true" width="15.0" collapsed="true"/>
    <col min="272" max="272" customWidth="true" width="17.0" collapsed="true"/>
    <col min="273" max="273" customWidth="true" style="1" width="9.85546875" collapsed="true"/>
    <col min="274" max="274" customWidth="true" style="1" width="35.7109375" collapsed="true"/>
    <col min="275" max="275" customWidth="true" style="1" width="22.7109375" collapsed="true"/>
    <col min="276" max="276" customWidth="true" style="1" width="8.5703125" collapsed="true"/>
    <col min="277" max="279" customWidth="true" style="1" width="10.28515625" collapsed="true"/>
    <col min="280" max="280" customWidth="true" style="1" width="8.28515625" collapsed="true"/>
    <col min="281" max="281" customWidth="true" style="1" width="15.0" collapsed="true"/>
    <col min="282" max="282" customWidth="true" style="1" width="13.85546875" collapsed="true"/>
    <col min="283" max="283" customWidth="true" style="1" width="8.5703125" collapsed="true"/>
    <col min="284" max="284" customWidth="true" style="1" width="11.7109375" collapsed="true"/>
    <col min="285" max="285" customWidth="true" style="1" width="11.5703125" collapsed="true"/>
    <col min="286" max="286" customWidth="true" style="1" width="13.0" collapsed="true"/>
    <col min="287" max="287" customWidth="true" style="1" width="11.7109375" collapsed="true"/>
    <col min="288" max="288" customWidth="true" style="1" width="8.140625" collapsed="true"/>
    <col min="289" max="289" customWidth="true" style="1" width="10.140625" collapsed="true"/>
    <col min="290" max="290" customWidth="true" style="1" width="12.0" collapsed="true"/>
    <col min="291" max="291" customWidth="true" style="1" width="9.140625" collapsed="true"/>
    <col min="292" max="292" customWidth="true" style="1" width="20.7109375" collapsed="true"/>
    <col min="293" max="293" customWidth="true" style="1" width="11.140625" collapsed="true"/>
    <col min="294" max="294" customWidth="true" style="1" width="17.140625" collapsed="true"/>
    <col min="295" max="295" customWidth="true" style="1" width="10.7109375" collapsed="true"/>
    <col min="296" max="296" customWidth="true" style="1" width="35.7109375" collapsed="true"/>
    <col min="297" max="297" customWidth="true" style="1" width="19.85546875" collapsed="true"/>
    <col min="298" max="298" customWidth="true" style="1" width="20.7109375" collapsed="true"/>
    <col min="299" max="299" customWidth="true" style="1" width="8.28515625" collapsed="true"/>
    <col min="300" max="300" customWidth="true" style="1" width="22.28515625" collapsed="true"/>
    <col min="301" max="301" customWidth="true" style="1" width="8.5703125" collapsed="true"/>
    <col min="302" max="302" customWidth="true" style="1" width="13.85546875" collapsed="true"/>
    <col min="303" max="303" customWidth="true" style="1" width="8.5703125" collapsed="true"/>
    <col min="304" max="304" customWidth="true" style="1" width="13.7109375" collapsed="true"/>
    <col min="305" max="305" customWidth="true" style="1" width="9.0" collapsed="true"/>
    <col min="306" max="306" customWidth="true" style="1" width="16.0" collapsed="true"/>
    <col min="307" max="307" customWidth="true" style="1" width="22.28515625" collapsed="true"/>
    <col min="308" max="309" customWidth="true" style="1" width="19.7109375" collapsed="true"/>
    <col min="310" max="310" customWidth="true" style="1" width="23.5703125" collapsed="true"/>
    <col min="311" max="311" customWidth="true" style="1" width="9.0" collapsed="true"/>
    <col min="312" max="312" customWidth="true" style="1" width="13.7109375" collapsed="true"/>
    <col min="313" max="313" customWidth="true" style="1" width="8.28515625" collapsed="true"/>
    <col min="314" max="314" customWidth="true" style="1" width="15.140625" collapsed="true"/>
    <col min="315" max="315" customWidth="true" style="1" width="14.5703125" collapsed="true"/>
    <col min="316" max="316" customWidth="true" style="1" width="14.140625" collapsed="true"/>
    <col min="317" max="317" customWidth="true" style="1" width="15.42578125" collapsed="true"/>
    <col min="318" max="318" customWidth="true" style="1" width="9.0" collapsed="true"/>
    <col min="319" max="319" customWidth="true" style="1" width="17.28515625" collapsed="true"/>
    <col min="320" max="320" customWidth="true" style="1" width="9.7109375" collapsed="true"/>
    <col min="321" max="321" customWidth="true" style="1" width="9.0" collapsed="true"/>
    <col min="322" max="322" customWidth="true" style="1" width="15.28515625" collapsed="true"/>
    <col min="323" max="323" customWidth="true" style="1" width="10.0" collapsed="true"/>
    <col min="324" max="324" customWidth="true" style="1" width="11.140625" collapsed="true"/>
    <col min="325" max="325" customWidth="true" style="1" width="11.5703125" collapsed="true"/>
    <col min="326" max="326" customWidth="true" style="1" width="23.7109375" collapsed="true"/>
    <col min="327" max="327" customWidth="true" style="1" width="22.28515625" collapsed="true"/>
    <col min="328" max="328" customWidth="true" style="1" width="11.5703125" collapsed="true"/>
    <col min="329" max="329" customWidth="true" style="1" width="13.0" collapsed="true"/>
    <col min="330" max="330" customWidth="true" style="1" width="23.140625" collapsed="true"/>
    <col min="331" max="331" customWidth="true" style="1" width="22.0" collapsed="true"/>
    <col min="332" max="332" customWidth="true" style="1" width="8.140625" collapsed="true"/>
    <col min="333" max="333" customWidth="true" style="1" width="15.7109375" collapsed="true"/>
    <col min="334" max="334" customWidth="true" style="1" width="16.28515625" collapsed="true"/>
    <col min="335" max="335" customWidth="true" style="1" width="9.85546875" collapsed="true"/>
    <col min="336" max="336" customWidth="true" style="1" width="9.7109375" collapsed="true"/>
    <col min="337" max="337" customWidth="true" style="1" width="9.0" collapsed="true"/>
    <col min="338" max="338" customWidth="true" style="1" width="12.42578125" collapsed="true"/>
    <col min="339" max="339" customWidth="true" style="1" width="12.85546875" collapsed="true"/>
    <col min="340" max="340" customWidth="true" style="1" width="9.0" collapsed="true"/>
    <col min="341" max="341" customWidth="true" style="1" width="11.28515625" collapsed="true"/>
    <col min="342" max="342" customWidth="true" style="1" width="9.0" collapsed="true"/>
    <col min="343" max="343" customWidth="true" style="1" width="12.28515625" collapsed="true"/>
    <col min="344" max="344" customWidth="true" style="1" width="9.85546875" collapsed="true"/>
    <col min="345" max="345" customWidth="true" style="1" width="10.0" collapsed="true"/>
    <col min="346" max="347" customWidth="true" style="1" width="11.140625" collapsed="true"/>
    <col min="348" max="348" customWidth="true" style="1" width="10.85546875" collapsed="true"/>
    <col min="349" max="349" customWidth="true" style="1" width="9.140625" collapsed="true"/>
    <col min="350" max="350" customWidth="true" style="1" width="11.85546875" collapsed="true"/>
    <col min="351" max="351" customWidth="true" style="1" width="12.28515625" collapsed="true"/>
    <col min="352" max="352" customWidth="true" style="1" width="12.0" collapsed="true"/>
    <col min="353" max="353" customWidth="true" style="1" width="11.0" collapsed="true"/>
    <col min="354" max="354" customWidth="true" style="1" width="11.140625" collapsed="true"/>
    <col min="355" max="355" customWidth="true" style="1" width="16.28515625" collapsed="true"/>
    <col min="356" max="356" customWidth="true" style="1" width="10.85546875" collapsed="true"/>
    <col min="357" max="357" customWidth="true" style="1" width="15.140625" collapsed="true"/>
    <col min="358" max="358" customWidth="true" style="1" width="9.42578125" collapsed="true"/>
    <col min="359" max="359" customWidth="true" style="1" width="15.85546875" collapsed="true"/>
    <col min="360" max="360" customWidth="true" style="1" width="11.140625" collapsed="true"/>
    <col min="361" max="361" customWidth="true" style="1" width="14.5703125" collapsed="true"/>
    <col min="362" max="362" customWidth="true" style="1" width="10.0" collapsed="true"/>
    <col min="363" max="363" customWidth="true" style="1" width="16.5703125" collapsed="true"/>
    <col min="364" max="364" customWidth="true" style="1" width="10.0" collapsed="true"/>
    <col min="365" max="365" customWidth="true" style="1" width="16.0" collapsed="true"/>
    <col min="366" max="366" customWidth="true" style="1" width="11.140625" collapsed="true"/>
    <col min="367" max="367" customWidth="true" style="1" width="15.85546875" collapsed="true"/>
    <col min="368" max="368" customWidth="true" style="1" width="10.0" collapsed="true"/>
    <col min="369" max="369" customWidth="true" style="1" width="17.140625" collapsed="true"/>
    <col min="370" max="370" customWidth="true" style="1" width="10.0" collapsed="true"/>
    <col min="371" max="371" customWidth="true" style="1" width="11.140625" collapsed="true"/>
    <col min="372" max="372" customWidth="true" style="1" width="10.85546875" collapsed="true"/>
    <col min="373" max="373" customWidth="true" style="1" width="20.5703125" collapsed="true"/>
    <col min="374" max="374" customWidth="true" style="1" width="13.42578125" collapsed="true"/>
    <col min="375" max="375" customWidth="true" style="1" width="10.0" collapsed="true"/>
    <col min="376" max="376" customWidth="true" style="1" width="11.140625" collapsed="true"/>
    <col min="377" max="377" customWidth="true" style="1" width="8.7109375" collapsed="true"/>
    <col min="378" max="378" customWidth="true" style="1" width="21.140625" collapsed="true"/>
    <col min="379" max="379" customWidth="true" style="1" width="17.28515625" collapsed="true"/>
    <col min="380" max="380" customWidth="true" style="1" width="16.0" collapsed="true"/>
    <col min="381" max="381" customWidth="true" style="1" width="12.28515625" collapsed="true"/>
    <col min="382" max="382" customWidth="true" width="12.85546875" collapsed="true"/>
    <col min="383" max="383" customWidth="true" width="13.28515625" collapsed="true"/>
    <col min="384" max="384" customWidth="true" width="11.5703125" collapsed="true"/>
    <col min="385" max="385" customWidth="true" style="1" width="10.0" collapsed="true"/>
    <col min="386" max="386" customWidth="true" width="14.28515625" collapsed="true"/>
    <col min="387" max="387" customWidth="true" width="16.28515625" collapsed="true"/>
    <col min="388" max="388" customWidth="true" style="1" width="10.0" collapsed="true"/>
    <col min="389" max="389" customWidth="true" width="14.28515625" collapsed="true"/>
    <col min="390" max="390" customWidth="true" style="1" width="10.0" collapsed="true"/>
    <col min="391" max="391" customWidth="true" width="14.5703125" collapsed="true"/>
    <col min="392" max="392" customWidth="true" width="13.42578125" collapsed="true"/>
    <col min="393" max="393" customWidth="true" width="16.140625" collapsed="true"/>
    <col min="394" max="394" customWidth="true" width="25.85546875" collapsed="true"/>
    <col min="395" max="395" customWidth="true" width="15.85546875" collapsed="true"/>
    <col min="396" max="396" customWidth="true" width="14.85546875" collapsed="true"/>
    <col min="397" max="397" customWidth="true" width="15.42578125" collapsed="true"/>
    <col min="398" max="398" customWidth="true" width="24.140625" collapsed="true"/>
    <col min="399" max="399" customWidth="true" style="1" width="10.0" collapsed="true"/>
    <col min="400" max="400" customWidth="true" style="1" width="18.5703125" collapsed="true"/>
    <col min="401" max="401" customWidth="true" style="1" width="10.0" collapsed="true"/>
    <col min="402" max="402" customWidth="true" style="1" width="15.140625" collapsed="true"/>
    <col min="403" max="403" customWidth="true" style="1" width="8.5703125" collapsed="true"/>
    <col min="404" max="404" customWidth="true" style="1" width="13.42578125" collapsed="true"/>
    <col min="405" max="405" customWidth="true" style="1" width="11.0" collapsed="true"/>
    <col min="406" max="406" customWidth="true" style="1" width="7.42578125" collapsed="true"/>
    <col min="407" max="407" customWidth="true" style="1" width="24.7109375" collapsed="true"/>
    <col min="408" max="408" customWidth="true" style="1" width="27.5703125" collapsed="true"/>
    <col min="409" max="409" customWidth="true" style="1" width="16.5703125" collapsed="true"/>
    <col min="410" max="410" customWidth="true" style="1" width="8.0" collapsed="true"/>
    <col min="411" max="411" customWidth="true" style="1" width="11.7109375" collapsed="true"/>
    <col min="412" max="412" customWidth="true" style="1" width="11.140625" collapsed="true"/>
    <col min="413" max="413" customWidth="true" style="1" width="10.7109375" collapsed="true"/>
    <col min="414" max="414" customWidth="true" style="1" width="11.42578125" collapsed="true"/>
    <col min="415" max="415" customWidth="true" style="1" width="14.42578125" collapsed="true"/>
    <col min="416" max="416" customWidth="true" style="1" width="4.140625" collapsed="true"/>
    <col min="417" max="417" customWidth="true" style="1" width="16.85546875" collapsed="true"/>
    <col min="418" max="418" customWidth="true" style="1" width="12.42578125" collapsed="true"/>
    <col min="419" max="419" customWidth="true" style="1" width="24.85546875" collapsed="true"/>
    <col min="420" max="420" customWidth="true" style="1" width="8.140625" collapsed="true"/>
    <col min="421" max="421" customWidth="true" style="1" width="10.7109375" collapsed="true"/>
    <col min="422" max="422" customWidth="true" style="1" width="11.42578125" collapsed="true"/>
    <col min="423" max="423" customWidth="true" style="1" width="7.7109375" collapsed="true"/>
    <col min="424" max="424" customWidth="true" style="1" width="11.5703125" collapsed="true"/>
    <col min="425" max="425" customWidth="true" style="1" width="14.5703125" collapsed="true"/>
    <col min="426" max="426" customWidth="true" style="1" width="8.0" collapsed="true"/>
    <col min="427" max="427" customWidth="true" style="1" width="13.140625" collapsed="true"/>
    <col min="428" max="428" customWidth="true" style="1" width="9.5703125" collapsed="true"/>
    <col min="429" max="429" customWidth="true" style="1" width="11.0" collapsed="true"/>
    <col min="430" max="430" customWidth="true" style="1" width="11.7109375" collapsed="true"/>
    <col min="431" max="431" customWidth="true" style="1" width="12.7109375" collapsed="true"/>
    <col min="432" max="432" customWidth="true" style="1" width="11.7109375" collapsed="true"/>
    <col min="433" max="433" customWidth="true" style="1" width="8.5703125" collapsed="true"/>
    <col min="434" max="434" customWidth="true" style="1" width="11.5703125" collapsed="true"/>
    <col min="435" max="435" customWidth="true" style="1" width="8.85546875" collapsed="true"/>
    <col min="436" max="436" customWidth="true" style="1" width="12.140625" collapsed="true"/>
    <col min="437" max="437" customWidth="true" style="1" width="10.0" collapsed="true"/>
    <col min="438" max="438" customWidth="true" style="1" width="16.7109375" collapsed="true"/>
    <col min="439" max="439" customWidth="true" style="1" width="7.7109375" collapsed="true"/>
    <col min="440" max="441" customWidth="true" style="1" width="10.42578125" collapsed="true"/>
    <col min="442" max="442" customWidth="true" style="1" width="15.28515625" collapsed="true"/>
    <col min="443" max="443" customWidth="true" style="1" width="8.140625" collapsed="true"/>
    <col min="444" max="444" customWidth="true" style="1" width="13.5703125" collapsed="true"/>
    <col min="445" max="445" customWidth="true" style="1" width="8.28515625" collapsed="true"/>
    <col min="446" max="447" customWidth="true" style="1" width="15.140625" collapsed="true"/>
    <col min="448" max="448" customWidth="true" style="1" width="18.140625" collapsed="true"/>
    <col min="449" max="449" customWidth="true" style="1" width="8.7109375" collapsed="true"/>
    <col min="450" max="452" customWidth="true" style="1" width="10.5703125" collapsed="true"/>
    <col min="453" max="453" customWidth="true" style="1" width="13.85546875" collapsed="true"/>
    <col min="454" max="454" customWidth="true" style="1" width="8.28515625" collapsed="true"/>
    <col min="455" max="455" customWidth="true" style="1" width="9.85546875" collapsed="true"/>
    <col min="456" max="456" customWidth="true" style="1" width="8.0" collapsed="true"/>
    <col min="457" max="457" customWidth="true" style="1" width="15.7109375" collapsed="true"/>
    <col min="458" max="458" customWidth="true" style="1" width="10.0" collapsed="true"/>
    <col min="459" max="459" customWidth="true" style="1" width="11.0" collapsed="true"/>
    <col min="460" max="460" customWidth="true" style="1" width="11.7109375" collapsed="true"/>
    <col min="461" max="461" customWidth="true" style="1" width="11.140625" collapsed="true"/>
    <col min="462" max="462" customWidth="true" style="1" width="8.5703125" collapsed="true"/>
    <col min="463" max="463" customWidth="true" style="1" width="13.0" collapsed="true"/>
    <col min="464" max="464" customWidth="true" style="1" width="7.7109375" collapsed="true"/>
    <col min="465" max="465" customWidth="true" style="1" width="23.28515625" collapsed="true"/>
    <col min="466" max="466" customWidth="true" style="1" width="10.7109375" collapsed="true"/>
    <col min="467" max="467" customWidth="true" style="1" width="23.28515625" collapsed="true"/>
    <col min="468" max="468" customWidth="true" style="1" width="10.7109375" collapsed="true"/>
    <col min="469" max="469" customWidth="true" style="1" width="10.85546875" collapsed="true"/>
    <col min="470" max="470" customWidth="true" style="1" width="8.5703125" collapsed="true"/>
    <col min="471" max="471" customWidth="true" style="1" width="17.42578125" collapsed="true"/>
    <col min="472" max="472" customWidth="true" style="1" width="8.140625" collapsed="true"/>
    <col min="473" max="474" customWidth="true" style="1" width="10.5703125" collapsed="true"/>
    <col min="475" max="475" customWidth="true" style="1" width="13.85546875" collapsed="true"/>
    <col min="476" max="476" customWidth="true" style="1" width="8.28515625" collapsed="true"/>
    <col min="477" max="477" customWidth="true" style="1" width="10.5703125" collapsed="true"/>
    <col min="478" max="478" customWidth="true" style="1" width="12.42578125" collapsed="true"/>
    <col min="479" max="479" customWidth="true" style="1" width="10.7109375" collapsed="true"/>
    <col min="480" max="480" customWidth="true" style="1" width="11.5703125" collapsed="true"/>
    <col min="481" max="481" customWidth="true" style="1" width="8.28515625" collapsed="true"/>
    <col min="482" max="482" customWidth="true" style="1" width="14.28515625" collapsed="true"/>
    <col min="483" max="483" customWidth="true" style="1" width="9.0" collapsed="true"/>
    <col min="484" max="485" customWidth="true" style="1" width="11.85546875" collapsed="true"/>
    <col min="486" max="486" customWidth="true" style="1" width="11.0" collapsed="true"/>
    <col min="487" max="487" customWidth="true" style="1" width="11.5703125" collapsed="true"/>
    <col min="488" max="488" customWidth="true" style="1" width="11.140625" collapsed="true"/>
    <col min="489" max="489" customWidth="true" style="1" width="11.0" collapsed="true"/>
    <col min="490" max="490" customWidth="true" style="1" width="8.140625" collapsed="true"/>
    <col min="491" max="491" customWidth="true" style="1" width="20.7109375" collapsed="true"/>
    <col min="492" max="492" customWidth="true" style="1" width="8.5703125" collapsed="true"/>
    <col min="493" max="493" customWidth="true" style="1" width="11.0" collapsed="true"/>
    <col min="494" max="494" customWidth="true" style="1" width="9.28515625" collapsed="true"/>
    <col min="495" max="495" customWidth="true" style="1" width="11.0" collapsed="true"/>
    <col min="496" max="496" customWidth="true" style="1" width="9.28515625" collapsed="true"/>
    <col min="497" max="497" customWidth="true" style="1" width="11.0" collapsed="true"/>
    <col min="498" max="498" customWidth="true" style="1" width="9.28515625" collapsed="true"/>
    <col min="499" max="499" customWidth="true" style="1" width="16.5703125" collapsed="true"/>
    <col min="500" max="500" customWidth="true" style="1" width="16.7109375" collapsed="true"/>
    <col min="501" max="501" customWidth="true" style="1" width="9.85546875" collapsed="true"/>
    <col min="502" max="502" customWidth="true" style="1" width="30.85546875" collapsed="true"/>
    <col min="503" max="503" customWidth="true" style="1" width="9.0" collapsed="true"/>
    <col min="504" max="504" customWidth="true" style="1" width="14.7109375" collapsed="true"/>
    <col min="505" max="505" customWidth="true" style="1" width="9.0" collapsed="true"/>
    <col min="506" max="506" customWidth="true" style="1" width="19.0" collapsed="true"/>
    <col min="507" max="507" customWidth="true" style="1" width="10.0" collapsed="true"/>
    <col min="508" max="508" customWidth="true" style="1" width="19.28515625" collapsed="true"/>
    <col min="509" max="509" customWidth="true" style="1" width="10.0" collapsed="true"/>
    <col min="510" max="510" customWidth="true" style="1" width="14.7109375" collapsed="true"/>
    <col min="511" max="511" customWidth="true" style="1" width="9.0" collapsed="true"/>
    <col min="512" max="512" customWidth="true" style="1" width="26.42578125" collapsed="true"/>
    <col min="513" max="513" customWidth="true" style="1" width="9.0" collapsed="true"/>
    <col min="514" max="514" customWidth="true" style="1" width="31.5703125" collapsed="true"/>
    <col min="515" max="515" customWidth="true" style="1" width="9.0" collapsed="true"/>
    <col min="516" max="516" customWidth="true" style="1" width="31.5703125" collapsed="true"/>
    <col min="517" max="517" customWidth="true" style="1" width="9.0" collapsed="true"/>
    <col min="518" max="518" customWidth="true" style="1" width="17.42578125" collapsed="true"/>
    <col min="519" max="519" customWidth="true" style="1" width="17.140625" collapsed="true"/>
    <col min="520" max="520" customWidth="true" style="1" width="9.0" collapsed="true"/>
    <col min="521" max="521" customWidth="true" style="1" width="31.5703125" collapsed="true"/>
    <col min="522" max="522" customWidth="true" style="1" width="9.0" collapsed="true"/>
    <col min="523" max="523" customWidth="true" style="1" width="20.42578125" collapsed="true"/>
    <col min="524" max="524" customWidth="true" style="1" width="9.85546875" collapsed="true"/>
    <col min="525" max="525" customWidth="true" style="1" width="24.7109375" collapsed="true"/>
    <col min="526" max="526" customWidth="true" style="1" width="11.140625" collapsed="true"/>
    <col min="527" max="527" customWidth="true" style="1" width="21.42578125" collapsed="true"/>
    <col min="528" max="528" customWidth="true" style="1" width="10.5703125" collapsed="true"/>
    <col min="529" max="529" customWidth="true" style="1" width="19.140625" collapsed="true"/>
    <col min="530" max="530" customWidth="true" style="1" width="8.85546875" collapsed="true"/>
    <col min="531" max="531" customWidth="true" style="1" width="16.0" collapsed="true"/>
    <col min="532" max="532" customWidth="true" style="1" width="8.42578125" collapsed="true"/>
    <col min="533" max="533" customWidth="true" style="1" width="13.5703125" collapsed="true"/>
    <col min="534" max="534" customWidth="true" style="1" width="14.42578125" collapsed="true"/>
    <col min="535" max="535" customWidth="true" style="1" width="18.140625" collapsed="true"/>
    <col min="536" max="536" customWidth="true" style="1" width="8.42578125" collapsed="true"/>
    <col min="537" max="537" customWidth="true" style="1" width="19.85546875" collapsed="true"/>
    <col min="538" max="538" customWidth="true" style="1" width="7.7109375" collapsed="true"/>
    <col min="539" max="539" customWidth="true" style="1" width="19.28515625" collapsed="true"/>
    <col min="540" max="540" customWidth="true" style="1" width="9.0" collapsed="true"/>
    <col min="541" max="541" customWidth="true" style="1" width="20.0" collapsed="true"/>
    <col min="542" max="542" customWidth="true" style="1" width="8.28515625" collapsed="true"/>
    <col min="543" max="543" customWidth="true" style="1" width="18.42578125" collapsed="true"/>
    <col min="544" max="544" customWidth="true" style="1" width="10.7109375" collapsed="true"/>
    <col min="545" max="545" customWidth="true" style="1" width="20.140625" collapsed="true"/>
    <col min="546" max="546" customWidth="true" style="1" width="8.42578125" collapsed="true"/>
    <col min="547" max="547" customWidth="true" style="1" width="16.85546875" collapsed="true"/>
    <col min="548" max="548" customWidth="true" style="1" width="8.0" collapsed="true"/>
    <col min="549" max="555" customWidth="true" style="1" width="17.140625" collapsed="true"/>
    <col min="556" max="556" customWidth="true" style="1" width="9.85546875" collapsed="true"/>
    <col min="557" max="557" customWidth="true" style="1" width="17.42578125" collapsed="true"/>
    <col min="558" max="558" customWidth="true" style="1" width="9.140625" collapsed="true"/>
    <col min="559" max="559" customWidth="true" style="1" width="17.42578125" collapsed="true"/>
    <col min="560" max="560" customWidth="true" style="1" width="9.140625" collapsed="true"/>
    <col min="561" max="561" customWidth="true" style="1" width="33.7109375" collapsed="true"/>
    <col min="562" max="562" customWidth="true" style="1" width="10.5703125" collapsed="true"/>
    <col min="563" max="563" customWidth="true" style="1" width="4.140625" collapsed="true"/>
    <col min="564" max="565" customWidth="true" style="1" width="15.85546875" collapsed="true"/>
    <col min="566" max="566" customWidth="true" style="1" width="9.140625" collapsed="true"/>
    <col min="567" max="567" customWidth="true" style="7" width="4.7109375" collapsed="true"/>
    <col min="568" max="568" customWidth="true" style="8" width="17.28515625" collapsed="true"/>
    <col min="569" max="569" customWidth="true" style="1" width="20.0" collapsed="true"/>
    <col min="570" max="16384" style="1" width="9.140625" collapsed="true"/>
  </cols>
  <sheetData>
    <row r="1" spans="1:568" ht="17.25" hidden="1" customHeight="1" thickBot="1">
      <c r="D1" s="1"/>
      <c r="E1" s="1"/>
      <c r="F1" s="1"/>
      <c r="G1" s="1"/>
      <c r="H1" s="1"/>
      <c r="I1" s="1"/>
      <c r="J1" s="1"/>
      <c r="K1" s="1"/>
      <c r="R1" s="1"/>
      <c r="S1" s="1"/>
      <c r="T1" s="1"/>
      <c r="U1" s="1"/>
      <c r="V1" s="1"/>
      <c r="AP1" s="1"/>
      <c r="AQ1" s="1"/>
      <c r="AR1" s="1"/>
      <c r="AS1" s="1"/>
      <c r="BP1" s="1"/>
      <c r="HA1" s="1"/>
      <c r="HB1" s="1"/>
      <c r="HC1" s="1"/>
      <c r="HD1" s="1"/>
      <c r="HW1" s="1"/>
      <c r="HX1" s="1"/>
      <c r="JH1" s="1"/>
      <c r="JI1" s="1"/>
      <c r="JJ1" s="1"/>
      <c r="JK1" s="1"/>
      <c r="JL1" s="1"/>
      <c r="NR1" s="1"/>
      <c r="NS1" s="1"/>
      <c r="NT1" s="1"/>
      <c r="NV1" s="1"/>
      <c r="NW1" s="1"/>
      <c r="NY1" s="1"/>
      <c r="OA1" s="1"/>
      <c r="OB1" s="1"/>
      <c r="OC1" s="1"/>
      <c r="OD1" s="1"/>
      <c r="OE1" s="1"/>
      <c r="OF1" s="1"/>
      <c r="OG1" s="1"/>
      <c r="OH1" s="1"/>
      <c r="UU1" s="1"/>
      <c r="UV1" s="1"/>
    </row>
    <row r="2" spans="1:568" ht="28.5" customHeight="1" thickBot="1">
      <c r="A2" s="41" t="s">
        <v>16</v>
      </c>
      <c r="B2" s="41"/>
      <c r="C2" s="9"/>
      <c r="D2" t="s" s="45">
        <v>26</v>
      </c>
      <c r="E2" s="1"/>
      <c r="F2" s="1"/>
      <c r="G2" s="1"/>
      <c r="H2" s="1"/>
      <c r="I2" s="1"/>
      <c r="J2" s="1"/>
      <c r="K2" s="1"/>
      <c r="R2" s="1"/>
      <c r="S2" s="1"/>
      <c r="T2" s="1"/>
      <c r="U2" s="1"/>
      <c r="V2" s="1"/>
      <c r="AP2" s="1"/>
      <c r="AQ2" s="1"/>
      <c r="AR2" s="1"/>
      <c r="AS2" s="1"/>
      <c r="BP2" s="1"/>
      <c r="DV2"/>
      <c r="DW2" t="s" s="46">
        <v>192</v>
      </c>
      <c r="HA2" s="1"/>
      <c r="HB2" s="1"/>
      <c r="HC2" s="1"/>
      <c r="HD2" s="1"/>
      <c r="HW2" s="1"/>
      <c r="HX2" s="1"/>
      <c r="IB2"/>
      <c r="IC2" t="s" s="47">
        <v>322</v>
      </c>
      <c r="JH2" s="1"/>
      <c r="JI2" s="1"/>
      <c r="JJ2" s="1"/>
      <c r="JK2" s="1"/>
      <c r="JL2" s="1"/>
      <c r="NR2" s="1"/>
      <c r="NS2" s="1"/>
      <c r="NT2" s="1"/>
      <c r="NV2" s="1"/>
      <c r="NW2" s="1"/>
      <c r="NY2" s="1"/>
      <c r="OA2" s="1"/>
      <c r="OB2" s="1"/>
      <c r="OC2" s="1"/>
      <c r="OD2" s="1"/>
      <c r="OE2" s="1"/>
      <c r="OF2" s="1"/>
      <c r="OG2" s="1"/>
      <c r="OH2" s="1"/>
      <c r="OZ2"/>
      <c r="PA2" t="s" s="48">
        <v>525</v>
      </c>
      <c r="UQ2"/>
      <c r="UR2" t="s" s="49">
        <v>696</v>
      </c>
      <c r="UU2"/>
      <c r="UV2" s="50"/>
      <c r="UW2" s="50"/>
    </row>
    <row r="3" spans="1:568" ht="28.5" customHeight="1" thickBot="1">
      <c r="A3" s="41" t="s">
        <v>17</v>
      </c>
      <c r="B3" s="41"/>
      <c r="C3" s="9"/>
      <c r="D3" t="s" s="45">
        <v>27</v>
      </c>
      <c r="E3" s="1"/>
      <c r="F3" s="1"/>
      <c r="G3" s="1"/>
      <c r="H3" s="1"/>
      <c r="I3" s="1"/>
      <c r="J3" s="1"/>
      <c r="K3" s="1"/>
      <c r="M3" t="s" s="45">
        <v>46</v>
      </c>
      <c r="R3" t="s" s="45">
        <v>52</v>
      </c>
      <c r="S3" s="1"/>
      <c r="T3" s="1"/>
      <c r="U3" s="1"/>
      <c r="V3" s="1"/>
      <c r="X3" t="s" s="45">
        <v>59</v>
      </c>
      <c r="Z3" t="s" s="45">
        <v>62</v>
      </c>
      <c r="AE3" t="s" s="45">
        <v>68</v>
      </c>
      <c r="AG3" t="s" s="45">
        <v>71</v>
      </c>
      <c r="AP3" t="s" s="45">
        <v>81</v>
      </c>
      <c r="AQ3" s="1"/>
      <c r="AR3" s="1"/>
      <c r="AS3" s="1"/>
      <c r="AU3" t="s" s="45">
        <v>87</v>
      </c>
      <c r="AZ3" t="s" s="45">
        <v>93</v>
      </c>
      <c r="BD3" t="s" s="45">
        <v>98</v>
      </c>
      <c r="BI3" t="s" s="45">
        <v>104</v>
      </c>
      <c r="BP3" s="1"/>
      <c r="CD3" t="s" s="45">
        <v>138</v>
      </c>
      <c r="DB3" t="s" s="45">
        <v>166</v>
      </c>
      <c r="DE3" t="s" s="45">
        <v>170</v>
      </c>
      <c r="DG3" t="s" s="45">
        <v>173</v>
      </c>
      <c r="DJ3" t="s" s="45">
        <v>177</v>
      </c>
      <c r="DO3" t="s" s="45">
        <v>183</v>
      </c>
      <c r="DR3" t="s" s="45">
        <v>187</v>
      </c>
      <c r="DT3" t="s" s="45">
        <v>190</v>
      </c>
      <c r="DV3"/>
      <c r="DW3" t="s" s="46">
        <v>193</v>
      </c>
      <c r="EG3" t="s" s="46">
        <v>201</v>
      </c>
      <c r="EI3" t="s" s="46">
        <v>203</v>
      </c>
      <c r="EM3" t="s" s="46">
        <v>208</v>
      </c>
      <c r="EQ3" t="s" s="46">
        <v>213</v>
      </c>
      <c r="ES3" t="s" s="46">
        <v>216</v>
      </c>
      <c r="EV3" t="s" s="46">
        <v>220</v>
      </c>
      <c r="EY3" t="s" s="46">
        <v>224</v>
      </c>
      <c r="FL3" t="s" s="46">
        <v>238</v>
      </c>
      <c r="FO3" t="s" s="46">
        <v>242</v>
      </c>
      <c r="FR3" t="s" s="46">
        <v>245</v>
      </c>
      <c r="FT3" t="s" s="46">
        <v>248</v>
      </c>
      <c r="FV3" t="s" s="46">
        <v>251</v>
      </c>
      <c r="FX3" t="s" s="46">
        <v>253</v>
      </c>
      <c r="FZ3" t="s" s="46">
        <v>255</v>
      </c>
      <c r="GE3" t="s" s="46">
        <v>261</v>
      </c>
      <c r="GG3" t="s" s="46">
        <v>264</v>
      </c>
      <c r="GP3" t="s" s="46">
        <v>274</v>
      </c>
      <c r="GS3" t="s" s="46">
        <v>278</v>
      </c>
      <c r="HA3" t="s" s="46">
        <v>286</v>
      </c>
      <c r="HB3" s="1"/>
      <c r="HC3" s="1"/>
      <c r="HD3" s="1"/>
      <c r="HE3" t="s" s="46">
        <v>291</v>
      </c>
      <c r="HJ3" t="s" s="46">
        <v>297</v>
      </c>
      <c r="HL3" t="s" s="46">
        <v>300</v>
      </c>
      <c r="HN3" t="s" s="46">
        <v>303</v>
      </c>
      <c r="HP3" t="s" s="46">
        <v>305</v>
      </c>
      <c r="HR3" t="s" s="46">
        <v>308</v>
      </c>
      <c r="HU3" t="s" s="46">
        <v>312</v>
      </c>
      <c r="HW3" t="s" s="46">
        <v>315</v>
      </c>
      <c r="HX3" s="1"/>
      <c r="HY3" t="s" s="46">
        <v>318</v>
      </c>
      <c r="IB3"/>
      <c r="IC3" t="s" s="47">
        <v>323</v>
      </c>
      <c r="IE3" t="s" s="47">
        <v>325</v>
      </c>
      <c r="IG3" t="s" s="47">
        <v>328</v>
      </c>
      <c r="IS3" t="s" s="47">
        <v>340</v>
      </c>
      <c r="IU3" t="s" s="47">
        <v>342</v>
      </c>
      <c r="IX3" t="s" s="47">
        <v>346</v>
      </c>
      <c r="JA3" t="s" s="47">
        <v>348</v>
      </c>
      <c r="JF3" t="s" s="47">
        <v>350</v>
      </c>
      <c r="JG3" t="s" s="47">
        <v>352</v>
      </c>
      <c r="JH3" s="1"/>
      <c r="JI3" s="1"/>
      <c r="JJ3" s="1"/>
      <c r="JK3" s="1"/>
      <c r="JL3" s="1"/>
      <c r="JN3" t="s" s="47">
        <v>360</v>
      </c>
      <c r="JQ3" t="s" s="47">
        <v>364</v>
      </c>
      <c r="JU3" t="s" s="47">
        <v>368</v>
      </c>
      <c r="JX3" t="s" s="47">
        <v>370</v>
      </c>
      <c r="KC3" t="s" s="47">
        <v>376</v>
      </c>
      <c r="KF3" t="s" s="47">
        <v>380</v>
      </c>
      <c r="KH3" t="s" s="47">
        <v>382</v>
      </c>
      <c r="KJ3" t="s" s="47">
        <v>384</v>
      </c>
      <c r="KL3" t="s" s="47">
        <v>386</v>
      </c>
      <c r="KN3" t="s" s="47">
        <v>388</v>
      </c>
      <c r="KP3" t="s" s="47">
        <v>390</v>
      </c>
      <c r="KR3" t="s" s="47">
        <v>392</v>
      </c>
      <c r="KT3" t="s" s="47">
        <v>394</v>
      </c>
      <c r="KZ3" t="s" s="47">
        <v>401</v>
      </c>
      <c r="LB3" t="s" s="47">
        <v>403</v>
      </c>
      <c r="LG3" t="s" s="47">
        <v>409</v>
      </c>
      <c r="LJ3" t="s" s="47">
        <v>413</v>
      </c>
      <c r="LL3" t="s" s="47">
        <v>416</v>
      </c>
      <c r="LU3" t="s" s="47">
        <v>426</v>
      </c>
      <c r="LW3" t="s" s="47">
        <v>428</v>
      </c>
      <c r="LZ3" t="s" s="47">
        <v>432</v>
      </c>
      <c r="MC3" t="s" s="47">
        <v>436</v>
      </c>
      <c r="ME3" t="s" s="47">
        <v>438</v>
      </c>
      <c r="ML3" t="s" s="47">
        <v>446</v>
      </c>
      <c r="NN3" t="s" s="47">
        <v>480</v>
      </c>
      <c r="NP3" t="s" s="47">
        <v>482</v>
      </c>
      <c r="NR3" t="s" s="47">
        <v>484</v>
      </c>
      <c r="NS3" s="1"/>
      <c r="NT3" s="1"/>
      <c r="NV3" t="s" s="47">
        <v>487</v>
      </c>
      <c r="NW3" s="1"/>
      <c r="NY3" t="s" s="47">
        <v>491</v>
      </c>
      <c r="OA3" t="s" s="47">
        <v>493</v>
      </c>
      <c r="OB3" s="1"/>
      <c r="OC3" s="1"/>
      <c r="OD3" s="1"/>
      <c r="OE3" s="1"/>
      <c r="OF3" s="1"/>
      <c r="OG3" s="1"/>
      <c r="OH3" s="1"/>
      <c r="OJ3" t="s" s="47">
        <v>503</v>
      </c>
      <c r="OL3" t="s" s="47">
        <v>506</v>
      </c>
      <c r="ON3" t="s" s="47">
        <v>508</v>
      </c>
      <c r="OQ3" t="s" s="47">
        <v>512</v>
      </c>
      <c r="OS3" t="s" s="47">
        <v>515</v>
      </c>
      <c r="OU3" t="s" s="47">
        <v>518</v>
      </c>
      <c r="OZ3"/>
      <c r="PA3" t="s" s="48">
        <v>526</v>
      </c>
      <c r="PE3" t="s" s="48">
        <v>530</v>
      </c>
      <c r="PH3" t="s" s="48">
        <v>534</v>
      </c>
      <c r="PK3" t="s" s="48">
        <v>538</v>
      </c>
      <c r="PM3" t="s" s="48">
        <v>541</v>
      </c>
      <c r="PR3" t="s" s="48">
        <v>547</v>
      </c>
      <c r="PT3" t="s" s="48">
        <v>550</v>
      </c>
      <c r="PV3" t="s" s="48">
        <v>552</v>
      </c>
      <c r="PX3" t="s" s="48">
        <v>554</v>
      </c>
      <c r="QB3" t="s" s="48">
        <v>559</v>
      </c>
      <c r="QD3" t="s" s="48">
        <v>561</v>
      </c>
      <c r="QH3" t="s" s="48">
        <v>566</v>
      </c>
      <c r="QM3" t="s" s="48">
        <v>572</v>
      </c>
      <c r="QO3" t="s" s="48">
        <v>574</v>
      </c>
      <c r="QQ3" t="s" s="48">
        <v>576</v>
      </c>
      <c r="QU3" t="s" s="48">
        <v>581</v>
      </c>
      <c r="QW3" t="s" s="48">
        <v>583</v>
      </c>
      <c r="QY3" t="s" s="48">
        <v>585</v>
      </c>
      <c r="RA3" t="s" s="48">
        <v>587</v>
      </c>
      <c r="RC3" t="s" s="48">
        <v>589</v>
      </c>
      <c r="RE3" t="s" s="48">
        <v>591</v>
      </c>
      <c r="RI3" t="s" s="48">
        <v>596</v>
      </c>
      <c r="RL3" t="s" s="48">
        <v>600</v>
      </c>
      <c r="RN3" t="s" s="48">
        <v>602</v>
      </c>
      <c r="RP3" t="s" s="48">
        <v>604</v>
      </c>
      <c r="RW3" t="s" s="48">
        <v>612</v>
      </c>
      <c r="RY3" t="s" s="48">
        <v>615</v>
      </c>
      <c r="SA3" t="s" s="48">
        <v>617</v>
      </c>
      <c r="SC3" t="s" s="48">
        <v>619</v>
      </c>
      <c r="SE3" t="s" s="48">
        <v>621</v>
      </c>
      <c r="SH3" t="s" s="48">
        <v>625</v>
      </c>
      <c r="SJ3" t="s" s="48">
        <v>627</v>
      </c>
      <c r="SL3" t="s" s="48">
        <v>629</v>
      </c>
      <c r="SN3" t="s" s="48">
        <v>632</v>
      </c>
      <c r="SP3" t="s" s="48">
        <v>635</v>
      </c>
      <c r="SR3" t="s" s="48">
        <v>638</v>
      </c>
      <c r="ST3" t="s" s="48">
        <v>640</v>
      </c>
      <c r="SV3" t="s" s="48">
        <v>643</v>
      </c>
      <c r="SX3" t="s" s="48">
        <v>646</v>
      </c>
      <c r="TA3" t="s" s="48">
        <v>650</v>
      </c>
      <c r="TC3" t="s" s="48">
        <v>653</v>
      </c>
      <c r="TE3" t="s" s="48">
        <v>656</v>
      </c>
      <c r="TG3" t="s" s="48">
        <v>658</v>
      </c>
      <c r="TI3" t="s" s="48">
        <v>660</v>
      </c>
      <c r="TK3" t="s" s="48">
        <v>662</v>
      </c>
      <c r="TM3" t="s" s="48">
        <v>664</v>
      </c>
      <c r="TO3" t="s" s="48">
        <v>667</v>
      </c>
      <c r="TQ3" t="s" s="48">
        <v>669</v>
      </c>
      <c r="TS3" t="s" s="48">
        <v>671</v>
      </c>
      <c r="TU3" t="s" s="48">
        <v>673</v>
      </c>
      <c r="TW3" t="s" s="48">
        <v>675</v>
      </c>
      <c r="TY3" t="s" s="48">
        <v>677</v>
      </c>
      <c r="UA3" t="s" s="48">
        <v>679</v>
      </c>
      <c r="UC3" t="s" s="48">
        <v>681</v>
      </c>
      <c r="UK3" t="s" s="48">
        <v>690</v>
      </c>
      <c r="UM3" t="s" s="48">
        <v>692</v>
      </c>
      <c r="UO3" t="s" s="48">
        <v>694</v>
      </c>
      <c r="UQ3"/>
      <c r="UR3" t="s" s="49">
        <v>697</v>
      </c>
      <c r="UU3"/>
      <c r="UV3" s="50"/>
      <c r="UW3" s="50"/>
    </row>
    <row r="4" spans="1:568" ht="58.5" customHeight="1" thickBot="1">
      <c r="A4" s="41" t="s">
        <v>19</v>
      </c>
      <c r="B4" s="41"/>
      <c r="C4" s="9"/>
      <c r="D4" t="s" s="45">
        <v>28</v>
      </c>
      <c r="E4" s="1"/>
      <c r="F4" s="1"/>
      <c r="G4" s="1"/>
      <c r="H4" s="1"/>
      <c r="I4" s="1"/>
      <c r="J4" s="1"/>
      <c r="K4" s="1"/>
      <c r="M4" t="s" s="45">
        <v>47</v>
      </c>
      <c r="R4" t="s" s="45">
        <v>53</v>
      </c>
      <c r="S4" s="1"/>
      <c r="T4" s="1"/>
      <c r="U4" s="1"/>
      <c r="V4" s="1"/>
      <c r="X4" t="s" s="45">
        <v>60</v>
      </c>
      <c r="Z4" t="s" s="45">
        <v>63</v>
      </c>
      <c r="AE4" t="s" s="45">
        <v>69</v>
      </c>
      <c r="AG4" t="s" s="45">
        <v>72</v>
      </c>
      <c r="AP4" t="s" s="45">
        <v>82</v>
      </c>
      <c r="AQ4" s="1"/>
      <c r="AR4" s="1"/>
      <c r="AS4" s="1"/>
      <c r="AU4" t="s" s="45">
        <v>88</v>
      </c>
      <c r="AZ4" t="s" s="45">
        <v>94</v>
      </c>
      <c r="BD4" t="s" s="45">
        <v>99</v>
      </c>
      <c r="BI4" t="s" s="45">
        <v>105</v>
      </c>
      <c r="BP4" s="1"/>
      <c r="CD4" t="s" s="45">
        <v>139</v>
      </c>
      <c r="DB4" t="s" s="45">
        <v>167</v>
      </c>
      <c r="DE4" t="s" s="45">
        <v>171</v>
      </c>
      <c r="DG4" t="s" s="45">
        <v>174</v>
      </c>
      <c r="DJ4" t="s" s="45">
        <v>178</v>
      </c>
      <c r="DO4" t="s" s="45">
        <v>184</v>
      </c>
      <c r="DR4" t="s" s="45">
        <v>188</v>
      </c>
      <c r="DT4" t="s" s="45">
        <v>191</v>
      </c>
      <c r="DV4"/>
      <c r="DW4" t="s" s="46">
        <v>194</v>
      </c>
      <c r="EG4" t="s" s="46">
        <v>202</v>
      </c>
      <c r="EI4" t="s" s="46">
        <v>204</v>
      </c>
      <c r="EM4" t="s" s="46">
        <v>209</v>
      </c>
      <c r="EQ4" t="s" s="46">
        <v>214</v>
      </c>
      <c r="ES4" t="s" s="46">
        <v>217</v>
      </c>
      <c r="EV4" t="s" s="46">
        <v>221</v>
      </c>
      <c r="EY4" t="s" s="46">
        <v>225</v>
      </c>
      <c r="FL4" t="s" s="46">
        <v>239</v>
      </c>
      <c r="FO4" t="s" s="46">
        <v>243</v>
      </c>
      <c r="FR4" t="s" s="46">
        <v>246</v>
      </c>
      <c r="FT4" t="s" s="46">
        <v>249</v>
      </c>
      <c r="FV4" t="s" s="46">
        <v>252</v>
      </c>
      <c r="FX4" t="s" s="46">
        <v>254</v>
      </c>
      <c r="FZ4" t="s" s="46">
        <v>256</v>
      </c>
      <c r="GE4" t="s" s="46">
        <v>262</v>
      </c>
      <c r="GG4" t="s" s="46">
        <v>265</v>
      </c>
      <c r="GP4" t="s" s="46">
        <v>275</v>
      </c>
      <c r="GS4" t="s" s="46">
        <v>279</v>
      </c>
      <c r="HA4" t="s" s="46">
        <v>287</v>
      </c>
      <c r="HB4" s="1"/>
      <c r="HC4" s="1"/>
      <c r="HD4" s="1"/>
      <c r="HE4" t="s" s="46">
        <v>292</v>
      </c>
      <c r="HJ4" t="s" s="46">
        <v>298</v>
      </c>
      <c r="HL4" t="s" s="46">
        <v>301</v>
      </c>
      <c r="HN4" t="s" s="46">
        <v>304</v>
      </c>
      <c r="HP4" t="s" s="46">
        <v>306</v>
      </c>
      <c r="HR4" t="s" s="46">
        <v>309</v>
      </c>
      <c r="HU4" t="s" s="46">
        <v>313</v>
      </c>
      <c r="HW4" t="s" s="46">
        <v>316</v>
      </c>
      <c r="HX4" s="1"/>
      <c r="HY4" t="s" s="46">
        <v>319</v>
      </c>
      <c r="IB4"/>
      <c r="IC4" t="s" s="47">
        <v>324</v>
      </c>
      <c r="IE4" t="s" s="47">
        <v>326</v>
      </c>
      <c r="IG4" t="s" s="47">
        <v>329</v>
      </c>
      <c r="IS4" t="s" s="47">
        <v>341</v>
      </c>
      <c r="IU4" t="s" s="47">
        <v>343</v>
      </c>
      <c r="IX4" t="s" s="47">
        <v>347</v>
      </c>
      <c r="JA4" t="s" s="47">
        <v>349</v>
      </c>
      <c r="JF4" t="s" s="47">
        <v>351</v>
      </c>
      <c r="JG4" t="s" s="47">
        <v>353</v>
      </c>
      <c r="JH4" s="1"/>
      <c r="JI4" s="1"/>
      <c r="JJ4" s="1"/>
      <c r="JK4" s="1"/>
      <c r="JL4" s="1"/>
      <c r="JN4" t="s" s="47">
        <v>361</v>
      </c>
      <c r="JQ4" t="s" s="47">
        <v>365</v>
      </c>
      <c r="JU4" t="s" s="47">
        <v>369</v>
      </c>
      <c r="JX4" t="s" s="47">
        <v>371</v>
      </c>
      <c r="KC4" t="s" s="47">
        <v>377</v>
      </c>
      <c r="KF4" t="s" s="47">
        <v>381</v>
      </c>
      <c r="KH4" t="s" s="47">
        <v>383</v>
      </c>
      <c r="KJ4" t="s" s="47">
        <v>385</v>
      </c>
      <c r="KL4" t="s" s="47">
        <v>387</v>
      </c>
      <c r="KN4" t="s" s="47">
        <v>389</v>
      </c>
      <c r="KP4" t="s" s="47">
        <v>391</v>
      </c>
      <c r="KR4" t="s" s="47">
        <v>393</v>
      </c>
      <c r="KT4" t="s" s="47">
        <v>395</v>
      </c>
      <c r="KZ4" t="s" s="47">
        <v>402</v>
      </c>
      <c r="LB4" t="s" s="47">
        <v>404</v>
      </c>
      <c r="LG4" t="s" s="47">
        <v>410</v>
      </c>
      <c r="LJ4" t="s" s="47">
        <v>414</v>
      </c>
      <c r="LL4" t="s" s="47">
        <v>417</v>
      </c>
      <c r="LU4" t="s" s="47">
        <v>427</v>
      </c>
      <c r="LW4" t="s" s="47">
        <v>429</v>
      </c>
      <c r="LZ4" t="s" s="47">
        <v>433</v>
      </c>
      <c r="MC4" t="s" s="47">
        <v>437</v>
      </c>
      <c r="ME4" t="s" s="47">
        <v>439</v>
      </c>
      <c r="ML4" t="s" s="47">
        <v>447</v>
      </c>
      <c r="NN4" t="s" s="47">
        <v>481</v>
      </c>
      <c r="NP4" t="s" s="47">
        <v>483</v>
      </c>
      <c r="NR4" t="s" s="47">
        <v>485</v>
      </c>
      <c r="NS4" s="1"/>
      <c r="NT4" s="1"/>
      <c r="NV4" t="s" s="47">
        <v>488</v>
      </c>
      <c r="NW4" s="1"/>
      <c r="NY4" t="s" s="47">
        <v>492</v>
      </c>
      <c r="OA4" t="s" s="47">
        <v>494</v>
      </c>
      <c r="OB4" s="1"/>
      <c r="OC4" s="1"/>
      <c r="OD4" s="1"/>
      <c r="OE4" s="1"/>
      <c r="OF4" s="1"/>
      <c r="OG4" s="1"/>
      <c r="OH4" s="1"/>
      <c r="OJ4" t="s" s="47">
        <v>504</v>
      </c>
      <c r="OL4" t="s" s="47">
        <v>507</v>
      </c>
      <c r="ON4" t="s" s="47">
        <v>509</v>
      </c>
      <c r="OQ4" t="s" s="47">
        <v>513</v>
      </c>
      <c r="OS4" t="s" s="47">
        <v>516</v>
      </c>
      <c r="OU4" t="s" s="47">
        <v>519</v>
      </c>
      <c r="OZ4"/>
      <c r="PA4" t="s" s="48">
        <v>527</v>
      </c>
      <c r="PE4" t="s" s="48">
        <v>531</v>
      </c>
      <c r="PH4" t="s" s="48">
        <v>535</v>
      </c>
      <c r="PK4" t="s" s="48">
        <v>539</v>
      </c>
      <c r="PM4" t="s" s="48">
        <v>542</v>
      </c>
      <c r="PR4" t="s" s="48">
        <v>548</v>
      </c>
      <c r="PT4" t="s" s="48">
        <v>551</v>
      </c>
      <c r="PV4" t="s" s="48">
        <v>553</v>
      </c>
      <c r="PX4" t="s" s="48">
        <v>555</v>
      </c>
      <c r="QB4" t="s" s="48">
        <v>560</v>
      </c>
      <c r="QD4" t="s" s="48">
        <v>562</v>
      </c>
      <c r="QH4" t="s" s="48">
        <v>567</v>
      </c>
      <c r="QM4" t="s" s="48">
        <v>573</v>
      </c>
      <c r="QO4" t="s" s="48">
        <v>575</v>
      </c>
      <c r="QQ4" t="s" s="48">
        <v>577</v>
      </c>
      <c r="QU4" t="s" s="48">
        <v>582</v>
      </c>
      <c r="QW4" t="s" s="48">
        <v>584</v>
      </c>
      <c r="QY4" t="s" s="48">
        <v>586</v>
      </c>
      <c r="RA4" t="s" s="48">
        <v>588</v>
      </c>
      <c r="RC4" t="s" s="48">
        <v>590</v>
      </c>
      <c r="RE4" t="s" s="48">
        <v>592</v>
      </c>
      <c r="RI4" t="s" s="48">
        <v>597</v>
      </c>
      <c r="RL4" t="s" s="48">
        <v>601</v>
      </c>
      <c r="RN4" t="s" s="48">
        <v>603</v>
      </c>
      <c r="RP4" t="s" s="48">
        <v>605</v>
      </c>
      <c r="RW4" t="s" s="48">
        <v>613</v>
      </c>
      <c r="RY4" t="s" s="48">
        <v>616</v>
      </c>
      <c r="SA4" t="s" s="48">
        <v>618</v>
      </c>
      <c r="SC4" t="s" s="48">
        <v>620</v>
      </c>
      <c r="SE4" t="s" s="48">
        <v>622</v>
      </c>
      <c r="SH4" t="s" s="48">
        <v>626</v>
      </c>
      <c r="SJ4" t="s" s="48">
        <v>628</v>
      </c>
      <c r="SL4" t="s" s="48">
        <v>630</v>
      </c>
      <c r="SN4" t="s" s="48">
        <v>633</v>
      </c>
      <c r="SP4" t="s" s="48">
        <v>636</v>
      </c>
      <c r="SR4" t="s" s="48">
        <v>639</v>
      </c>
      <c r="ST4" t="s" s="48">
        <v>641</v>
      </c>
      <c r="SV4" t="s" s="48">
        <v>644</v>
      </c>
      <c r="SX4" t="s" s="48">
        <v>647</v>
      </c>
      <c r="TA4" t="s" s="48">
        <v>651</v>
      </c>
      <c r="TC4" t="s" s="48">
        <v>654</v>
      </c>
      <c r="TE4" t="s" s="48">
        <v>657</v>
      </c>
      <c r="TG4" t="s" s="48">
        <v>659</v>
      </c>
      <c r="TI4" t="s" s="48">
        <v>661</v>
      </c>
      <c r="TK4" t="s" s="48">
        <v>663</v>
      </c>
      <c r="TM4" t="s" s="48">
        <v>665</v>
      </c>
      <c r="TO4" t="s" s="48">
        <v>668</v>
      </c>
      <c r="TQ4" t="s" s="48">
        <v>670</v>
      </c>
      <c r="TS4" t="s" s="48">
        <v>672</v>
      </c>
      <c r="TU4" t="s" s="48">
        <v>674</v>
      </c>
      <c r="TW4" t="s" s="48">
        <v>676</v>
      </c>
      <c r="TY4" t="s" s="48">
        <v>678</v>
      </c>
      <c r="UA4" t="s" s="48">
        <v>680</v>
      </c>
      <c r="UC4" t="s" s="48">
        <v>682</v>
      </c>
      <c r="UK4" t="s" s="48">
        <v>691</v>
      </c>
      <c r="UM4" t="s" s="48">
        <v>693</v>
      </c>
      <c r="UO4" t="s" s="48">
        <v>695</v>
      </c>
      <c r="UQ4"/>
      <c r="UR4" t="s" s="49">
        <v>698</v>
      </c>
      <c r="UU4"/>
      <c r="UV4" t="s" s="50">
        <v>701</v>
      </c>
      <c r="UW4" t="s" s="50">
        <v>702</v>
      </c>
    </row>
    <row r="5" spans="1:568" ht="37.5" customHeight="1" thickBot="1">
      <c r="A5" s="42" t="s">
        <v>18</v>
      </c>
      <c r="B5" s="42"/>
      <c r="C5" s="9"/>
      <c r="D5" t="s" s="45">
        <v>30</v>
      </c>
      <c r="E5" t="s" s="45">
        <v>32</v>
      </c>
      <c r="F5" t="s" s="45">
        <v>34</v>
      </c>
      <c r="G5" t="s" s="45">
        <v>36</v>
      </c>
      <c r="H5" t="s" s="45">
        <v>38</v>
      </c>
      <c r="I5" t="s" s="45">
        <v>40</v>
      </c>
      <c r="J5" t="s" s="45">
        <v>42</v>
      </c>
      <c r="K5" t="s" s="45">
        <v>44</v>
      </c>
      <c r="L5" s="45"/>
      <c r="M5" t="s" s="45">
        <v>30</v>
      </c>
      <c r="N5" t="s" s="45">
        <v>32</v>
      </c>
      <c r="O5" t="s" s="45">
        <v>34</v>
      </c>
      <c r="P5" t="s" s="45">
        <v>36</v>
      </c>
      <c r="Q5" s="45"/>
      <c r="R5" t="s" s="45">
        <v>30</v>
      </c>
      <c r="S5" t="s" s="45">
        <v>32</v>
      </c>
      <c r="T5" t="s" s="45">
        <v>34</v>
      </c>
      <c r="U5" t="s" s="45">
        <v>36</v>
      </c>
      <c r="V5" t="s" s="45">
        <v>38</v>
      </c>
      <c r="W5" s="45"/>
      <c r="X5" t="s" s="45">
        <v>25</v>
      </c>
      <c r="Y5" s="45"/>
      <c r="Z5" t="s" s="45">
        <v>30</v>
      </c>
      <c r="AA5" t="s" s="45">
        <v>32</v>
      </c>
      <c r="AB5" t="s" s="45">
        <v>34</v>
      </c>
      <c r="AC5" t="s" s="45">
        <v>36</v>
      </c>
      <c r="AD5" s="45"/>
      <c r="AE5" t="s" s="45">
        <v>30</v>
      </c>
      <c r="AF5" s="45"/>
      <c r="AG5" t="s" s="45">
        <v>30</v>
      </c>
      <c r="AH5" t="s" s="45">
        <v>32</v>
      </c>
      <c r="AI5" t="s" s="45">
        <v>34</v>
      </c>
      <c r="AJ5" t="s" s="45">
        <v>36</v>
      </c>
      <c r="AK5" t="s" s="45">
        <v>38</v>
      </c>
      <c r="AL5" t="s" s="45">
        <v>40</v>
      </c>
      <c r="AM5" t="s" s="45">
        <v>42</v>
      </c>
      <c r="AN5" t="s" s="45">
        <v>44</v>
      </c>
      <c r="AO5" s="45"/>
      <c r="AP5" t="s" s="45">
        <v>30</v>
      </c>
      <c r="AQ5" t="s" s="45">
        <v>32</v>
      </c>
      <c r="AR5" t="s" s="45">
        <v>34</v>
      </c>
      <c r="AS5" t="s" s="45">
        <v>36</v>
      </c>
      <c r="AT5" s="45"/>
      <c r="AU5" t="s" s="45">
        <v>30</v>
      </c>
      <c r="AV5" t="s" s="45">
        <v>32</v>
      </c>
      <c r="AW5" t="s" s="45">
        <v>34</v>
      </c>
      <c r="AX5" t="s" s="45">
        <v>36</v>
      </c>
      <c r="AY5" s="45"/>
      <c r="AZ5" t="s" s="45">
        <v>30</v>
      </c>
      <c r="BA5" t="s" s="45">
        <v>32</v>
      </c>
      <c r="BB5" t="s" s="45">
        <v>34</v>
      </c>
      <c r="BC5" s="45"/>
      <c r="BD5" t="s" s="45">
        <v>30</v>
      </c>
      <c r="BE5" t="s" s="45">
        <v>32</v>
      </c>
      <c r="BF5" t="s" s="45">
        <v>34</v>
      </c>
      <c r="BG5" t="s" s="45">
        <v>36</v>
      </c>
      <c r="BH5" s="45"/>
      <c r="BI5" t="s" s="45">
        <v>30</v>
      </c>
      <c r="BJ5" t="s" s="45">
        <v>32</v>
      </c>
      <c r="BK5" t="s" s="45">
        <v>34</v>
      </c>
      <c r="BL5" t="s" s="45">
        <v>36</v>
      </c>
      <c r="BM5" t="s" s="45">
        <v>38</v>
      </c>
      <c r="BN5" t="s" s="45">
        <v>40</v>
      </c>
      <c r="BO5" t="s" s="45">
        <v>42</v>
      </c>
      <c r="BP5" t="s" s="45">
        <v>44</v>
      </c>
      <c r="BQ5" t="s" s="45">
        <v>115</v>
      </c>
      <c r="BR5" t="s" s="45">
        <v>117</v>
      </c>
      <c r="BS5" t="s" s="45">
        <v>119</v>
      </c>
      <c r="BT5" t="s" s="45">
        <v>121</v>
      </c>
      <c r="BU5" t="s" s="45">
        <v>123</v>
      </c>
      <c r="BV5" t="s" s="45">
        <v>125</v>
      </c>
      <c r="BW5" t="s" s="45">
        <v>127</v>
      </c>
      <c r="BX5" t="s" s="45">
        <v>129</v>
      </c>
      <c r="BY5" t="s" s="45">
        <v>131</v>
      </c>
      <c r="BZ5" t="s" s="45">
        <v>133</v>
      </c>
      <c r="CA5" t="s" s="45">
        <v>135</v>
      </c>
      <c r="CB5" t="s" s="45">
        <v>137</v>
      </c>
      <c r="CC5" s="45"/>
      <c r="CD5" t="s" s="45">
        <v>30</v>
      </c>
      <c r="CE5" t="s" s="45">
        <v>32</v>
      </c>
      <c r="CF5" t="s" s="45">
        <v>34</v>
      </c>
      <c r="CG5" t="s" s="45">
        <v>36</v>
      </c>
      <c r="CH5" t="s" s="45">
        <v>38</v>
      </c>
      <c r="CI5" t="s" s="45">
        <v>40</v>
      </c>
      <c r="CJ5" t="s" s="45">
        <v>42</v>
      </c>
      <c r="CK5" t="s" s="45">
        <v>44</v>
      </c>
      <c r="CL5" t="s" s="45">
        <v>115</v>
      </c>
      <c r="CM5" t="s" s="45">
        <v>117</v>
      </c>
      <c r="CN5" t="s" s="45">
        <v>119</v>
      </c>
      <c r="CO5" t="s" s="45">
        <v>121</v>
      </c>
      <c r="CP5" t="s" s="45">
        <v>123</v>
      </c>
      <c r="CQ5" t="s" s="45">
        <v>125</v>
      </c>
      <c r="CR5" t="s" s="45">
        <v>127</v>
      </c>
      <c r="CS5" t="s" s="45">
        <v>129</v>
      </c>
      <c r="CT5" t="s" s="45">
        <v>131</v>
      </c>
      <c r="CU5" t="s" s="45">
        <v>133</v>
      </c>
      <c r="CV5" t="s" s="45">
        <v>135</v>
      </c>
      <c r="CW5" t="s" s="45">
        <v>137</v>
      </c>
      <c r="CX5" t="s" s="45">
        <v>161</v>
      </c>
      <c r="CY5" t="s" s="45">
        <v>163</v>
      </c>
      <c r="CZ5" t="s" s="45">
        <v>165</v>
      </c>
      <c r="DA5" s="45"/>
      <c r="DB5" t="s" s="45">
        <v>30</v>
      </c>
      <c r="DC5" t="s" s="45">
        <v>32</v>
      </c>
      <c r="DD5" s="45"/>
      <c r="DE5" t="s" s="45">
        <v>25</v>
      </c>
      <c r="DF5" s="45"/>
      <c r="DG5" t="s" s="45">
        <v>30</v>
      </c>
      <c r="DH5" t="s" s="45">
        <v>32</v>
      </c>
      <c r="DI5" s="45"/>
      <c r="DJ5" t="s" s="45">
        <v>30</v>
      </c>
      <c r="DK5" t="s" s="45">
        <v>32</v>
      </c>
      <c r="DL5" t="s" s="45">
        <v>34</v>
      </c>
      <c r="DM5" t="s" s="45">
        <v>36</v>
      </c>
      <c r="DN5" s="45"/>
      <c r="DO5" t="s" s="45">
        <v>30</v>
      </c>
      <c r="DP5" t="s" s="45">
        <v>32</v>
      </c>
      <c r="DQ5" s="45"/>
      <c r="DR5" t="s" s="45">
        <v>25</v>
      </c>
      <c r="DS5" s="45"/>
      <c r="DT5" t="s" s="45">
        <v>25</v>
      </c>
      <c r="DU5" s="45"/>
      <c r="DV5"/>
      <c r="DW5" t="s" s="46">
        <v>30</v>
      </c>
      <c r="DX5" t="s" s="46">
        <v>32</v>
      </c>
      <c r="DY5" t="s" s="46">
        <v>34</v>
      </c>
      <c r="DZ5" t="s" s="46">
        <v>36</v>
      </c>
      <c r="EA5" t="s" s="46">
        <v>38</v>
      </c>
      <c r="EB5" t="s" s="46">
        <v>40</v>
      </c>
      <c r="EC5" t="s" s="46">
        <v>42</v>
      </c>
      <c r="ED5" t="s" s="46">
        <v>44</v>
      </c>
      <c r="EE5" t="s" s="46">
        <v>115</v>
      </c>
      <c r="EF5" s="46"/>
      <c r="EG5" t="s" s="46">
        <v>25</v>
      </c>
      <c r="EH5" s="46"/>
      <c r="EI5" t="s" s="46">
        <v>30</v>
      </c>
      <c r="EJ5" t="s" s="46">
        <v>32</v>
      </c>
      <c r="EK5" t="s" s="46">
        <v>34</v>
      </c>
      <c r="EL5" s="46"/>
      <c r="EM5" t="s" s="46">
        <v>30</v>
      </c>
      <c r="EN5" t="s" s="46">
        <v>32</v>
      </c>
      <c r="EO5" t="s" s="46">
        <v>34</v>
      </c>
      <c r="EP5" s="46"/>
      <c r="EQ5" t="s" s="46">
        <v>25</v>
      </c>
      <c r="ER5" s="46"/>
      <c r="ES5" t="s" s="46">
        <v>30</v>
      </c>
      <c r="ET5" t="s" s="46">
        <v>32</v>
      </c>
      <c r="EU5" s="46"/>
      <c r="EV5" t="s" s="46">
        <v>30</v>
      </c>
      <c r="EW5" t="s" s="46">
        <v>32</v>
      </c>
      <c r="EX5" s="46"/>
      <c r="EY5" t="s" s="46">
        <v>30</v>
      </c>
      <c r="EZ5" t="s" s="46">
        <v>32</v>
      </c>
      <c r="FA5" t="s" s="46">
        <v>34</v>
      </c>
      <c r="FB5" t="s" s="46">
        <v>36</v>
      </c>
      <c r="FC5" t="s" s="46">
        <v>38</v>
      </c>
      <c r="FD5" t="s" s="46">
        <v>40</v>
      </c>
      <c r="FE5" t="s" s="46">
        <v>42</v>
      </c>
      <c r="FF5" t="s" s="46">
        <v>44</v>
      </c>
      <c r="FG5" t="s" s="46">
        <v>115</v>
      </c>
      <c r="FH5" t="s" s="46">
        <v>121</v>
      </c>
      <c r="FI5" t="s" s="46">
        <v>123</v>
      </c>
      <c r="FJ5" t="s" s="46">
        <v>125</v>
      </c>
      <c r="FK5" s="46"/>
      <c r="FL5" t="s" s="46">
        <v>30</v>
      </c>
      <c r="FM5" t="s" s="46">
        <v>32</v>
      </c>
      <c r="FN5" s="46"/>
      <c r="FO5" t="s" s="46">
        <v>30</v>
      </c>
      <c r="FP5" t="s" s="46">
        <v>32</v>
      </c>
      <c r="FQ5" s="46"/>
      <c r="FR5" t="s" s="46">
        <v>25</v>
      </c>
      <c r="FS5" s="46"/>
      <c r="FT5" t="s" s="46">
        <v>25</v>
      </c>
      <c r="FU5" s="46"/>
      <c r="FV5" t="s" s="46">
        <v>25</v>
      </c>
      <c r="FW5" s="46"/>
      <c r="FX5" t="s" s="46">
        <v>25</v>
      </c>
      <c r="FY5" s="46"/>
      <c r="FZ5" t="s" s="46">
        <v>30</v>
      </c>
      <c r="GA5" t="s" s="46">
        <v>32</v>
      </c>
      <c r="GB5" t="s" s="46">
        <v>34</v>
      </c>
      <c r="GC5" t="s" s="46">
        <v>36</v>
      </c>
      <c r="GD5" s="46"/>
      <c r="GE5" t="s" s="46">
        <v>25</v>
      </c>
      <c r="GF5" s="46"/>
      <c r="GG5" t="s" s="46">
        <v>30</v>
      </c>
      <c r="GH5" t="s" s="46">
        <v>32</v>
      </c>
      <c r="GI5" t="s" s="46">
        <v>34</v>
      </c>
      <c r="GJ5" t="s" s="46">
        <v>36</v>
      </c>
      <c r="GK5" t="s" s="46">
        <v>38</v>
      </c>
      <c r="GL5" t="s" s="46">
        <v>40</v>
      </c>
      <c r="GM5" t="s" s="46">
        <v>42</v>
      </c>
      <c r="GN5" t="s" s="46">
        <v>44</v>
      </c>
      <c r="GO5" s="46"/>
      <c r="GP5" t="s" s="46">
        <v>30</v>
      </c>
      <c r="GQ5" t="s" s="46">
        <v>32</v>
      </c>
      <c r="GR5" s="46"/>
      <c r="GS5" t="s" s="46">
        <v>30</v>
      </c>
      <c r="GT5" t="s" s="46">
        <v>32</v>
      </c>
      <c r="GU5" t="s" s="46">
        <v>34</v>
      </c>
      <c r="GV5" t="s" s="46">
        <v>36</v>
      </c>
      <c r="GW5" t="s" s="46">
        <v>38</v>
      </c>
      <c r="GX5" t="s" s="46">
        <v>40</v>
      </c>
      <c r="GY5" t="s" s="46">
        <v>42</v>
      </c>
      <c r="GZ5" s="46"/>
      <c r="HA5" t="s" s="46">
        <v>30</v>
      </c>
      <c r="HB5" t="s" s="46">
        <v>32</v>
      </c>
      <c r="HC5" t="s" s="46">
        <v>34</v>
      </c>
      <c r="HD5" s="46"/>
      <c r="HE5" t="s" s="46">
        <v>30</v>
      </c>
      <c r="HF5" t="s" s="46">
        <v>32</v>
      </c>
      <c r="HG5" t="s" s="46">
        <v>34</v>
      </c>
      <c r="HH5" t="s" s="46">
        <v>36</v>
      </c>
      <c r="HI5" s="46"/>
      <c r="HJ5" t="s" s="46">
        <v>30</v>
      </c>
      <c r="HK5" s="46"/>
      <c r="HL5" t="s" s="46">
        <v>25</v>
      </c>
      <c r="HM5" s="46"/>
      <c r="HN5" t="s" s="46">
        <v>25</v>
      </c>
      <c r="HO5" s="46"/>
      <c r="HP5" t="s" s="46">
        <v>25</v>
      </c>
      <c r="HQ5" s="46"/>
      <c r="HR5" t="s" s="46">
        <v>30</v>
      </c>
      <c r="HS5" t="s" s="46">
        <v>32</v>
      </c>
      <c r="HT5" s="46"/>
      <c r="HU5" t="s" s="46">
        <v>25</v>
      </c>
      <c r="HV5" s="46"/>
      <c r="HW5" t="s" s="46">
        <v>25</v>
      </c>
      <c r="HX5" s="46"/>
      <c r="HY5" t="s" s="46">
        <v>30</v>
      </c>
      <c r="HZ5" t="s" s="46">
        <v>32</v>
      </c>
      <c r="IA5" s="46"/>
      <c r="IB5"/>
      <c r="IC5" t="s" s="47">
        <v>25</v>
      </c>
      <c r="ID5" s="47"/>
      <c r="IE5" t="s" s="47">
        <v>25</v>
      </c>
      <c r="IF5" s="47"/>
      <c r="IG5" t="s" s="47">
        <v>30</v>
      </c>
      <c r="IH5" t="s" s="47">
        <v>32</v>
      </c>
      <c r="II5" t="s" s="47">
        <v>34</v>
      </c>
      <c r="IJ5" t="s" s="47">
        <v>36</v>
      </c>
      <c r="IK5" t="s" s="47">
        <v>38</v>
      </c>
      <c r="IL5" t="s" s="47">
        <v>40</v>
      </c>
      <c r="IM5" t="s" s="47">
        <v>42</v>
      </c>
      <c r="IN5" t="s" s="47">
        <v>44</v>
      </c>
      <c r="IO5" t="s" s="47">
        <v>115</v>
      </c>
      <c r="IP5" t="s" s="47">
        <v>121</v>
      </c>
      <c r="IQ5" t="s" s="47">
        <v>123</v>
      </c>
      <c r="IR5" s="47"/>
      <c r="IS5" t="s" s="47">
        <v>25</v>
      </c>
      <c r="IT5" s="47"/>
      <c r="IU5" t="s" s="47">
        <v>30</v>
      </c>
      <c r="IV5" t="s" s="47">
        <v>32</v>
      </c>
      <c r="IW5" s="47"/>
      <c r="IX5" t="s" s="47">
        <v>30</v>
      </c>
      <c r="IY5" t="s" s="47">
        <v>32</v>
      </c>
      <c r="IZ5" s="47"/>
      <c r="JA5" t="s" s="47">
        <v>30</v>
      </c>
      <c r="JB5" t="s" s="47">
        <v>32</v>
      </c>
      <c r="JC5" t="s" s="47">
        <v>34</v>
      </c>
      <c r="JD5" t="s" s="47">
        <v>36</v>
      </c>
      <c r="JE5" s="47"/>
      <c r="JF5" s="47"/>
      <c r="JG5" t="s" s="47">
        <v>30</v>
      </c>
      <c r="JH5" t="s" s="47">
        <v>32</v>
      </c>
      <c r="JI5" t="s" s="47">
        <v>34</v>
      </c>
      <c r="JJ5" t="s" s="47">
        <v>36</v>
      </c>
      <c r="JK5" t="s" s="47">
        <v>38</v>
      </c>
      <c r="JL5" t="s" s="47">
        <v>40</v>
      </c>
      <c r="JM5" s="47"/>
      <c r="JN5" t="s" s="47">
        <v>30</v>
      </c>
      <c r="JO5" t="s" s="47">
        <v>32</v>
      </c>
      <c r="JP5" s="47"/>
      <c r="JQ5" t="s" s="47">
        <v>30</v>
      </c>
      <c r="JR5" t="s" s="47">
        <v>32</v>
      </c>
      <c r="JS5" t="s" s="47">
        <v>34</v>
      </c>
      <c r="JT5" s="47"/>
      <c r="JU5" t="s" s="47">
        <v>30</v>
      </c>
      <c r="JV5" t="s" s="47">
        <v>32</v>
      </c>
      <c r="JW5" s="47"/>
      <c r="JX5" t="s" s="47">
        <v>30</v>
      </c>
      <c r="JY5" t="s" s="47">
        <v>32</v>
      </c>
      <c r="JZ5" t="s" s="47">
        <v>34</v>
      </c>
      <c r="KA5" t="s" s="47">
        <v>36</v>
      </c>
      <c r="KB5" s="47"/>
      <c r="KC5" t="s" s="47">
        <v>30</v>
      </c>
      <c r="KD5" t="s" s="47">
        <v>32</v>
      </c>
      <c r="KE5" s="47"/>
      <c r="KF5" t="s" s="47">
        <v>25</v>
      </c>
      <c r="KG5" s="47"/>
      <c r="KH5" t="s" s="47">
        <v>25</v>
      </c>
      <c r="KI5" s="47"/>
      <c r="KJ5" t="s" s="47">
        <v>30</v>
      </c>
      <c r="KK5" s="47"/>
      <c r="KL5" t="s" s="47">
        <v>25</v>
      </c>
      <c r="KM5" s="47"/>
      <c r="KN5" t="s" s="47">
        <v>25</v>
      </c>
      <c r="KO5" s="47"/>
      <c r="KP5" t="s" s="47">
        <v>25</v>
      </c>
      <c r="KQ5" s="47"/>
      <c r="KR5" t="s" s="47">
        <v>25</v>
      </c>
      <c r="KS5" s="47"/>
      <c r="KT5" t="s" s="47">
        <v>30</v>
      </c>
      <c r="KU5" t="s" s="47">
        <v>32</v>
      </c>
      <c r="KV5" t="s" s="47">
        <v>34</v>
      </c>
      <c r="KW5" t="s" s="47">
        <v>36</v>
      </c>
      <c r="KX5" t="s" s="47">
        <v>38</v>
      </c>
      <c r="KY5" s="47"/>
      <c r="KZ5" t="s" s="47">
        <v>25</v>
      </c>
      <c r="LA5" s="47"/>
      <c r="LB5" t="s" s="47">
        <v>30</v>
      </c>
      <c r="LC5" t="s" s="47">
        <v>32</v>
      </c>
      <c r="LD5" t="s" s="47">
        <v>34</v>
      </c>
      <c r="LE5" t="s" s="47">
        <v>36</v>
      </c>
      <c r="LF5" s="47"/>
      <c r="LG5" t="s" s="47">
        <v>30</v>
      </c>
      <c r="LH5" t="s" s="47">
        <v>32</v>
      </c>
      <c r="LI5" s="47"/>
      <c r="LJ5" t="s" s="47">
        <v>30</v>
      </c>
      <c r="LK5" s="47"/>
      <c r="LL5" t="s" s="47">
        <v>30</v>
      </c>
      <c r="LM5" t="s" s="47">
        <v>32</v>
      </c>
      <c r="LN5" t="s" s="47">
        <v>34</v>
      </c>
      <c r="LO5" t="s" s="47">
        <v>36</v>
      </c>
      <c r="LP5" t="s" s="47">
        <v>38</v>
      </c>
      <c r="LQ5" t="s" s="47">
        <v>40</v>
      </c>
      <c r="LR5" t="s" s="47">
        <v>42</v>
      </c>
      <c r="LS5" t="s" s="47">
        <v>44</v>
      </c>
      <c r="LT5" s="47"/>
      <c r="LU5" t="s" s="47">
        <v>25</v>
      </c>
      <c r="LV5" s="47"/>
      <c r="LW5" t="s" s="47">
        <v>30</v>
      </c>
      <c r="LX5" t="s" s="47">
        <v>32</v>
      </c>
      <c r="LY5" s="47"/>
      <c r="LZ5" t="s" s="47">
        <v>30</v>
      </c>
      <c r="MA5" t="s" s="47">
        <v>32</v>
      </c>
      <c r="MB5" s="47"/>
      <c r="MC5" t="s" s="47">
        <v>25</v>
      </c>
      <c r="MD5" s="47"/>
      <c r="ME5" t="s" s="47">
        <v>30</v>
      </c>
      <c r="MF5" t="s" s="47">
        <v>32</v>
      </c>
      <c r="MG5" t="s" s="47">
        <v>34</v>
      </c>
      <c r="MH5" t="s" s="47">
        <v>36</v>
      </c>
      <c r="MI5" t="s" s="47">
        <v>38</v>
      </c>
      <c r="MJ5" t="s" s="47">
        <v>40</v>
      </c>
      <c r="MK5" s="47"/>
      <c r="ML5" t="s" s="47">
        <v>30</v>
      </c>
      <c r="MM5" t="s" s="47">
        <v>32</v>
      </c>
      <c r="MN5" t="s" s="47">
        <v>452</v>
      </c>
      <c r="MO5" t="s" s="47">
        <v>34</v>
      </c>
      <c r="MP5" t="s" s="47">
        <v>36</v>
      </c>
      <c r="MQ5" t="s" s="47">
        <v>38</v>
      </c>
      <c r="MR5" t="s" s="47">
        <v>40</v>
      </c>
      <c r="MS5" t="s" s="47">
        <v>42</v>
      </c>
      <c r="MT5" t="s" s="47">
        <v>44</v>
      </c>
      <c r="MU5" t="s" s="47">
        <v>115</v>
      </c>
      <c r="MV5" t="s" s="47">
        <v>117</v>
      </c>
      <c r="MW5" t="s" s="47">
        <v>119</v>
      </c>
      <c r="MX5" t="s" s="47">
        <v>121</v>
      </c>
      <c r="MY5" t="s" s="47">
        <v>123</v>
      </c>
      <c r="MZ5" t="s" s="47">
        <v>125</v>
      </c>
      <c r="NA5" t="s" s="47">
        <v>127</v>
      </c>
      <c r="NB5" t="s" s="47">
        <v>129</v>
      </c>
      <c r="NC5" t="s" s="47">
        <v>131</v>
      </c>
      <c r="ND5" t="s" s="47">
        <v>133</v>
      </c>
      <c r="NE5" t="s" s="47">
        <v>135</v>
      </c>
      <c r="NF5" t="s" s="47">
        <v>137</v>
      </c>
      <c r="NG5" t="s" s="47">
        <v>161</v>
      </c>
      <c r="NH5" t="s" s="47">
        <v>163</v>
      </c>
      <c r="NI5" t="s" s="47">
        <v>165</v>
      </c>
      <c r="NJ5" t="s" s="47">
        <v>475</v>
      </c>
      <c r="NK5" t="s" s="47">
        <v>477</v>
      </c>
      <c r="NL5" t="s" s="47">
        <v>479</v>
      </c>
      <c r="NM5" s="47"/>
      <c r="NN5" t="s" s="47">
        <v>25</v>
      </c>
      <c r="NO5" s="47"/>
      <c r="NP5" t="s" s="47">
        <v>25</v>
      </c>
      <c r="NQ5" s="47"/>
      <c r="NR5" t="s" s="47">
        <v>30</v>
      </c>
      <c r="NS5" t="s" s="47">
        <v>32</v>
      </c>
      <c r="NT5" t="s" s="47">
        <v>34</v>
      </c>
      <c r="NU5" s="47"/>
      <c r="NV5" t="s" s="47">
        <v>30</v>
      </c>
      <c r="NW5" t="s" s="47">
        <v>32</v>
      </c>
      <c r="NX5" s="47"/>
      <c r="NY5" t="s" s="47">
        <v>25</v>
      </c>
      <c r="NZ5" s="47"/>
      <c r="OA5" t="s" s="47">
        <v>30</v>
      </c>
      <c r="OB5" t="s" s="47">
        <v>32</v>
      </c>
      <c r="OC5" t="s" s="47">
        <v>34</v>
      </c>
      <c r="OD5" t="s" s="47">
        <v>36</v>
      </c>
      <c r="OE5" t="s" s="47">
        <v>38</v>
      </c>
      <c r="OF5" t="s" s="47">
        <v>40</v>
      </c>
      <c r="OG5" t="s" s="47">
        <v>42</v>
      </c>
      <c r="OH5" t="s" s="47">
        <v>44</v>
      </c>
      <c r="OI5" s="47"/>
      <c r="OJ5" t="s" s="47">
        <v>25</v>
      </c>
      <c r="OK5" s="47"/>
      <c r="OL5" t="s" s="47">
        <v>25</v>
      </c>
      <c r="OM5" s="47"/>
      <c r="ON5" t="s" s="47">
        <v>30</v>
      </c>
      <c r="OO5" t="s" s="47">
        <v>32</v>
      </c>
      <c r="OP5" s="47"/>
      <c r="OQ5" t="s" s="47">
        <v>34</v>
      </c>
      <c r="OR5" s="47"/>
      <c r="OS5" t="s" s="47">
        <v>34</v>
      </c>
      <c r="OT5" s="47"/>
      <c r="OU5" t="s" s="47">
        <v>30</v>
      </c>
      <c r="OV5" t="s" s="47">
        <v>522</v>
      </c>
      <c r="OW5" t="s" s="47">
        <v>522</v>
      </c>
      <c r="OX5" t="s" s="47">
        <v>522</v>
      </c>
      <c r="OY5" s="47"/>
      <c r="OZ5"/>
      <c r="PA5" t="s" s="48">
        <v>30</v>
      </c>
      <c r="PB5" t="s" s="48">
        <v>32</v>
      </c>
      <c r="PC5" t="s" s="48">
        <v>34</v>
      </c>
      <c r="PD5" s="48"/>
      <c r="PE5" t="s" s="48">
        <v>30</v>
      </c>
      <c r="PF5" t="s" s="48">
        <v>32</v>
      </c>
      <c r="PG5" s="48"/>
      <c r="PH5" t="s" s="48">
        <v>30</v>
      </c>
      <c r="PI5" t="s" s="48">
        <v>32</v>
      </c>
      <c r="PJ5" s="48"/>
      <c r="PK5" t="s" s="48">
        <v>25</v>
      </c>
      <c r="PL5" s="48"/>
      <c r="PM5" t="s" s="48">
        <v>30</v>
      </c>
      <c r="PN5" t="s" s="48">
        <v>32</v>
      </c>
      <c r="PO5" t="s" s="48">
        <v>34</v>
      </c>
      <c r="PP5" t="s" s="48">
        <v>36</v>
      </c>
      <c r="PQ5" s="48"/>
      <c r="PR5" t="s" s="48">
        <v>25</v>
      </c>
      <c r="PS5" s="48"/>
      <c r="PT5" t="s" s="48">
        <v>25</v>
      </c>
      <c r="PU5" s="48"/>
      <c r="PV5" t="s" s="48">
        <v>25</v>
      </c>
      <c r="PW5" s="48"/>
      <c r="PX5" t="s" s="48">
        <v>30</v>
      </c>
      <c r="PY5" t="s" s="48">
        <v>32</v>
      </c>
      <c r="PZ5" t="s" s="48">
        <v>34</v>
      </c>
      <c r="QA5" s="48"/>
      <c r="QB5" t="s" s="48">
        <v>25</v>
      </c>
      <c r="QC5" s="48"/>
      <c r="QD5" t="s" s="48">
        <v>30</v>
      </c>
      <c r="QE5" t="s" s="48">
        <v>32</v>
      </c>
      <c r="QF5" t="s" s="48">
        <v>34</v>
      </c>
      <c r="QG5" s="48"/>
      <c r="QH5" t="s" s="48">
        <v>30</v>
      </c>
      <c r="QI5" t="s" s="48">
        <v>32</v>
      </c>
      <c r="QJ5" t="s" s="48">
        <v>34</v>
      </c>
      <c r="QK5" t="s" s="48">
        <v>36</v>
      </c>
      <c r="QL5" s="48"/>
      <c r="QM5" t="s" s="48">
        <v>25</v>
      </c>
      <c r="QN5" s="48"/>
      <c r="QO5" t="s" s="48">
        <v>25</v>
      </c>
      <c r="QP5" s="48"/>
      <c r="QQ5" t="s" s="48">
        <v>30</v>
      </c>
      <c r="QR5" t="s" s="48">
        <v>32</v>
      </c>
      <c r="QS5" t="s" s="48">
        <v>34</v>
      </c>
      <c r="QT5" s="48"/>
      <c r="QU5" t="s" s="48">
        <v>25</v>
      </c>
      <c r="QV5" s="48"/>
      <c r="QW5" t="s" s="48">
        <v>25</v>
      </c>
      <c r="QX5" s="48"/>
      <c r="QY5" t="s" s="48">
        <v>25</v>
      </c>
      <c r="QZ5" s="48"/>
      <c r="RA5" t="s" s="48">
        <v>25</v>
      </c>
      <c r="RB5" s="48"/>
      <c r="RC5" t="s" s="48">
        <v>25</v>
      </c>
      <c r="RD5" s="48"/>
      <c r="RE5" t="s" s="48">
        <v>30</v>
      </c>
      <c r="RF5" t="s" s="48">
        <v>32</v>
      </c>
      <c r="RG5" t="s" s="48">
        <v>34</v>
      </c>
      <c r="RH5" s="48"/>
      <c r="RI5" t="s" s="48">
        <v>30</v>
      </c>
      <c r="RJ5" t="s" s="48">
        <v>32</v>
      </c>
      <c r="RK5" s="48"/>
      <c r="RL5" t="s" s="48">
        <v>25</v>
      </c>
      <c r="RM5" s="48"/>
      <c r="RN5" t="s" s="48">
        <v>25</v>
      </c>
      <c r="RO5" s="48"/>
      <c r="RP5" t="s" s="48">
        <v>30</v>
      </c>
      <c r="RQ5" t="s" s="48">
        <v>32</v>
      </c>
      <c r="RR5" t="s" s="48">
        <v>34</v>
      </c>
      <c r="RS5" t="s" s="48">
        <v>36</v>
      </c>
      <c r="RT5" t="s" s="48">
        <v>38</v>
      </c>
      <c r="RU5" t="s" s="48">
        <v>40</v>
      </c>
      <c r="RV5" s="48"/>
      <c r="RW5" t="s" s="48">
        <v>30</v>
      </c>
      <c r="RX5" s="48"/>
      <c r="RY5" t="s" s="48">
        <v>25</v>
      </c>
      <c r="RZ5" s="48"/>
      <c r="SA5" t="s" s="48">
        <v>25</v>
      </c>
      <c r="SB5" s="48"/>
      <c r="SC5" t="s" s="48">
        <v>25</v>
      </c>
      <c r="SD5" s="48"/>
      <c r="SE5" t="s" s="48">
        <v>30</v>
      </c>
      <c r="SF5" t="s" s="48">
        <v>32</v>
      </c>
      <c r="SG5" s="48"/>
      <c r="SH5" t="s" s="48">
        <v>25</v>
      </c>
      <c r="SI5" s="48"/>
      <c r="SJ5" t="s" s="48">
        <v>25</v>
      </c>
      <c r="SK5" s="48"/>
      <c r="SL5" t="s" s="48">
        <v>25</v>
      </c>
      <c r="SM5" s="48"/>
      <c r="SN5" t="s" s="48">
        <v>25</v>
      </c>
      <c r="SO5" s="48"/>
      <c r="SP5" t="s" s="48">
        <v>25</v>
      </c>
      <c r="SQ5" s="48"/>
      <c r="SR5" t="s" s="48">
        <v>25</v>
      </c>
      <c r="SS5" s="48"/>
      <c r="ST5" t="s" s="48">
        <v>25</v>
      </c>
      <c r="SU5" s="48"/>
      <c r="SV5" t="s" s="48">
        <v>30</v>
      </c>
      <c r="SW5" s="48"/>
      <c r="SX5" t="s" s="48">
        <v>30</v>
      </c>
      <c r="SY5" t="s" s="48">
        <v>32</v>
      </c>
      <c r="SZ5" s="48"/>
      <c r="TA5" t="s" s="48">
        <v>25</v>
      </c>
      <c r="TB5" s="48"/>
      <c r="TC5" t="s" s="48">
        <v>25</v>
      </c>
      <c r="TD5" s="48"/>
      <c r="TE5" t="s" s="48">
        <v>25</v>
      </c>
      <c r="TF5" s="48"/>
      <c r="TG5" t="s" s="48">
        <v>25</v>
      </c>
      <c r="TH5" s="48"/>
      <c r="TI5" t="s" s="48">
        <v>25</v>
      </c>
      <c r="TJ5" s="48"/>
      <c r="TK5" t="s" s="48">
        <v>25</v>
      </c>
      <c r="TL5" s="48"/>
      <c r="TM5" t="s" s="48">
        <v>25</v>
      </c>
      <c r="TN5" s="48"/>
      <c r="TO5" t="s" s="48">
        <v>25</v>
      </c>
      <c r="TP5" s="48"/>
      <c r="TQ5" t="s" s="48">
        <v>25</v>
      </c>
      <c r="TR5" s="48"/>
      <c r="TS5" t="s" s="48">
        <v>25</v>
      </c>
      <c r="TT5" s="48"/>
      <c r="TU5" t="s" s="48">
        <v>25</v>
      </c>
      <c r="TV5" s="48"/>
      <c r="TW5" t="s" s="48">
        <v>25</v>
      </c>
      <c r="TX5" s="48"/>
      <c r="TY5" t="s" s="48">
        <v>25</v>
      </c>
      <c r="TZ5" s="48"/>
      <c r="UA5" t="s" s="48">
        <v>25</v>
      </c>
      <c r="UB5" s="48"/>
      <c r="UC5" t="s" s="48">
        <v>30</v>
      </c>
      <c r="UD5" t="s" s="48">
        <v>32</v>
      </c>
      <c r="UE5" t="s" s="48">
        <v>34</v>
      </c>
      <c r="UF5" t="s" s="48">
        <v>36</v>
      </c>
      <c r="UG5" t="s" s="48">
        <v>38</v>
      </c>
      <c r="UH5" t="s" s="48">
        <v>40</v>
      </c>
      <c r="UI5" t="s" s="48">
        <v>42</v>
      </c>
      <c r="UJ5" s="48"/>
      <c r="UK5" t="s" s="48">
        <v>25</v>
      </c>
      <c r="UL5" s="48"/>
      <c r="UM5" t="s" s="48">
        <v>25</v>
      </c>
      <c r="UN5" s="48"/>
      <c r="UO5" t="s" s="48">
        <v>30</v>
      </c>
      <c r="UP5" s="48"/>
      <c r="UQ5"/>
      <c r="UR5" t="s" s="49">
        <v>30</v>
      </c>
      <c r="US5" t="s" s="49">
        <v>32</v>
      </c>
      <c r="UT5" s="49"/>
      <c r="UU5"/>
      <c r="UV5" s="1"/>
    </row>
    <row r="6" spans="1:568" ht="37.5" customHeight="1" thickBot="1">
      <c r="A6" s="42" t="s">
        <v>15</v>
      </c>
      <c r="B6" s="42" t="s">
        <v>9</v>
      </c>
      <c r="C6" s="9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6"/>
      <c r="FQ6" s="46"/>
      <c r="FR6" s="46"/>
      <c r="FS6" s="46"/>
      <c r="FT6" s="46"/>
      <c r="FU6" s="46"/>
      <c r="FV6" s="46"/>
      <c r="FW6" s="46"/>
      <c r="FX6" s="46"/>
      <c r="FY6" s="46"/>
      <c r="FZ6" s="46"/>
      <c r="GA6" s="46"/>
      <c r="GB6" s="46"/>
      <c r="GC6" s="46"/>
      <c r="GD6" s="46"/>
      <c r="GE6" s="46"/>
      <c r="GF6" s="46"/>
      <c r="GG6" s="46"/>
      <c r="GH6" s="46"/>
      <c r="GI6" s="46"/>
      <c r="GJ6" s="46"/>
      <c r="GK6" s="46"/>
      <c r="GL6" s="46"/>
      <c r="GM6" s="46"/>
      <c r="GN6" s="46"/>
      <c r="GO6" s="46"/>
      <c r="GP6" s="46"/>
      <c r="GQ6" s="46"/>
      <c r="GR6" s="46"/>
      <c r="GS6" s="46"/>
      <c r="GT6" s="46"/>
      <c r="GU6" s="46"/>
      <c r="GV6" s="46"/>
      <c r="GW6" s="46"/>
      <c r="GX6" s="46"/>
      <c r="GY6" s="46"/>
      <c r="GZ6" s="46"/>
      <c r="HA6" s="46"/>
      <c r="HB6" s="46"/>
      <c r="HC6" s="46"/>
      <c r="HD6" s="46"/>
      <c r="HE6" s="46"/>
      <c r="HF6" s="46"/>
      <c r="HG6" s="46"/>
      <c r="HH6" s="46"/>
      <c r="HI6" s="46"/>
      <c r="HJ6" s="46"/>
      <c r="HK6" s="46"/>
      <c r="HL6" s="46"/>
      <c r="HM6" s="46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6"/>
      <c r="HY6" s="46"/>
      <c r="HZ6" s="46"/>
      <c r="IA6" s="46"/>
      <c r="IB6"/>
      <c r="IC6" s="47"/>
      <c r="ID6" s="47"/>
      <c r="IE6" s="47"/>
      <c r="IF6" s="47"/>
      <c r="IG6" s="47"/>
      <c r="IH6" s="47"/>
      <c r="II6" s="47"/>
      <c r="IJ6" s="47"/>
      <c r="IK6" s="47"/>
      <c r="IL6" s="47"/>
      <c r="IM6" s="47"/>
      <c r="IN6" s="47"/>
      <c r="IO6" s="47"/>
      <c r="IP6" s="47"/>
      <c r="IQ6" s="47"/>
      <c r="IR6" s="47"/>
      <c r="IS6" s="47"/>
      <c r="IT6" s="47"/>
      <c r="IU6" s="47"/>
      <c r="IV6" s="47"/>
      <c r="IW6" s="47"/>
      <c r="IX6" s="47"/>
      <c r="IY6" s="47"/>
      <c r="IZ6" s="47"/>
      <c r="JA6" s="47"/>
      <c r="JB6" s="47"/>
      <c r="JC6" s="47"/>
      <c r="JD6" s="47"/>
      <c r="JE6" s="47"/>
      <c r="JF6" s="47"/>
      <c r="JG6" s="47"/>
      <c r="JH6" s="47"/>
      <c r="JI6" s="47"/>
      <c r="JJ6" s="47"/>
      <c r="JK6" s="47"/>
      <c r="JL6" s="47"/>
      <c r="JM6" s="47"/>
      <c r="JN6" s="47"/>
      <c r="JO6" s="47"/>
      <c r="JP6" s="47"/>
      <c r="JQ6" s="47"/>
      <c r="JR6" s="47"/>
      <c r="JS6" s="47"/>
      <c r="JT6" s="47"/>
      <c r="JU6" s="47"/>
      <c r="JV6" s="47"/>
      <c r="JW6" s="47"/>
      <c r="JX6" s="47"/>
      <c r="JY6" s="47"/>
      <c r="JZ6" s="47"/>
      <c r="KA6" s="47"/>
      <c r="KB6" s="47"/>
      <c r="KC6" s="47"/>
      <c r="KD6" s="47"/>
      <c r="KE6" s="47"/>
      <c r="KF6" s="47"/>
      <c r="KG6" s="47"/>
      <c r="KH6" s="47"/>
      <c r="KI6" s="47"/>
      <c r="KJ6" s="47"/>
      <c r="KK6" s="47"/>
      <c r="KL6" s="47"/>
      <c r="KM6" s="47"/>
      <c r="KN6" s="47"/>
      <c r="KO6" s="47"/>
      <c r="KP6" s="47"/>
      <c r="KQ6" s="47"/>
      <c r="KR6" s="47"/>
      <c r="KS6" s="47"/>
      <c r="KT6" s="47"/>
      <c r="KU6" s="47"/>
      <c r="KV6" s="47"/>
      <c r="KW6" s="47"/>
      <c r="KX6" s="47"/>
      <c r="KY6" s="47"/>
      <c r="KZ6" s="47"/>
      <c r="LA6" s="47"/>
      <c r="LB6" s="47"/>
      <c r="LC6" s="47"/>
      <c r="LD6" s="47"/>
      <c r="LE6" s="47"/>
      <c r="LF6" s="47"/>
      <c r="LG6" s="47"/>
      <c r="LH6" s="47"/>
      <c r="LI6" s="47"/>
      <c r="LJ6" s="47"/>
      <c r="LK6" s="47"/>
      <c r="LL6" s="47"/>
      <c r="LM6" s="47"/>
      <c r="LN6" s="47"/>
      <c r="LO6" s="47"/>
      <c r="LP6" s="47"/>
      <c r="LQ6" s="47"/>
      <c r="LR6" s="47"/>
      <c r="LS6" s="47"/>
      <c r="LT6" s="47"/>
      <c r="LU6" s="47"/>
      <c r="LV6" s="47"/>
      <c r="LW6" s="47"/>
      <c r="LX6" s="47"/>
      <c r="LY6" s="47"/>
      <c r="LZ6" s="47"/>
      <c r="MA6" s="47"/>
      <c r="MB6" s="47"/>
      <c r="MC6" s="47"/>
      <c r="MD6" s="47"/>
      <c r="ME6" s="47"/>
      <c r="MF6" s="47"/>
      <c r="MG6" s="47"/>
      <c r="MH6" s="47"/>
      <c r="MI6" s="47"/>
      <c r="MJ6" s="47"/>
      <c r="MK6" s="47"/>
      <c r="ML6" s="47"/>
      <c r="MM6" s="47"/>
      <c r="MN6" s="47"/>
      <c r="MO6" s="47"/>
      <c r="MP6" s="47"/>
      <c r="MQ6" s="47"/>
      <c r="MR6" s="47"/>
      <c r="MS6" s="47"/>
      <c r="MT6" s="47"/>
      <c r="MU6" s="47"/>
      <c r="MV6" s="47"/>
      <c r="MW6" s="47"/>
      <c r="MX6" s="47"/>
      <c r="MY6" s="47"/>
      <c r="MZ6" s="47"/>
      <c r="NA6" s="47"/>
      <c r="NB6" s="47"/>
      <c r="NC6" s="47"/>
      <c r="ND6" s="47"/>
      <c r="NE6" s="47"/>
      <c r="NF6" s="47"/>
      <c r="NG6" s="47"/>
      <c r="NH6" s="47"/>
      <c r="NI6" s="47"/>
      <c r="NJ6" s="47"/>
      <c r="NK6" s="47"/>
      <c r="NL6" s="47"/>
      <c r="NM6" s="47"/>
      <c r="NN6" s="47"/>
      <c r="NO6" s="47"/>
      <c r="NP6" s="47"/>
      <c r="NQ6" s="47"/>
      <c r="NR6" s="47"/>
      <c r="NS6" s="47"/>
      <c r="NT6" s="47"/>
      <c r="NU6" s="47"/>
      <c r="NV6" s="47"/>
      <c r="NW6" s="47"/>
      <c r="NX6" s="47"/>
      <c r="NY6" s="47"/>
      <c r="NZ6" s="47"/>
      <c r="OA6" s="47"/>
      <c r="OB6" s="47"/>
      <c r="OC6" s="47"/>
      <c r="OD6" s="47"/>
      <c r="OE6" s="47"/>
      <c r="OF6" s="47"/>
      <c r="OG6" s="47"/>
      <c r="OH6" s="47"/>
      <c r="OI6" s="47"/>
      <c r="OJ6" s="47"/>
      <c r="OK6" s="47"/>
      <c r="OL6" s="47"/>
      <c r="OM6" s="47"/>
      <c r="ON6" s="47"/>
      <c r="OO6" s="47"/>
      <c r="OP6" s="47"/>
      <c r="OQ6" s="47"/>
      <c r="OR6" s="47"/>
      <c r="OS6" s="47"/>
      <c r="OT6" s="47"/>
      <c r="OU6" s="47"/>
      <c r="OV6" s="47"/>
      <c r="OW6" s="47"/>
      <c r="OX6" s="47"/>
      <c r="OY6" s="47"/>
      <c r="OZ6"/>
      <c r="PA6" s="48"/>
      <c r="PB6" s="48"/>
      <c r="PC6" s="48"/>
      <c r="PD6" s="48"/>
      <c r="PE6" s="48"/>
      <c r="PF6" s="48"/>
      <c r="PG6" s="48"/>
      <c r="PH6" s="48"/>
      <c r="PI6" s="48"/>
      <c r="PJ6" s="48"/>
      <c r="PK6" s="48"/>
      <c r="PL6" s="48"/>
      <c r="PM6" s="48"/>
      <c r="PN6" s="48"/>
      <c r="PO6" s="48"/>
      <c r="PP6" s="48"/>
      <c r="PQ6" s="48"/>
      <c r="PR6" s="48"/>
      <c r="PS6" s="48"/>
      <c r="PT6" s="48"/>
      <c r="PU6" s="48"/>
      <c r="PV6" s="48"/>
      <c r="PW6" s="48"/>
      <c r="PX6" s="48"/>
      <c r="PY6" s="48"/>
      <c r="PZ6" s="48"/>
      <c r="QA6" s="48"/>
      <c r="QB6" s="48"/>
      <c r="QC6" s="48"/>
      <c r="QD6" s="48"/>
      <c r="QE6" s="48"/>
      <c r="QF6" s="48"/>
      <c r="QG6" s="48"/>
      <c r="QH6" s="48"/>
      <c r="QI6" s="48"/>
      <c r="QJ6" s="48"/>
      <c r="QK6" s="48"/>
      <c r="QL6" s="48"/>
      <c r="QM6" s="48"/>
      <c r="QN6" s="48"/>
      <c r="QO6" s="48"/>
      <c r="QP6" s="48"/>
      <c r="QQ6" s="48"/>
      <c r="QR6" s="48"/>
      <c r="QS6" s="48"/>
      <c r="QT6" s="48"/>
      <c r="QU6" s="48"/>
      <c r="QV6" s="48"/>
      <c r="QW6" s="48"/>
      <c r="QX6" s="48"/>
      <c r="QY6" s="48"/>
      <c r="QZ6" s="48"/>
      <c r="RA6" s="48"/>
      <c r="RB6" s="48"/>
      <c r="RC6" s="48"/>
      <c r="RD6" s="48"/>
      <c r="RE6" s="48"/>
      <c r="RF6" s="48"/>
      <c r="RG6" s="48"/>
      <c r="RH6" s="48"/>
      <c r="RI6" s="48"/>
      <c r="RJ6" s="48"/>
      <c r="RK6" s="48"/>
      <c r="RL6" s="48"/>
      <c r="RM6" s="48"/>
      <c r="RN6" s="48"/>
      <c r="RO6" s="48"/>
      <c r="RP6" s="48"/>
      <c r="RQ6" s="48"/>
      <c r="RR6" s="48"/>
      <c r="RS6" s="48"/>
      <c r="RT6" s="48"/>
      <c r="RU6" s="48"/>
      <c r="RV6" s="48"/>
      <c r="RW6" s="48"/>
      <c r="RX6" s="48"/>
      <c r="RY6" s="48"/>
      <c r="RZ6" s="48"/>
      <c r="SA6" s="48"/>
      <c r="SB6" s="48"/>
      <c r="SC6" s="48"/>
      <c r="SD6" s="48"/>
      <c r="SE6" s="48"/>
      <c r="SF6" s="48"/>
      <c r="SG6" s="48"/>
      <c r="SH6" s="48"/>
      <c r="SI6" s="48"/>
      <c r="SJ6" s="48"/>
      <c r="SK6" s="48"/>
      <c r="SL6" s="48"/>
      <c r="SM6" s="48"/>
      <c r="SN6" s="48"/>
      <c r="SO6" s="48"/>
      <c r="SP6" s="48"/>
      <c r="SQ6" s="48"/>
      <c r="SR6" s="48"/>
      <c r="SS6" s="48"/>
      <c r="ST6" s="48"/>
      <c r="SU6" s="48"/>
      <c r="SV6" s="48"/>
      <c r="SW6" s="48"/>
      <c r="SX6" s="48"/>
      <c r="SY6" s="48"/>
      <c r="SZ6" s="48"/>
      <c r="TA6" s="48"/>
      <c r="TB6" s="48"/>
      <c r="TC6" s="48"/>
      <c r="TD6" s="48"/>
      <c r="TE6" s="48"/>
      <c r="TF6" s="48"/>
      <c r="TG6" s="48"/>
      <c r="TH6" s="48"/>
      <c r="TI6" s="48"/>
      <c r="TJ6" s="48"/>
      <c r="TK6" s="48"/>
      <c r="TL6" s="48"/>
      <c r="TM6" s="48"/>
      <c r="TN6" s="48"/>
      <c r="TO6" s="48"/>
      <c r="TP6" s="48"/>
      <c r="TQ6" s="48"/>
      <c r="TR6" s="48"/>
      <c r="TS6" s="48"/>
      <c r="TT6" s="48"/>
      <c r="TU6" s="48"/>
      <c r="TV6" s="48"/>
      <c r="TW6" s="48"/>
      <c r="TX6" s="48"/>
      <c r="TY6" s="48"/>
      <c r="TZ6" s="48"/>
      <c r="UA6" s="48"/>
      <c r="UB6" s="48"/>
      <c r="UC6" s="48"/>
      <c r="UD6" s="48"/>
      <c r="UE6" s="48"/>
      <c r="UF6" s="48"/>
      <c r="UG6" s="48"/>
      <c r="UH6" s="48"/>
      <c r="UI6" s="48"/>
      <c r="UJ6" s="48"/>
      <c r="UK6" s="48"/>
      <c r="UL6" s="48"/>
      <c r="UM6" s="48"/>
      <c r="UN6" s="48"/>
      <c r="UO6" s="48"/>
      <c r="UP6" s="48"/>
      <c r="UQ6"/>
      <c r="UR6" s="49"/>
      <c r="US6" s="49"/>
      <c r="UT6" s="49"/>
      <c r="UU6"/>
      <c r="UV6" s="1"/>
    </row>
    <row r="7" spans="1:568" ht="120" customHeight="1" thickBot="1">
      <c r="A7" s="42"/>
      <c r="B7" s="42"/>
      <c r="C7" s="9"/>
      <c r="D7" t="s" s="44">
        <v>29</v>
      </c>
      <c r="E7" t="s" s="44">
        <v>31</v>
      </c>
      <c r="F7" t="s" s="44">
        <v>33</v>
      </c>
      <c r="G7" t="s" s="44">
        <v>35</v>
      </c>
      <c r="H7" t="s" s="44">
        <v>37</v>
      </c>
      <c r="I7" t="s" s="44">
        <v>39</v>
      </c>
      <c r="J7" t="s" s="44">
        <v>41</v>
      </c>
      <c r="K7" t="s" s="44">
        <v>43</v>
      </c>
      <c r="L7" t="s" s="44">
        <v>45</v>
      </c>
      <c r="M7" t="s" s="44">
        <v>48</v>
      </c>
      <c r="N7" t="s" s="44">
        <v>49</v>
      </c>
      <c r="O7" t="s" s="44">
        <v>50</v>
      </c>
      <c r="P7" t="s" s="44">
        <v>51</v>
      </c>
      <c r="Q7" t="s" s="44">
        <v>45</v>
      </c>
      <c r="R7" t="s" s="44">
        <v>54</v>
      </c>
      <c r="S7" t="s" s="44">
        <v>55</v>
      </c>
      <c r="T7" t="s" s="44">
        <v>56</v>
      </c>
      <c r="U7" t="s" s="44">
        <v>57</v>
      </c>
      <c r="V7" t="s" s="44">
        <v>58</v>
      </c>
      <c r="W7" t="s" s="44">
        <v>45</v>
      </c>
      <c r="X7" t="s" s="44">
        <v>61</v>
      </c>
      <c r="Y7" t="s" s="44">
        <v>45</v>
      </c>
      <c r="Z7" t="s" s="44">
        <v>64</v>
      </c>
      <c r="AA7" t="s" s="44">
        <v>65</v>
      </c>
      <c r="AB7" t="s" s="44">
        <v>66</v>
      </c>
      <c r="AC7" t="s" s="44">
        <v>67</v>
      </c>
      <c r="AD7" t="s" s="44">
        <v>45</v>
      </c>
      <c r="AE7" t="s" s="44">
        <v>70</v>
      </c>
      <c r="AF7" t="s" s="44">
        <v>45</v>
      </c>
      <c r="AG7" t="s" s="44">
        <v>73</v>
      </c>
      <c r="AH7" t="s" s="44">
        <v>74</v>
      </c>
      <c r="AI7" t="s" s="44">
        <v>75</v>
      </c>
      <c r="AJ7" t="s" s="44">
        <v>76</v>
      </c>
      <c r="AK7" t="s" s="44">
        <v>77</v>
      </c>
      <c r="AL7" t="s" s="44">
        <v>78</v>
      </c>
      <c r="AM7" t="s" s="44">
        <v>79</v>
      </c>
      <c r="AN7" t="s" s="44">
        <v>80</v>
      </c>
      <c r="AO7" t="s" s="44">
        <v>45</v>
      </c>
      <c r="AP7" t="s" s="44">
        <v>83</v>
      </c>
      <c r="AQ7" t="s" s="44">
        <v>84</v>
      </c>
      <c r="AR7" t="s" s="44">
        <v>85</v>
      </c>
      <c r="AS7" t="s" s="44">
        <v>86</v>
      </c>
      <c r="AT7" t="s" s="44">
        <v>45</v>
      </c>
      <c r="AU7" t="s" s="44">
        <v>89</v>
      </c>
      <c r="AV7" t="s" s="44">
        <v>90</v>
      </c>
      <c r="AW7" t="s" s="44">
        <v>91</v>
      </c>
      <c r="AX7" t="s" s="44">
        <v>92</v>
      </c>
      <c r="AY7" t="s" s="44">
        <v>45</v>
      </c>
      <c r="AZ7" t="s" s="44">
        <v>95</v>
      </c>
      <c r="BA7" t="s" s="44">
        <v>96</v>
      </c>
      <c r="BB7" t="s" s="44">
        <v>97</v>
      </c>
      <c r="BC7" t="s" s="44">
        <v>45</v>
      </c>
      <c r="BD7" t="s" s="44">
        <v>100</v>
      </c>
      <c r="BE7" t="s" s="44">
        <v>101</v>
      </c>
      <c r="BF7" t="s" s="44">
        <v>102</v>
      </c>
      <c r="BG7" t="s" s="44">
        <v>103</v>
      </c>
      <c r="BH7" t="s" s="44">
        <v>45</v>
      </c>
      <c r="BI7" t="s" s="44">
        <v>106</v>
      </c>
      <c r="BJ7" t="s" s="44">
        <v>107</v>
      </c>
      <c r="BK7" t="s" s="44">
        <v>108</v>
      </c>
      <c r="BL7" t="s" s="44">
        <v>109</v>
      </c>
      <c r="BM7" t="s" s="44">
        <v>110</v>
      </c>
      <c r="BN7" t="s" s="44">
        <v>111</v>
      </c>
      <c r="BO7" t="s" s="44">
        <v>112</v>
      </c>
      <c r="BP7" t="s" s="44">
        <v>113</v>
      </c>
      <c r="BQ7" t="s" s="44">
        <v>114</v>
      </c>
      <c r="BR7" t="s" s="44">
        <v>116</v>
      </c>
      <c r="BS7" t="s" s="44">
        <v>118</v>
      </c>
      <c r="BT7" t="s" s="44">
        <v>120</v>
      </c>
      <c r="BU7" t="s" s="44">
        <v>122</v>
      </c>
      <c r="BV7" t="s" s="44">
        <v>124</v>
      </c>
      <c r="BW7" t="s" s="44">
        <v>126</v>
      </c>
      <c r="BX7" t="s" s="44">
        <v>128</v>
      </c>
      <c r="BY7" t="s" s="44">
        <v>130</v>
      </c>
      <c r="BZ7" t="s" s="44">
        <v>132</v>
      </c>
      <c r="CA7" t="s" s="44">
        <v>134</v>
      </c>
      <c r="CB7" t="s" s="44">
        <v>136</v>
      </c>
      <c r="CC7" t="s" s="44">
        <v>45</v>
      </c>
      <c r="CD7" t="s" s="44">
        <v>140</v>
      </c>
      <c r="CE7" t="s" s="44">
        <v>141</v>
      </c>
      <c r="CF7" t="s" s="44">
        <v>142</v>
      </c>
      <c r="CG7" t="s" s="44">
        <v>143</v>
      </c>
      <c r="CH7" t="s" s="44">
        <v>144</v>
      </c>
      <c r="CI7" t="s" s="44">
        <v>145</v>
      </c>
      <c r="CJ7" t="s" s="44">
        <v>146</v>
      </c>
      <c r="CK7" t="s" s="44">
        <v>147</v>
      </c>
      <c r="CL7" t="s" s="44">
        <v>148</v>
      </c>
      <c r="CM7" t="s" s="44">
        <v>149</v>
      </c>
      <c r="CN7" t="s" s="44">
        <v>150</v>
      </c>
      <c r="CO7" t="s" s="44">
        <v>151</v>
      </c>
      <c r="CP7" t="s" s="44">
        <v>152</v>
      </c>
      <c r="CQ7" t="s" s="44">
        <v>153</v>
      </c>
      <c r="CR7" t="s" s="44">
        <v>154</v>
      </c>
      <c r="CS7" t="s" s="44">
        <v>155</v>
      </c>
      <c r="CT7" t="s" s="44">
        <v>156</v>
      </c>
      <c r="CU7" t="s" s="44">
        <v>157</v>
      </c>
      <c r="CV7" t="s" s="44">
        <v>158</v>
      </c>
      <c r="CW7" t="s" s="44">
        <v>159</v>
      </c>
      <c r="CX7" t="s" s="44">
        <v>160</v>
      </c>
      <c r="CY7" t="s" s="44">
        <v>162</v>
      </c>
      <c r="CZ7" t="s" s="44">
        <v>164</v>
      </c>
      <c r="DA7" t="s" s="44">
        <v>45</v>
      </c>
      <c r="DB7" t="s" s="44">
        <v>168</v>
      </c>
      <c r="DC7" t="s" s="44">
        <v>169</v>
      </c>
      <c r="DD7" t="s" s="44">
        <v>45</v>
      </c>
      <c r="DE7" t="s" s="44">
        <v>172</v>
      </c>
      <c r="DF7" t="s" s="44">
        <v>45</v>
      </c>
      <c r="DG7" t="s" s="44">
        <v>175</v>
      </c>
      <c r="DH7" t="s" s="44">
        <v>176</v>
      </c>
      <c r="DI7" t="s" s="44">
        <v>45</v>
      </c>
      <c r="DJ7" t="s" s="44">
        <v>179</v>
      </c>
      <c r="DK7" t="s" s="44">
        <v>180</v>
      </c>
      <c r="DL7" t="s" s="44">
        <v>181</v>
      </c>
      <c r="DM7" t="s" s="44">
        <v>182</v>
      </c>
      <c r="DN7" t="s" s="44">
        <v>45</v>
      </c>
      <c r="DO7" t="s" s="44">
        <v>185</v>
      </c>
      <c r="DP7" t="s" s="44">
        <v>186</v>
      </c>
      <c r="DQ7" t="s" s="44">
        <v>45</v>
      </c>
      <c r="DR7" t="s" s="44">
        <v>189</v>
      </c>
      <c r="DS7" t="s" s="44">
        <v>45</v>
      </c>
      <c r="DT7" t="s" s="44">
        <v>189</v>
      </c>
      <c r="DU7" t="s" s="44">
        <v>45</v>
      </c>
      <c r="DV7"/>
      <c r="DW7" t="s" s="44">
        <v>195</v>
      </c>
      <c r="DX7" t="s" s="44">
        <v>196</v>
      </c>
      <c r="DY7" t="s" s="44">
        <v>75</v>
      </c>
      <c r="DZ7" t="s" s="44">
        <v>197</v>
      </c>
      <c r="EA7" t="s" s="44">
        <v>198</v>
      </c>
      <c r="EB7" t="s" s="44">
        <v>199</v>
      </c>
      <c r="EC7" t="s" s="44">
        <v>79</v>
      </c>
      <c r="ED7" t="s" s="44">
        <v>80</v>
      </c>
      <c r="EE7" t="s" s="44">
        <v>200</v>
      </c>
      <c r="EF7" t="s" s="44">
        <v>45</v>
      </c>
      <c r="EG7" t="s" s="44">
        <v>61</v>
      </c>
      <c r="EH7" t="s" s="44">
        <v>45</v>
      </c>
      <c r="EI7" t="s" s="44">
        <v>205</v>
      </c>
      <c r="EJ7" t="s" s="44">
        <v>206</v>
      </c>
      <c r="EK7" t="s" s="44">
        <v>207</v>
      </c>
      <c r="EL7" t="s" s="44">
        <v>45</v>
      </c>
      <c r="EM7" t="s" s="44">
        <v>210</v>
      </c>
      <c r="EN7" t="s" s="44">
        <v>211</v>
      </c>
      <c r="EO7" t="s" s="44">
        <v>212</v>
      </c>
      <c r="EP7" t="s" s="44">
        <v>45</v>
      </c>
      <c r="EQ7" t="s" s="44">
        <v>215</v>
      </c>
      <c r="ER7" t="s" s="44">
        <v>45</v>
      </c>
      <c r="ES7" t="s" s="44">
        <v>218</v>
      </c>
      <c r="ET7" t="s" s="44">
        <v>219</v>
      </c>
      <c r="EU7" t="s" s="44">
        <v>45</v>
      </c>
      <c r="EV7" t="s" s="44">
        <v>222</v>
      </c>
      <c r="EW7" t="s" s="44">
        <v>223</v>
      </c>
      <c r="EX7" t="s" s="44">
        <v>45</v>
      </c>
      <c r="EY7" t="s" s="44">
        <v>226</v>
      </c>
      <c r="EZ7" t="s" s="44">
        <v>227</v>
      </c>
      <c r="FA7" t="s" s="44">
        <v>228</v>
      </c>
      <c r="FB7" t="s" s="44">
        <v>229</v>
      </c>
      <c r="FC7" t="s" s="44">
        <v>230</v>
      </c>
      <c r="FD7" t="s" s="44">
        <v>231</v>
      </c>
      <c r="FE7" t="s" s="44">
        <v>232</v>
      </c>
      <c r="FF7" t="s" s="44">
        <v>233</v>
      </c>
      <c r="FG7" t="s" s="44">
        <v>234</v>
      </c>
      <c r="FH7" t="s" s="44">
        <v>235</v>
      </c>
      <c r="FI7" t="s" s="44">
        <v>236</v>
      </c>
      <c r="FJ7" t="s" s="44">
        <v>237</v>
      </c>
      <c r="FK7" t="s" s="44">
        <v>45</v>
      </c>
      <c r="FL7" t="s" s="44">
        <v>240</v>
      </c>
      <c r="FM7" t="s" s="44">
        <v>241</v>
      </c>
      <c r="FN7" t="s" s="44">
        <v>45</v>
      </c>
      <c r="FO7" t="s" s="44">
        <v>244</v>
      </c>
      <c r="FP7" t="s" s="44">
        <v>241</v>
      </c>
      <c r="FQ7" t="s" s="44">
        <v>45</v>
      </c>
      <c r="FR7" t="s" s="44">
        <v>247</v>
      </c>
      <c r="FS7" t="s" s="44">
        <v>45</v>
      </c>
      <c r="FT7" t="s" s="44">
        <v>250</v>
      </c>
      <c r="FU7" t="s" s="44">
        <v>45</v>
      </c>
      <c r="FV7" t="s" s="44">
        <v>250</v>
      </c>
      <c r="FW7" t="s" s="44">
        <v>45</v>
      </c>
      <c r="FX7" t="s" s="44">
        <v>61</v>
      </c>
      <c r="FY7" t="s" s="44">
        <v>45</v>
      </c>
      <c r="FZ7" t="s" s="44">
        <v>257</v>
      </c>
      <c r="GA7" t="s" s="44">
        <v>258</v>
      </c>
      <c r="GB7" t="s" s="44">
        <v>259</v>
      </c>
      <c r="GC7" t="s" s="44">
        <v>260</v>
      </c>
      <c r="GD7" t="s" s="44">
        <v>45</v>
      </c>
      <c r="GE7" t="s" s="44">
        <v>263</v>
      </c>
      <c r="GF7" t="s" s="44">
        <v>45</v>
      </c>
      <c r="GG7" t="s" s="44">
        <v>266</v>
      </c>
      <c r="GH7" t="s" s="44">
        <v>267</v>
      </c>
      <c r="GI7" t="s" s="44">
        <v>268</v>
      </c>
      <c r="GJ7" t="s" s="44">
        <v>269</v>
      </c>
      <c r="GK7" t="s" s="44">
        <v>270</v>
      </c>
      <c r="GL7" t="s" s="44">
        <v>271</v>
      </c>
      <c r="GM7" t="s" s="44">
        <v>272</v>
      </c>
      <c r="GN7" t="s" s="44">
        <v>273</v>
      </c>
      <c r="GO7" t="s" s="44">
        <v>45</v>
      </c>
      <c r="GP7" t="s" s="44">
        <v>276</v>
      </c>
      <c r="GQ7" t="s" s="44">
        <v>277</v>
      </c>
      <c r="GR7" t="s" s="44">
        <v>45</v>
      </c>
      <c r="GS7" t="s" s="44">
        <v>280</v>
      </c>
      <c r="GT7" t="s" s="44">
        <v>281</v>
      </c>
      <c r="GU7" t="s" s="44">
        <v>282</v>
      </c>
      <c r="GV7" t="s" s="44">
        <v>283</v>
      </c>
      <c r="GW7" t="s" s="44">
        <v>284</v>
      </c>
      <c r="GX7" t="s" s="44">
        <v>285</v>
      </c>
      <c r="GY7" t="s" s="44">
        <v>97</v>
      </c>
      <c r="GZ7" t="s" s="44">
        <v>45</v>
      </c>
      <c r="HA7" t="s" s="44">
        <v>288</v>
      </c>
      <c r="HB7" t="s" s="44">
        <v>289</v>
      </c>
      <c r="HC7" t="s" s="44">
        <v>290</v>
      </c>
      <c r="HD7" t="s" s="44">
        <v>45</v>
      </c>
      <c r="HE7" t="s" s="44">
        <v>293</v>
      </c>
      <c r="HF7" t="s" s="44">
        <v>294</v>
      </c>
      <c r="HG7" t="s" s="44">
        <v>295</v>
      </c>
      <c r="HH7" t="s" s="44">
        <v>296</v>
      </c>
      <c r="HI7" t="s" s="44">
        <v>45</v>
      </c>
      <c r="HJ7" t="s" s="44">
        <v>299</v>
      </c>
      <c r="HK7" t="s" s="44">
        <v>45</v>
      </c>
      <c r="HL7" t="s" s="44">
        <v>302</v>
      </c>
      <c r="HM7" t="s" s="44">
        <v>45</v>
      </c>
      <c r="HN7" t="s" s="44">
        <v>61</v>
      </c>
      <c r="HO7" t="s" s="44">
        <v>45</v>
      </c>
      <c r="HP7" t="s" s="44">
        <v>307</v>
      </c>
      <c r="HQ7" t="s" s="44">
        <v>45</v>
      </c>
      <c r="HR7" t="s" s="44">
        <v>310</v>
      </c>
      <c r="HS7" t="s" s="44">
        <v>311</v>
      </c>
      <c r="HT7" t="s" s="44">
        <v>45</v>
      </c>
      <c r="HU7" t="s" s="44">
        <v>314</v>
      </c>
      <c r="HV7" t="s" s="44">
        <v>45</v>
      </c>
      <c r="HW7" t="s" s="44">
        <v>317</v>
      </c>
      <c r="HX7" t="s" s="44">
        <v>45</v>
      </c>
      <c r="HY7" t="s" s="44">
        <v>320</v>
      </c>
      <c r="HZ7" t="s" s="44">
        <v>321</v>
      </c>
      <c r="IA7" t="s" s="44">
        <v>45</v>
      </c>
      <c r="IB7"/>
      <c r="IC7" t="s" s="44">
        <v>61</v>
      </c>
      <c r="ID7" t="s" s="44">
        <v>45</v>
      </c>
      <c r="IE7" t="s" s="44">
        <v>327</v>
      </c>
      <c r="IF7" t="s" s="44">
        <v>45</v>
      </c>
      <c r="IG7" t="s" s="44">
        <v>330</v>
      </c>
      <c r="IH7" t="s" s="44">
        <v>331</v>
      </c>
      <c r="II7" t="s" s="44">
        <v>332</v>
      </c>
      <c r="IJ7" t="s" s="44">
        <v>333</v>
      </c>
      <c r="IK7" t="s" s="44">
        <v>334</v>
      </c>
      <c r="IL7" t="s" s="44">
        <v>335</v>
      </c>
      <c r="IM7" t="s" s="44">
        <v>336</v>
      </c>
      <c r="IN7" t="s" s="44">
        <v>337</v>
      </c>
      <c r="IO7" t="s" s="44">
        <v>338</v>
      </c>
      <c r="IP7" t="s" s="44">
        <v>339</v>
      </c>
      <c r="IQ7" t="s" s="44">
        <v>97</v>
      </c>
      <c r="IR7" t="s" s="44">
        <v>45</v>
      </c>
      <c r="IS7" t="s" s="44">
        <v>61</v>
      </c>
      <c r="IT7" t="s" s="44">
        <v>45</v>
      </c>
      <c r="IU7" t="s" s="44">
        <v>344</v>
      </c>
      <c r="IV7" t="s" s="44">
        <v>345</v>
      </c>
      <c r="IW7" t="s" s="44">
        <v>45</v>
      </c>
      <c r="IX7" t="s" s="44">
        <v>250</v>
      </c>
      <c r="IY7" t="s" s="44">
        <v>97</v>
      </c>
      <c r="IZ7" t="s" s="44">
        <v>45</v>
      </c>
      <c r="JA7" t="s" s="44">
        <v>257</v>
      </c>
      <c r="JB7" t="s" s="44">
        <v>258</v>
      </c>
      <c r="JC7" t="s" s="44">
        <v>259</v>
      </c>
      <c r="JD7" t="s" s="44">
        <v>260</v>
      </c>
      <c r="JE7" t="s" s="44">
        <v>45</v>
      </c>
      <c r="JF7" t="s" s="44">
        <v>45</v>
      </c>
      <c r="JG7" t="s" s="44">
        <v>354</v>
      </c>
      <c r="JH7" t="s" s="44">
        <v>355</v>
      </c>
      <c r="JI7" t="s" s="44">
        <v>356</v>
      </c>
      <c r="JJ7" t="s" s="44">
        <v>357</v>
      </c>
      <c r="JK7" t="s" s="44">
        <v>358</v>
      </c>
      <c r="JL7" t="s" s="44">
        <v>359</v>
      </c>
      <c r="JM7" t="s" s="44">
        <v>45</v>
      </c>
      <c r="JN7" t="s" s="44">
        <v>362</v>
      </c>
      <c r="JO7" t="s" s="44">
        <v>363</v>
      </c>
      <c r="JP7" t="s" s="44">
        <v>45</v>
      </c>
      <c r="JQ7" t="s" s="44">
        <v>250</v>
      </c>
      <c r="JR7" t="s" s="44">
        <v>366</v>
      </c>
      <c r="JS7" t="s" s="44">
        <v>367</v>
      </c>
      <c r="JT7" t="s" s="44">
        <v>45</v>
      </c>
      <c r="JU7" t="s" s="44">
        <v>327</v>
      </c>
      <c r="JV7" t="s" s="44">
        <v>97</v>
      </c>
      <c r="JW7" t="s" s="44">
        <v>45</v>
      </c>
      <c r="JX7" t="s" s="44">
        <v>372</v>
      </c>
      <c r="JY7" t="s" s="44">
        <v>373</v>
      </c>
      <c r="JZ7" t="s" s="44">
        <v>374</v>
      </c>
      <c r="KA7" t="s" s="44">
        <v>375</v>
      </c>
      <c r="KB7" t="s" s="44">
        <v>45</v>
      </c>
      <c r="KC7" t="s" s="44">
        <v>378</v>
      </c>
      <c r="KD7" t="s" s="44">
        <v>379</v>
      </c>
      <c r="KE7" t="s" s="44">
        <v>45</v>
      </c>
      <c r="KF7" t="s" s="44">
        <v>250</v>
      </c>
      <c r="KG7" t="s" s="44">
        <v>45</v>
      </c>
      <c r="KH7" t="s" s="44">
        <v>263</v>
      </c>
      <c r="KI7" t="s" s="44">
        <v>45</v>
      </c>
      <c r="KJ7" t="s" s="44">
        <v>61</v>
      </c>
      <c r="KK7" t="s" s="44">
        <v>45</v>
      </c>
      <c r="KL7" t="s" s="44">
        <v>250</v>
      </c>
      <c r="KM7" t="s" s="44">
        <v>45</v>
      </c>
      <c r="KN7" t="s" s="44">
        <v>250</v>
      </c>
      <c r="KO7" t="s" s="44">
        <v>45</v>
      </c>
      <c r="KP7" t="s" s="44">
        <v>250</v>
      </c>
      <c r="KQ7" t="s" s="44">
        <v>45</v>
      </c>
      <c r="KR7" t="s" s="44">
        <v>250</v>
      </c>
      <c r="KS7" t="s" s="44">
        <v>45</v>
      </c>
      <c r="KT7" t="s" s="44">
        <v>396</v>
      </c>
      <c r="KU7" t="s" s="44">
        <v>397</v>
      </c>
      <c r="KV7" t="s" s="44">
        <v>398</v>
      </c>
      <c r="KW7" t="s" s="44">
        <v>399</v>
      </c>
      <c r="KX7" t="s" s="44">
        <v>400</v>
      </c>
      <c r="KY7" t="s" s="44">
        <v>45</v>
      </c>
      <c r="KZ7" t="s" s="44">
        <v>250</v>
      </c>
      <c r="LA7" t="s" s="44">
        <v>45</v>
      </c>
      <c r="LB7" t="s" s="44">
        <v>405</v>
      </c>
      <c r="LC7" t="s" s="44">
        <v>406</v>
      </c>
      <c r="LD7" t="s" s="44">
        <v>407</v>
      </c>
      <c r="LE7" t="s" s="44">
        <v>408</v>
      </c>
      <c r="LF7" t="s" s="44">
        <v>45</v>
      </c>
      <c r="LG7" t="s" s="44">
        <v>411</v>
      </c>
      <c r="LH7" t="s" s="44">
        <v>412</v>
      </c>
      <c r="LI7" t="s" s="44">
        <v>45</v>
      </c>
      <c r="LJ7" t="s" s="44">
        <v>415</v>
      </c>
      <c r="LK7" t="s" s="44">
        <v>45</v>
      </c>
      <c r="LL7" t="s" s="44">
        <v>418</v>
      </c>
      <c r="LM7" t="s" s="44">
        <v>419</v>
      </c>
      <c r="LN7" t="s" s="44">
        <v>420</v>
      </c>
      <c r="LO7" t="s" s="44">
        <v>421</v>
      </c>
      <c r="LP7" t="s" s="44">
        <v>422</v>
      </c>
      <c r="LQ7" t="s" s="44">
        <v>423</v>
      </c>
      <c r="LR7" t="s" s="44">
        <v>424</v>
      </c>
      <c r="LS7" t="s" s="44">
        <v>425</v>
      </c>
      <c r="LT7" t="s" s="44">
        <v>45</v>
      </c>
      <c r="LU7" t="s" s="44">
        <v>61</v>
      </c>
      <c r="LV7" t="s" s="44">
        <v>45</v>
      </c>
      <c r="LW7" t="s" s="44">
        <v>430</v>
      </c>
      <c r="LX7" t="s" s="44">
        <v>431</v>
      </c>
      <c r="LY7" t="s" s="44">
        <v>45</v>
      </c>
      <c r="LZ7" t="s" s="44">
        <v>434</v>
      </c>
      <c r="MA7" t="s" s="44">
        <v>435</v>
      </c>
      <c r="MB7" t="s" s="44">
        <v>45</v>
      </c>
      <c r="MC7" t="s" s="44">
        <v>247</v>
      </c>
      <c r="MD7" t="s" s="44">
        <v>45</v>
      </c>
      <c r="ME7" t="s" s="44">
        <v>440</v>
      </c>
      <c r="MF7" t="s" s="44">
        <v>441</v>
      </c>
      <c r="MG7" t="s" s="44">
        <v>442</v>
      </c>
      <c r="MH7" t="s" s="44">
        <v>443</v>
      </c>
      <c r="MI7" t="s" s="44">
        <v>444</v>
      </c>
      <c r="MJ7" t="s" s="44">
        <v>445</v>
      </c>
      <c r="MK7" t="s" s="44">
        <v>45</v>
      </c>
      <c r="ML7" t="s" s="44">
        <v>448</v>
      </c>
      <c r="MM7" t="s" s="44">
        <v>449</v>
      </c>
      <c r="MN7" t="s" s="44">
        <v>451</v>
      </c>
      <c r="MO7" t="s" s="44">
        <v>453</v>
      </c>
      <c r="MP7" t="s" s="44">
        <v>454</v>
      </c>
      <c r="MQ7" t="s" s="44">
        <v>455</v>
      </c>
      <c r="MR7" t="s" s="44">
        <v>456</v>
      </c>
      <c r="MS7" t="s" s="44">
        <v>457</v>
      </c>
      <c r="MT7" t="s" s="44">
        <v>458</v>
      </c>
      <c r="MU7" t="s" s="44">
        <v>459</v>
      </c>
      <c r="MV7" t="s" s="44">
        <v>460</v>
      </c>
      <c r="MW7" t="s" s="44">
        <v>461</v>
      </c>
      <c r="MX7" t="s" s="44">
        <v>462</v>
      </c>
      <c r="MY7" t="s" s="44">
        <v>463</v>
      </c>
      <c r="MZ7" t="s" s="44">
        <v>464</v>
      </c>
      <c r="NA7" t="s" s="44">
        <v>465</v>
      </c>
      <c r="NB7" t="s" s="44">
        <v>466</v>
      </c>
      <c r="NC7" t="s" s="44">
        <v>467</v>
      </c>
      <c r="ND7" t="s" s="44">
        <v>468</v>
      </c>
      <c r="NE7" t="s" s="44">
        <v>469</v>
      </c>
      <c r="NF7" t="s" s="44">
        <v>470</v>
      </c>
      <c r="NG7" t="s" s="44">
        <v>471</v>
      </c>
      <c r="NH7" t="s" s="44">
        <v>472</v>
      </c>
      <c r="NI7" t="s" s="44">
        <v>473</v>
      </c>
      <c r="NJ7" t="s" s="44">
        <v>474</v>
      </c>
      <c r="NK7" t="s" s="44">
        <v>476</v>
      </c>
      <c r="NL7" t="s" s="44">
        <v>478</v>
      </c>
      <c r="NM7" t="s" s="44">
        <v>45</v>
      </c>
      <c r="NN7" t="s" s="44">
        <v>250</v>
      </c>
      <c r="NO7" t="s" s="44">
        <v>45</v>
      </c>
      <c r="NP7" t="s" s="44">
        <v>250</v>
      </c>
      <c r="NQ7" t="s" s="44">
        <v>45</v>
      </c>
      <c r="NR7" t="s" s="44">
        <v>486</v>
      </c>
      <c r="NS7" t="s" s="44">
        <v>344</v>
      </c>
      <c r="NT7" t="s" s="44">
        <v>345</v>
      </c>
      <c r="NU7" t="s" s="44">
        <v>45</v>
      </c>
      <c r="NV7" t="s" s="44">
        <v>489</v>
      </c>
      <c r="NW7" t="s" s="44">
        <v>490</v>
      </c>
      <c r="NX7" t="s" s="44">
        <v>45</v>
      </c>
      <c r="NY7" t="s" s="44">
        <v>61</v>
      </c>
      <c r="NZ7" t="s" s="44">
        <v>45</v>
      </c>
      <c r="OA7" t="s" s="44">
        <v>495</v>
      </c>
      <c r="OB7" t="s" s="44">
        <v>496</v>
      </c>
      <c r="OC7" t="s" s="44">
        <v>497</v>
      </c>
      <c r="OD7" t="s" s="44">
        <v>498</v>
      </c>
      <c r="OE7" t="s" s="44">
        <v>499</v>
      </c>
      <c r="OF7" t="s" s="44">
        <v>500</v>
      </c>
      <c r="OG7" t="s" s="44">
        <v>501</v>
      </c>
      <c r="OH7" t="s" s="44">
        <v>502</v>
      </c>
      <c r="OI7" t="s" s="44">
        <v>45</v>
      </c>
      <c r="OJ7" t="s" s="44">
        <v>505</v>
      </c>
      <c r="OK7" t="s" s="44">
        <v>45</v>
      </c>
      <c r="OL7" t="s" s="44">
        <v>263</v>
      </c>
      <c r="OM7" t="s" s="44">
        <v>45</v>
      </c>
      <c r="ON7" t="s" s="44">
        <v>510</v>
      </c>
      <c r="OO7" t="s" s="44">
        <v>511</v>
      </c>
      <c r="OP7" t="s" s="44">
        <v>45</v>
      </c>
      <c r="OQ7" t="s" s="44">
        <v>514</v>
      </c>
      <c r="OR7" t="s" s="44">
        <v>45</v>
      </c>
      <c r="OS7" t="s" s="44">
        <v>517</v>
      </c>
      <c r="OT7" t="s" s="44">
        <v>45</v>
      </c>
      <c r="OU7" t="s" s="44">
        <v>520</v>
      </c>
      <c r="OV7" t="s" s="44">
        <v>521</v>
      </c>
      <c r="OW7" t="s" s="44">
        <v>523</v>
      </c>
      <c r="OX7" t="s" s="44">
        <v>524</v>
      </c>
      <c r="OY7" t="s" s="44">
        <v>45</v>
      </c>
      <c r="OZ7"/>
      <c r="PA7" t="s" s="44">
        <v>263</v>
      </c>
      <c r="PB7" t="s" s="44">
        <v>528</v>
      </c>
      <c r="PC7" t="s" s="44">
        <v>529</v>
      </c>
      <c r="PD7" t="s" s="44">
        <v>45</v>
      </c>
      <c r="PE7" t="s" s="44">
        <v>532</v>
      </c>
      <c r="PF7" t="s" s="44">
        <v>533</v>
      </c>
      <c r="PG7" t="s" s="44">
        <v>45</v>
      </c>
      <c r="PH7" t="s" s="44">
        <v>536</v>
      </c>
      <c r="PI7" t="s" s="44">
        <v>537</v>
      </c>
      <c r="PJ7" t="s" s="44">
        <v>45</v>
      </c>
      <c r="PK7" t="s" s="44">
        <v>540</v>
      </c>
      <c r="PL7" t="s" s="44">
        <v>45</v>
      </c>
      <c r="PM7" t="s" s="44">
        <v>543</v>
      </c>
      <c r="PN7" t="s" s="44">
        <v>544</v>
      </c>
      <c r="PO7" t="s" s="44">
        <v>545</v>
      </c>
      <c r="PP7" t="s" s="44">
        <v>546</v>
      </c>
      <c r="PQ7" t="s" s="44">
        <v>45</v>
      </c>
      <c r="PR7" t="s" s="44">
        <v>549</v>
      </c>
      <c r="PS7" t="s" s="44">
        <v>45</v>
      </c>
      <c r="PT7" t="s" s="44">
        <v>263</v>
      </c>
      <c r="PU7" t="s" s="44">
        <v>45</v>
      </c>
      <c r="PV7" t="s" s="44">
        <v>247</v>
      </c>
      <c r="PW7" t="s" s="44">
        <v>45</v>
      </c>
      <c r="PX7" t="s" s="44">
        <v>556</v>
      </c>
      <c r="PY7" t="s" s="44">
        <v>557</v>
      </c>
      <c r="PZ7" t="s" s="44">
        <v>558</v>
      </c>
      <c r="QA7" t="s" s="44">
        <v>45</v>
      </c>
      <c r="QB7" t="s" s="44">
        <v>61</v>
      </c>
      <c r="QC7" t="s" s="44">
        <v>45</v>
      </c>
      <c r="QD7" t="s" s="44">
        <v>563</v>
      </c>
      <c r="QE7" t="s" s="44">
        <v>564</v>
      </c>
      <c r="QF7" t="s" s="44">
        <v>565</v>
      </c>
      <c r="QG7" t="s" s="44">
        <v>45</v>
      </c>
      <c r="QH7" t="s" s="44">
        <v>568</v>
      </c>
      <c r="QI7" t="s" s="44">
        <v>569</v>
      </c>
      <c r="QJ7" t="s" s="44">
        <v>570</v>
      </c>
      <c r="QK7" t="s" s="44">
        <v>571</v>
      </c>
      <c r="QL7" t="s" s="44">
        <v>45</v>
      </c>
      <c r="QM7" t="s" s="44">
        <v>263</v>
      </c>
      <c r="QN7" t="s" s="44">
        <v>45</v>
      </c>
      <c r="QO7" t="s" s="44">
        <v>247</v>
      </c>
      <c r="QP7" t="s" s="44">
        <v>45</v>
      </c>
      <c r="QQ7" t="s" s="44">
        <v>578</v>
      </c>
      <c r="QR7" t="s" s="44">
        <v>579</v>
      </c>
      <c r="QS7" t="s" s="44">
        <v>580</v>
      </c>
      <c r="QT7" t="s" s="44">
        <v>45</v>
      </c>
      <c r="QU7" t="s" s="44">
        <v>263</v>
      </c>
      <c r="QV7" t="s" s="44">
        <v>45</v>
      </c>
      <c r="QW7" t="s" s="44">
        <v>247</v>
      </c>
      <c r="QX7" t="s" s="44">
        <v>45</v>
      </c>
      <c r="QY7" t="s" s="44">
        <v>247</v>
      </c>
      <c r="QZ7" t="s" s="44">
        <v>45</v>
      </c>
      <c r="RA7" t="s" s="44">
        <v>263</v>
      </c>
      <c r="RB7" t="s" s="44">
        <v>45</v>
      </c>
      <c r="RC7" t="s" s="44">
        <v>247</v>
      </c>
      <c r="RD7" t="s" s="44">
        <v>45</v>
      </c>
      <c r="RE7" t="s" s="44">
        <v>593</v>
      </c>
      <c r="RF7" t="s" s="44">
        <v>594</v>
      </c>
      <c r="RG7" t="s" s="44">
        <v>595</v>
      </c>
      <c r="RH7" t="s" s="44">
        <v>45</v>
      </c>
      <c r="RI7" t="s" s="44">
        <v>598</v>
      </c>
      <c r="RJ7" t="s" s="44">
        <v>599</v>
      </c>
      <c r="RK7" t="s" s="44">
        <v>45</v>
      </c>
      <c r="RL7" t="s" s="44">
        <v>247</v>
      </c>
      <c r="RM7" t="s" s="44">
        <v>45</v>
      </c>
      <c r="RN7" t="s" s="44">
        <v>263</v>
      </c>
      <c r="RO7" t="s" s="44">
        <v>45</v>
      </c>
      <c r="RP7" t="s" s="44">
        <v>606</v>
      </c>
      <c r="RQ7" t="s" s="44">
        <v>607</v>
      </c>
      <c r="RR7" t="s" s="44">
        <v>608</v>
      </c>
      <c r="RS7" t="s" s="44">
        <v>609</v>
      </c>
      <c r="RT7" t="s" s="44">
        <v>610</v>
      </c>
      <c r="RU7" t="s" s="44">
        <v>611</v>
      </c>
      <c r="RV7" t="s" s="44">
        <v>45</v>
      </c>
      <c r="RW7" t="s" s="44">
        <v>614</v>
      </c>
      <c r="RX7" t="s" s="44">
        <v>45</v>
      </c>
      <c r="RY7" t="s" s="44">
        <v>263</v>
      </c>
      <c r="RZ7" t="s" s="44">
        <v>45</v>
      </c>
      <c r="SA7" t="s" s="44">
        <v>263</v>
      </c>
      <c r="SB7" t="s" s="44">
        <v>45</v>
      </c>
      <c r="SC7" t="s" s="44">
        <v>263</v>
      </c>
      <c r="SD7" t="s" s="44">
        <v>45</v>
      </c>
      <c r="SE7" t="s" s="44">
        <v>623</v>
      </c>
      <c r="SF7" t="s" s="44">
        <v>624</v>
      </c>
      <c r="SG7" t="s" s="44">
        <v>45</v>
      </c>
      <c r="SH7" t="s" s="44">
        <v>263</v>
      </c>
      <c r="SI7" t="s" s="44">
        <v>45</v>
      </c>
      <c r="SJ7" t="s" s="44">
        <v>263</v>
      </c>
      <c r="SK7" t="s" s="44">
        <v>45</v>
      </c>
      <c r="SL7" t="s" s="44">
        <v>631</v>
      </c>
      <c r="SM7" t="s" s="44">
        <v>45</v>
      </c>
      <c r="SN7" t="s" s="44">
        <v>634</v>
      </c>
      <c r="SO7" t="s" s="44">
        <v>45</v>
      </c>
      <c r="SP7" t="s" s="44">
        <v>637</v>
      </c>
      <c r="SQ7" t="s" s="44">
        <v>45</v>
      </c>
      <c r="SR7" t="s" s="44">
        <v>247</v>
      </c>
      <c r="SS7" t="s" s="44">
        <v>45</v>
      </c>
      <c r="ST7" t="s" s="44">
        <v>642</v>
      </c>
      <c r="SU7" t="s" s="44">
        <v>45</v>
      </c>
      <c r="SV7" t="s" s="44">
        <v>645</v>
      </c>
      <c r="SW7" t="s" s="44">
        <v>45</v>
      </c>
      <c r="SX7" t="s" s="44">
        <v>648</v>
      </c>
      <c r="SY7" t="s" s="44">
        <v>649</v>
      </c>
      <c r="SZ7" t="s" s="44">
        <v>45</v>
      </c>
      <c r="TA7" t="s" s="44">
        <v>652</v>
      </c>
      <c r="TB7" t="s" s="44">
        <v>45</v>
      </c>
      <c r="TC7" t="s" s="44">
        <v>655</v>
      </c>
      <c r="TD7" t="s" s="44">
        <v>45</v>
      </c>
      <c r="TE7" t="s" s="44">
        <v>263</v>
      </c>
      <c r="TF7" t="s" s="44">
        <v>45</v>
      </c>
      <c r="TG7" t="s" s="44">
        <v>642</v>
      </c>
      <c r="TH7" t="s" s="44">
        <v>45</v>
      </c>
      <c r="TI7" t="s" s="44">
        <v>642</v>
      </c>
      <c r="TJ7" t="s" s="44">
        <v>45</v>
      </c>
      <c r="TK7" t="s" s="44">
        <v>663</v>
      </c>
      <c r="TL7" t="s" s="44">
        <v>45</v>
      </c>
      <c r="TM7" t="s" s="44">
        <v>666</v>
      </c>
      <c r="TN7" t="s" s="44">
        <v>45</v>
      </c>
      <c r="TO7" t="s" s="44">
        <v>642</v>
      </c>
      <c r="TP7" t="s" s="44">
        <v>45</v>
      </c>
      <c r="TQ7" t="s" s="44">
        <v>642</v>
      </c>
      <c r="TR7" t="s" s="44">
        <v>45</v>
      </c>
      <c r="TS7" t="s" s="44">
        <v>642</v>
      </c>
      <c r="TT7" t="s" s="44">
        <v>45</v>
      </c>
      <c r="TU7" t="s" s="44">
        <v>642</v>
      </c>
      <c r="TV7" t="s" s="44">
        <v>45</v>
      </c>
      <c r="TW7" t="s" s="44">
        <v>642</v>
      </c>
      <c r="TX7" t="s" s="44">
        <v>45</v>
      </c>
      <c r="TY7" t="s" s="44">
        <v>642</v>
      </c>
      <c r="TZ7" t="s" s="44">
        <v>45</v>
      </c>
      <c r="UA7" t="s" s="44">
        <v>642</v>
      </c>
      <c r="UB7" t="s" s="44">
        <v>45</v>
      </c>
      <c r="UC7" t="s" s="44">
        <v>683</v>
      </c>
      <c r="UD7" t="s" s="44">
        <v>684</v>
      </c>
      <c r="UE7" t="s" s="44">
        <v>685</v>
      </c>
      <c r="UF7" t="s" s="44">
        <v>686</v>
      </c>
      <c r="UG7" t="s" s="44">
        <v>687</v>
      </c>
      <c r="UH7" t="s" s="44">
        <v>688</v>
      </c>
      <c r="UI7" t="s" s="44">
        <v>689</v>
      </c>
      <c r="UJ7" t="s" s="44">
        <v>45</v>
      </c>
      <c r="UK7" t="s" s="44">
        <v>642</v>
      </c>
      <c r="UL7" t="s" s="44">
        <v>45</v>
      </c>
      <c r="UM7" t="s" s="44">
        <v>642</v>
      </c>
      <c r="UN7" t="s" s="44">
        <v>45</v>
      </c>
      <c r="UO7" t="s" s="44">
        <v>263</v>
      </c>
      <c r="UP7" t="s" s="44">
        <v>45</v>
      </c>
      <c r="UQ7"/>
      <c r="UR7" t="s" s="44">
        <v>699</v>
      </c>
      <c r="US7" t="s" s="44">
        <v>700</v>
      </c>
      <c r="UT7" t="s" s="44">
        <v>45</v>
      </c>
      <c r="UU7"/>
      <c r="UV7" s="1"/>
    </row>
    <row r="8" spans="1:568" s="11" customFormat="1" ht="29.25" customHeight="1">
      <c r="A8" s="10" t="s">
        <v>10</v>
      </c>
      <c r="B8" s="13">
        <v>329</v>
      </c>
      <c r="C8" s="9"/>
      <c r="D8" t="n" s="45">
        <v>0.0</v>
      </c>
      <c r="E8" t="n" s="45">
        <v>0.0</v>
      </c>
      <c r="F8" t="n" s="45">
        <v>0.0</v>
      </c>
      <c r="G8" t="n" s="45">
        <v>0.0</v>
      </c>
      <c r="H8" t="n" s="45">
        <v>0.0</v>
      </c>
      <c r="I8" t="n" s="45">
        <v>0.0</v>
      </c>
      <c r="J8" t="n" s="45">
        <v>0.0</v>
      </c>
      <c r="K8" t="n" s="45">
        <v>0.0</v>
      </c>
      <c r="L8" t="n" s="45">
        <f>SUM(D8/48*3)+(E8*0.5*3)+(F8/48*5.5)+(G8*0.5*5.5)+(H8/44*3)+(I8*0.25*3)+(J8/44*7)+(K8*0.25*7)</f>
      </c>
      <c r="M8" t="n" s="45">
        <v>0.0</v>
      </c>
      <c r="N8" t="n" s="45">
        <v>0.0</v>
      </c>
      <c r="O8" t="n" s="45">
        <v>0.0</v>
      </c>
      <c r="P8" t="n" s="45">
        <v>0.0</v>
      </c>
      <c r="Q8" t="n" s="45">
        <f>SUM(M8/48/3)+(N8*0.5)+(O8/48/3*6)+(P8*0.5*6)</f>
      </c>
      <c r="R8" t="n" s="45">
        <v>0.0</v>
      </c>
      <c r="S8" t="n" s="45">
        <v>0.0</v>
      </c>
      <c r="T8" t="n" s="45">
        <v>0.0</v>
      </c>
      <c r="U8" t="n" s="45">
        <v>0.0</v>
      </c>
      <c r="V8" t="n" s="45">
        <v>0.0</v>
      </c>
      <c r="W8" t="n" s="45">
        <f>(R8+S8+T8+U8+V8)</f>
      </c>
      <c r="X8" t="n" s="45">
        <v>0.0</v>
      </c>
      <c r="Y8" t="n" s="45">
        <f>X8</f>
      </c>
      <c r="Z8" t="n" s="45">
        <v>0.0</v>
      </c>
      <c r="AA8" t="n" s="45">
        <v>0.0</v>
      </c>
      <c r="AB8" t="n" s="45">
        <v>0.0</v>
      </c>
      <c r="AC8" t="n" s="45">
        <v>0.0</v>
      </c>
      <c r="AD8" t="n" s="45">
        <f>(AB8+AC8)/100*90</f>
      </c>
      <c r="AE8" t="s" s="43">
        <v>25</v>
      </c>
      <c r="AF8" t="n" s="45">
        <v>0.0</v>
      </c>
      <c r="AG8" t="n" s="45">
        <v>0.0</v>
      </c>
      <c r="AH8" t="n" s="45">
        <v>0.0</v>
      </c>
      <c r="AI8" t="n" s="45">
        <v>0.0</v>
      </c>
      <c r="AJ8" t="n" s="45">
        <v>0.0</v>
      </c>
      <c r="AK8" t="n" s="45">
        <v>0.0</v>
      </c>
      <c r="AL8" t="n" s="45">
        <v>0.0</v>
      </c>
      <c r="AM8" t="n" s="45">
        <v>0.0</v>
      </c>
      <c r="AN8" t="n" s="45">
        <v>0.0</v>
      </c>
      <c r="AO8" t="n" s="45">
        <v>0.0</v>
      </c>
      <c r="AP8" t="n" s="45">
        <v>0.0</v>
      </c>
      <c r="AQ8" t="n" s="45">
        <v>0.0</v>
      </c>
      <c r="AR8" t="n" s="45">
        <v>0.0</v>
      </c>
      <c r="AS8" t="n" s="45">
        <v>0.0</v>
      </c>
      <c r="AT8" t="n" s="45">
        <f>SUM(AP8+AQ8+AR8+AS8)</f>
      </c>
      <c r="AU8" t="n" s="45">
        <v>0.0</v>
      </c>
      <c r="AV8" t="n" s="45">
        <v>0.0</v>
      </c>
      <c r="AW8" t="n" s="45">
        <v>0.0</v>
      </c>
      <c r="AX8" t="n" s="45">
        <v>0.0</v>
      </c>
      <c r="AY8" t="n" s="45">
        <f>SUM(AU8+AW8+AX8)/100*95/100*75+(AV8/100*95/100*75/2)</f>
      </c>
      <c r="AZ8" t="n" s="45">
        <v>0.0</v>
      </c>
      <c r="BA8" t="n" s="45">
        <v>0.0</v>
      </c>
      <c r="BB8" t="n" s="45">
        <v>0.0</v>
      </c>
      <c r="BC8" t="n" s="45">
        <f>SUM(AZ8:BB8)/100*80/100*66</f>
      </c>
      <c r="BD8" t="n" s="45">
        <v>0.0</v>
      </c>
      <c r="BE8" t="n" s="45">
        <v>0.0</v>
      </c>
      <c r="BF8" t="n" s="45">
        <v>0.0</v>
      </c>
      <c r="BG8" t="n" s="45">
        <v>0.0</v>
      </c>
      <c r="BH8" t="n" s="45">
        <f>SUM(BD8+BE8+BF8+BG8)/100*80/100*66</f>
      </c>
      <c r="BI8" t="n" s="45">
        <v>0.0</v>
      </c>
      <c r="BJ8" t="n" s="45">
        <v>0.0</v>
      </c>
      <c r="BK8" t="n" s="45">
        <v>0.0</v>
      </c>
      <c r="BL8" t="n" s="45">
        <v>0.0</v>
      </c>
      <c r="BM8" t="n" s="45">
        <v>0.0</v>
      </c>
      <c r="BN8" t="n" s="45">
        <v>0.0</v>
      </c>
      <c r="BO8" t="n" s="45">
        <v>0.0</v>
      </c>
      <c r="BP8" t="n" s="45">
        <v>0.0</v>
      </c>
      <c r="BQ8" t="n" s="45">
        <v>0.0</v>
      </c>
      <c r="BR8" t="n" s="45">
        <v>0.0</v>
      </c>
      <c r="BS8" t="n" s="45">
        <v>0.0</v>
      </c>
      <c r="BT8" t="n" s="45">
        <v>0.0</v>
      </c>
      <c r="BU8" t="n" s="45">
        <v>0.0</v>
      </c>
      <c r="BV8" t="n" s="45">
        <v>0.0</v>
      </c>
      <c r="BW8" t="n" s="45">
        <v>0.0</v>
      </c>
      <c r="BX8" t="n" s="45">
        <v>0.0</v>
      </c>
      <c r="BY8" t="n" s="45">
        <v>0.0</v>
      </c>
      <c r="BZ8" t="n" s="45">
        <v>0.0</v>
      </c>
      <c r="CA8" t="n" s="45">
        <v>0.0</v>
      </c>
      <c r="CB8" t="n" s="45">
        <v>0.0</v>
      </c>
      <c r="CC8" t="n" s="45">
        <f>SUM(BI8:CA8)/100*80/100*66+(CB8/100*66)</f>
      </c>
      <c r="CD8" t="n" s="45">
        <v>0.0</v>
      </c>
      <c r="CE8" t="n" s="45">
        <v>0.0</v>
      </c>
      <c r="CF8" t="n" s="45">
        <v>0.0</v>
      </c>
      <c r="CG8" t="n" s="45">
        <v>0.0</v>
      </c>
      <c r="CH8" t="n" s="45">
        <v>0.0</v>
      </c>
      <c r="CI8" t="n" s="45">
        <v>0.0</v>
      </c>
      <c r="CJ8" t="n" s="45">
        <v>0.0</v>
      </c>
      <c r="CK8" t="n" s="45">
        <v>0.0</v>
      </c>
      <c r="CL8" t="n" s="45">
        <v>0.0</v>
      </c>
      <c r="CM8" t="n" s="45">
        <v>0.0</v>
      </c>
      <c r="CN8" t="n" s="45">
        <v>0.0</v>
      </c>
      <c r="CO8" t="n" s="45">
        <v>0.0</v>
      </c>
      <c r="CP8" t="n" s="45">
        <v>0.0</v>
      </c>
      <c r="CQ8" t="n" s="45">
        <v>0.0</v>
      </c>
      <c r="CR8" t="n" s="45">
        <v>0.0</v>
      </c>
      <c r="CS8" t="n" s="45">
        <v>0.0</v>
      </c>
      <c r="CT8" t="n" s="45">
        <v>0.0</v>
      </c>
      <c r="CU8" t="n" s="45">
        <v>0.0</v>
      </c>
      <c r="CV8" t="n" s="45">
        <v>0.0</v>
      </c>
      <c r="CW8" t="n" s="45">
        <v>0.0</v>
      </c>
      <c r="CX8" t="n" s="45">
        <v>0.0</v>
      </c>
      <c r="CY8" t="n" s="45">
        <v>0.0</v>
      </c>
      <c r="CZ8" t="n" s="45">
        <v>0.0</v>
      </c>
      <c r="DA8" t="n" s="45">
        <f>SUM(CD8:CR8)/100*66+(CY8)/100*50+(CS8+CT8+CU8+CV8+CW8+CX8)/100*25+(CZ8/100*80)</f>
      </c>
      <c r="DB8" t="n" s="45">
        <v>0.0</v>
      </c>
      <c r="DC8" t="n" s="45">
        <v>0.0</v>
      </c>
      <c r="DD8" t="n" s="45">
        <f>SUM(DB8+DC8)</f>
      </c>
      <c r="DE8" t="n" s="45">
        <v>0.0</v>
      </c>
      <c r="DF8" t="n" s="45">
        <f>SUM(DE8*5)</f>
      </c>
      <c r="DG8" t="n" s="45">
        <v>0.0</v>
      </c>
      <c r="DH8" t="s" s="43">
        <v>25</v>
      </c>
      <c r="DI8" t="n" s="45">
        <f>SUM(DG8/100*70)</f>
      </c>
      <c r="DJ8" t="n" s="45">
        <v>0.0</v>
      </c>
      <c r="DK8" t="n" s="45">
        <v>0.0</v>
      </c>
      <c r="DL8" t="n" s="45">
        <v>0.0</v>
      </c>
      <c r="DM8" t="n" s="45">
        <v>0.0</v>
      </c>
      <c r="DN8" t="n" s="45">
        <f>SUM(DJ8+DK8)/100*66+DM8*1.5</f>
      </c>
      <c r="DO8" t="s" s="43">
        <v>25</v>
      </c>
      <c r="DP8" t="n" s="45">
        <v>0.0</v>
      </c>
      <c r="DQ8" t="n" s="45">
        <f>SUM(DP8)*5</f>
      </c>
      <c r="DR8" t="s" s="43">
        <v>25</v>
      </c>
      <c r="DS8" t="n" s="45">
        <v>0.0</v>
      </c>
      <c r="DT8" t="s" s="43">
        <v>25</v>
      </c>
      <c r="DU8" t="n" s="45">
        <v>0.0</v>
      </c>
      <c r="DW8" t="n" s="46">
        <v>0.0</v>
      </c>
      <c r="DX8" t="n" s="46">
        <v>0.0</v>
      </c>
      <c r="DY8" t="n" s="46">
        <v>0.0</v>
      </c>
      <c r="DZ8" t="n" s="46">
        <v>0.0</v>
      </c>
      <c r="EA8" t="n" s="46">
        <v>0.0</v>
      </c>
      <c r="EB8" t="n" s="46">
        <v>0.0</v>
      </c>
      <c r="EC8" t="n" s="46">
        <v>0.0</v>
      </c>
      <c r="ED8" t="n" s="46">
        <v>0.0</v>
      </c>
      <c r="EE8" t="n" s="46">
        <v>0.0</v>
      </c>
      <c r="EF8" t="n" s="46">
        <f>SUM(DW8*0.25)+(DX8/44)+(DY8*0.25*2)+(DZ8/44*2)+(EA8*0.25*2)+(EB8/44*2)+(EC8*0.25*12)+(ED8/44*12)+EE8/100*80</f>
      </c>
      <c r="EG8" t="n" s="46">
        <v>0.0</v>
      </c>
      <c r="EH8" t="n" s="46">
        <f>SUM(EG8)/100*75</f>
      </c>
      <c r="EI8" t="n" s="46">
        <v>0.0</v>
      </c>
      <c r="EJ8" t="n" s="46">
        <v>0.0</v>
      </c>
      <c r="EK8" t="n" s="46">
        <v>0.0</v>
      </c>
      <c r="EL8" t="n" s="46">
        <f>SUM(EI8/52*12)+EJ8*0.4*12+EK8*0.3*42</f>
      </c>
      <c r="EM8" t="n" s="46">
        <v>0.0</v>
      </c>
      <c r="EN8" t="n" s="46">
        <v>0.0</v>
      </c>
      <c r="EO8" t="n" s="46">
        <v>0.0</v>
      </c>
      <c r="EP8" t="n" s="46">
        <f>SUM(EM8:EO8)</f>
      </c>
      <c r="EQ8" t="n" s="46">
        <v>0.0</v>
      </c>
      <c r="ER8" t="n" s="46">
        <f>SUM(EQ8/40)</f>
      </c>
      <c r="ES8" t="n" s="46">
        <v>0.0</v>
      </c>
      <c r="ET8" t="n" s="46">
        <v>0.0</v>
      </c>
      <c r="EU8" t="n" s="46">
        <f>SUM(ES8/100*66)+(ET8/48)</f>
      </c>
      <c r="EV8" t="n" s="46">
        <v>0.0</v>
      </c>
      <c r="EW8" t="n" s="46">
        <v>0.0</v>
      </c>
      <c r="EX8" t="n" s="46">
        <f>SUM(EV8+EW8)/100*50</f>
      </c>
      <c r="EY8" t="n" s="46">
        <v>0.0</v>
      </c>
      <c r="EZ8" t="n" s="46">
        <v>0.0</v>
      </c>
      <c r="FA8" t="n" s="46">
        <v>0.0</v>
      </c>
      <c r="FB8" t="n" s="46">
        <v>0.0</v>
      </c>
      <c r="FC8" t="n" s="46">
        <v>0.0</v>
      </c>
      <c r="FD8" t="n" s="46">
        <v>0.0</v>
      </c>
      <c r="FE8" t="n" s="46">
        <v>0.0</v>
      </c>
      <c r="FF8" t="n" s="46">
        <v>0.0</v>
      </c>
      <c r="FG8" t="n" s="46">
        <v>0.0</v>
      </c>
      <c r="FH8" t="n" s="46">
        <v>0.0</v>
      </c>
      <c r="FI8" t="n" s="46">
        <v>0.0</v>
      </c>
      <c r="FJ8" t="n" s="46">
        <v>0.0</v>
      </c>
      <c r="FK8" t="n" s="46">
        <f>SUM(EY8:FI8)/100*80/100*75+FJ8/100*75</f>
      </c>
      <c r="FL8" t="n" s="46">
        <v>0.0</v>
      </c>
      <c r="FM8" t="n" s="46">
        <v>0.0</v>
      </c>
      <c r="FN8" t="n" s="46">
        <f>SUM(FL8+FM8)/100*80/100*75</f>
      </c>
      <c r="FO8" t="n" s="46">
        <v>0.0</v>
      </c>
      <c r="FP8" t="n" s="46">
        <v>0.0</v>
      </c>
      <c r="FQ8" t="n" s="46">
        <f>SUM(FO8+FP8)/100*80/100*75</f>
      </c>
      <c r="FR8" t="n" s="46">
        <v>0.0</v>
      </c>
      <c r="FS8" t="n" s="46">
        <f>SUM(FR8/100*80)/100*75</f>
      </c>
      <c r="FT8" t="n" s="46">
        <v>0.0</v>
      </c>
      <c r="FU8" t="n" s="46">
        <f>SUM(FT8/100*80)/100*75</f>
      </c>
      <c r="FV8" t="n" s="46">
        <v>0.0</v>
      </c>
      <c r="FW8" t="n" s="46">
        <f>SUM(FV8/100*80)/100*75</f>
      </c>
      <c r="FX8" t="n" s="46">
        <v>0.0</v>
      </c>
      <c r="FY8" t="n" s="46">
        <f>SUM(FX8)/100*60</f>
      </c>
      <c r="FZ8" t="n" s="46">
        <v>0.0</v>
      </c>
      <c r="GA8" t="n" s="46">
        <v>0.0</v>
      </c>
      <c r="GB8" t="n" s="46">
        <v>0.0</v>
      </c>
      <c r="GC8" t="n" s="46">
        <v>0.0</v>
      </c>
      <c r="GD8" t="n" s="46">
        <f>SUM(FZ8+GB8)/100*80+(GA8+GC8)/100*80</f>
      </c>
      <c r="GE8" t="n" s="46">
        <v>0.0</v>
      </c>
      <c r="GF8" t="n" s="46">
        <f>SUM(GE8)/100*66</f>
      </c>
      <c r="GG8" t="n" s="46">
        <v>0.0</v>
      </c>
      <c r="GH8" t="n" s="46">
        <v>0.0</v>
      </c>
      <c r="GI8" t="n" s="46">
        <v>0.0</v>
      </c>
      <c r="GJ8" t="n" s="46">
        <v>0.0</v>
      </c>
      <c r="GK8" t="n" s="46">
        <v>0.0</v>
      </c>
      <c r="GL8" t="n" s="46">
        <v>0.0</v>
      </c>
      <c r="GM8" t="n" s="46">
        <v>0.0</v>
      </c>
      <c r="GN8" t="n" s="46">
        <v>0.0</v>
      </c>
      <c r="GO8" t="n" s="46">
        <f>SUM(GG8:GN8)/100*80/100*66</f>
      </c>
      <c r="GP8" t="n" s="46">
        <v>0.0</v>
      </c>
      <c r="GQ8" t="n" s="46">
        <v>0.0</v>
      </c>
      <c r="GR8" t="n" s="46">
        <f>SUM(GP8:GQ8)/100*75</f>
      </c>
      <c r="GS8" t="n" s="46">
        <v>0.0</v>
      </c>
      <c r="GT8" t="n" s="46">
        <v>0.0</v>
      </c>
      <c r="GU8" t="n" s="46">
        <v>0.0</v>
      </c>
      <c r="GV8" t="n" s="46">
        <v>0.0</v>
      </c>
      <c r="GW8" t="n" s="46">
        <v>0.0</v>
      </c>
      <c r="GX8" t="n" s="46">
        <v>0.0</v>
      </c>
      <c r="GY8" t="n" s="46">
        <v>0.0</v>
      </c>
      <c r="GZ8" t="n" s="46">
        <f>SUM(GS8:GV8)/100*80/100*75+GY8/100*80</f>
      </c>
      <c r="HA8" t="n" s="46">
        <v>0.0</v>
      </c>
      <c r="HB8" t="n" s="46">
        <v>0.0</v>
      </c>
      <c r="HC8" t="n" s="46">
        <v>0.0</v>
      </c>
      <c r="HD8" t="n" s="46">
        <f>SUM(HA8+HB8)/100*80+HC8/100*75</f>
      </c>
      <c r="HE8" t="n" s="46">
        <v>0.0</v>
      </c>
      <c r="HF8" t="n" s="46">
        <v>0.0</v>
      </c>
      <c r="HG8" t="n" s="46">
        <v>0.0</v>
      </c>
      <c r="HH8" t="n" s="46">
        <v>0.0</v>
      </c>
      <c r="HI8" t="n" s="46">
        <f>SUM(HF8:HH8)/100*66</f>
      </c>
      <c r="HJ8" t="n" s="46">
        <v>0.0</v>
      </c>
      <c r="HK8" t="n" s="46">
        <f>SUM(HJ8)/100*80</f>
      </c>
      <c r="HL8" t="n" s="46">
        <v>0.0</v>
      </c>
      <c r="HM8" t="n" s="46">
        <f>SUM(HL8*5)</f>
      </c>
      <c r="HN8" t="n" s="46">
        <v>0.0</v>
      </c>
      <c r="HO8" t="n" s="46">
        <f>SUM(HN8*1)/100*75</f>
      </c>
      <c r="HP8" t="n" s="46">
        <v>0.0</v>
      </c>
      <c r="HQ8" t="n" s="46">
        <v>0.0</v>
      </c>
      <c r="HR8" t="n" s="46">
        <v>0.0</v>
      </c>
      <c r="HS8" t="n" s="46">
        <v>0.0</v>
      </c>
      <c r="HT8" t="n" s="46">
        <v>0.0</v>
      </c>
      <c r="HU8" t="n" s="46">
        <v>0.0</v>
      </c>
      <c r="HV8" t="n" s="46">
        <f>SUM(HU8*2)</f>
      </c>
      <c r="HW8" t="n" s="46">
        <v>0.0</v>
      </c>
      <c r="HX8" t="n" s="46">
        <v>0.0</v>
      </c>
      <c r="HY8" t="n" s="46">
        <v>0.0</v>
      </c>
      <c r="HZ8" t="n" s="46">
        <v>0.0</v>
      </c>
      <c r="IA8" t="n" s="46">
        <v>0.0</v>
      </c>
      <c r="IC8" t="n" s="47">
        <v>0.0</v>
      </c>
      <c r="ID8" t="n" s="47">
        <f>SUM(IC8)/100*75</f>
      </c>
      <c r="IE8" t="n" s="47">
        <v>0.0</v>
      </c>
      <c r="IF8" t="n" s="47">
        <f>SUM(IE8/100*90)/100*75</f>
      </c>
      <c r="IG8" t="n" s="47">
        <v>0.0</v>
      </c>
      <c r="IH8" t="n" s="47">
        <v>0.0</v>
      </c>
      <c r="II8" t="n" s="47">
        <v>0.0</v>
      </c>
      <c r="IJ8" t="n" s="47">
        <v>0.0</v>
      </c>
      <c r="IK8" t="n" s="47">
        <v>0.0</v>
      </c>
      <c r="IL8" t="n" s="47">
        <v>0.0</v>
      </c>
      <c r="IM8" t="n" s="47">
        <v>0.0</v>
      </c>
      <c r="IN8" t="n" s="47">
        <v>0.0</v>
      </c>
      <c r="IO8" t="n" s="47">
        <v>0.0</v>
      </c>
      <c r="IP8" t="n" s="47">
        <v>0.0</v>
      </c>
      <c r="IQ8" t="n" s="47">
        <v>0.0</v>
      </c>
      <c r="IR8" t="n" s="47">
        <f>SUM(IG8:IP8)/100*80/100*75+IQ8/100*75</f>
      </c>
      <c r="IS8" t="n" s="47">
        <v>0.0</v>
      </c>
      <c r="IT8" t="n" s="47">
        <f>SUM(IS8)/100*75</f>
      </c>
      <c r="IU8" t="n" s="47">
        <v>0.0</v>
      </c>
      <c r="IV8" t="n" s="47">
        <v>0.0</v>
      </c>
      <c r="IW8" t="n" s="47">
        <f>SUM(IU8:IV8)/100*80/100*75</f>
      </c>
      <c r="IX8" t="n" s="47">
        <v>0.0</v>
      </c>
      <c r="IY8" t="n" s="47">
        <v>0.0</v>
      </c>
      <c r="IZ8" t="n" s="47">
        <f>SUM(IX8/100*90)+(IY8)/100*75</f>
      </c>
      <c r="JA8" t="n" s="47">
        <v>0.0</v>
      </c>
      <c r="JB8" t="n" s="47">
        <v>0.0</v>
      </c>
      <c r="JC8" t="n" s="47">
        <v>0.0</v>
      </c>
      <c r="JD8" t="n" s="47">
        <v>0.0</v>
      </c>
      <c r="JE8" t="n" s="47">
        <f>SUM(JA8+JC8)/100*80+(JB8+JD8)/100*66</f>
      </c>
      <c r="JF8" t="n" s="47">
        <v>0.0</v>
      </c>
      <c r="JG8" t="n" s="47">
        <v>0.0</v>
      </c>
      <c r="JH8" t="n" s="47">
        <v>0.0</v>
      </c>
      <c r="JI8" t="n" s="47">
        <v>0.0</v>
      </c>
      <c r="JJ8" t="n" s="47">
        <v>0.0</v>
      </c>
      <c r="JK8" t="n" s="47">
        <v>0.0</v>
      </c>
      <c r="JL8" t="n" s="47">
        <v>0.0</v>
      </c>
      <c r="JM8" t="n" s="47">
        <f>SUM(JG8+JH8+JI8+JJ8+JK8+JL8)/100*50</f>
      </c>
      <c r="JN8" t="n" s="47">
        <v>0.0</v>
      </c>
      <c r="JO8" t="n" s="47">
        <v>0.0</v>
      </c>
      <c r="JP8" t="n" s="47">
        <f>SUM(JN8:JO8)/100*75</f>
      </c>
      <c r="JQ8" t="n" s="47">
        <v>0.0</v>
      </c>
      <c r="JR8" t="n" s="47">
        <v>0.0</v>
      </c>
      <c r="JS8" t="n" s="47">
        <v>0.0</v>
      </c>
      <c r="JT8" t="n" s="47">
        <f>SUM(JQ8/100*80)+(JR8+JS8)/100*75</f>
      </c>
      <c r="JU8" t="n" s="47">
        <v>0.0</v>
      </c>
      <c r="JV8" t="n" s="47">
        <v>0.0</v>
      </c>
      <c r="JW8" t="n" s="47">
        <f>SUM(JU8:JV8)/100</f>
      </c>
      <c r="JX8" t="n" s="47">
        <v>0.0</v>
      </c>
      <c r="JY8" t="n" s="47">
        <v>0.0</v>
      </c>
      <c r="JZ8" t="n" s="47">
        <v>0.0</v>
      </c>
      <c r="KA8" t="n" s="47">
        <v>0.0</v>
      </c>
      <c r="KB8" t="n" s="47">
        <f>SUM(JX8:KA8)/100*80/100*75</f>
      </c>
      <c r="KC8" t="n" s="47">
        <v>0.0</v>
      </c>
      <c r="KD8" t="n" s="47">
        <v>0.0</v>
      </c>
      <c r="KE8" t="n" s="47">
        <f>SUM(KC8+KD8)/100*80/100*75</f>
      </c>
      <c r="KF8" t="n" s="47">
        <v>0.0</v>
      </c>
      <c r="KG8" t="n" s="47">
        <f>SUM(KF8/100*80)/100*75</f>
      </c>
      <c r="KH8" t="n" s="47">
        <v>0.0</v>
      </c>
      <c r="KI8" t="n" s="47">
        <f>SUM(KH8)/100*75</f>
      </c>
      <c r="KJ8" t="n" s="47">
        <v>0.0</v>
      </c>
      <c r="KK8" t="n" s="47">
        <f>SUM(KJ8*1)/100*75</f>
      </c>
      <c r="KL8" t="n" s="47">
        <v>0.0</v>
      </c>
      <c r="KM8" t="n" s="47">
        <f>SUM(KL8)/100*66</f>
      </c>
      <c r="KN8" t="n" s="47">
        <v>0.0</v>
      </c>
      <c r="KO8" t="n" s="47">
        <f>SUM(KN8/100*80)/100*75</f>
      </c>
      <c r="KP8" t="n" s="47">
        <v>0.0</v>
      </c>
      <c r="KQ8" t="n" s="47">
        <f>SUM(KP8/100*20)</f>
      </c>
      <c r="KR8" t="n" s="47">
        <v>0.0</v>
      </c>
      <c r="KS8" t="n" s="47">
        <f>SUM(KR8/100*80)/100*75</f>
      </c>
      <c r="KT8" t="n" s="47">
        <v>0.0</v>
      </c>
      <c r="KU8" t="n" s="47">
        <v>0.0</v>
      </c>
      <c r="KV8" t="n" s="47">
        <v>0.0</v>
      </c>
      <c r="KW8" t="n" s="47">
        <v>0.0</v>
      </c>
      <c r="KX8" t="n" s="47">
        <v>0.0</v>
      </c>
      <c r="KY8" t="n" s="47">
        <f>SUM(KX8/100*66)</f>
      </c>
      <c r="KZ8" t="n" s="47">
        <v>0.0</v>
      </c>
      <c r="LA8" t="n" s="47">
        <f>SUM(KZ8*1)</f>
      </c>
      <c r="LB8" t="n" s="47">
        <v>0.0</v>
      </c>
      <c r="LC8" t="n" s="47">
        <v>0.0</v>
      </c>
      <c r="LD8" t="n" s="47">
        <v>0.0</v>
      </c>
      <c r="LE8" t="n" s="47">
        <v>0.0</v>
      </c>
      <c r="LF8" t="n" s="47">
        <f>SUM(LB8:LE8)/100*80/100*66</f>
      </c>
      <c r="LG8" t="n" s="47">
        <v>0.0</v>
      </c>
      <c r="LH8" t="n" s="47">
        <v>0.0</v>
      </c>
      <c r="LI8" t="n" s="47">
        <f>SUM(LG8/100*66)</f>
      </c>
      <c r="LJ8" t="s" s="43">
        <v>25</v>
      </c>
      <c r="LK8" t="n" s="47">
        <v>0.0</v>
      </c>
      <c r="LL8" t="n" s="47">
        <v>0.0</v>
      </c>
      <c r="LM8" t="n" s="47">
        <v>0.0</v>
      </c>
      <c r="LN8" t="n" s="47">
        <v>0.0</v>
      </c>
      <c r="LO8" t="n" s="47">
        <v>0.0</v>
      </c>
      <c r="LP8" t="n" s="47">
        <v>0.0</v>
      </c>
      <c r="LQ8" t="n" s="47">
        <v>0.0</v>
      </c>
      <c r="LR8" t="n" s="47">
        <v>0.0</v>
      </c>
      <c r="LS8" t="n" s="47">
        <v>0.0</v>
      </c>
      <c r="LT8" t="n" s="47">
        <f>SUM(LL8:LS8)/100*80</f>
      </c>
      <c r="LU8" t="n" s="47">
        <v>0.0</v>
      </c>
      <c r="LV8" t="n" s="47">
        <f>SUM(LU8/100*80)/100*75</f>
      </c>
      <c r="LW8" t="n" s="47">
        <v>0.0</v>
      </c>
      <c r="LX8" t="n" s="47">
        <v>0.0</v>
      </c>
      <c r="LY8" t="n" s="47">
        <f>SUM((LW8+LX8)/100*80)/100*75</f>
      </c>
      <c r="LZ8" t="n" s="47">
        <v>0.0</v>
      </c>
      <c r="MA8" t="n" s="47">
        <v>0.0</v>
      </c>
      <c r="MB8" t="n" s="47">
        <f>SUM((LZ8+MA8)/100*80)/100*75</f>
      </c>
      <c r="MC8" t="n" s="47">
        <v>0.0</v>
      </c>
      <c r="MD8" t="n" s="47">
        <f>SUM(MC8/100*80)/100*75</f>
      </c>
      <c r="ME8" t="n" s="47">
        <v>0.0</v>
      </c>
      <c r="MF8" t="n" s="47">
        <v>0.0</v>
      </c>
      <c r="MG8" t="n" s="47">
        <v>0.0</v>
      </c>
      <c r="MH8" t="n" s="47">
        <v>0.0</v>
      </c>
      <c r="MI8" t="n" s="47">
        <v>0.0</v>
      </c>
      <c r="MJ8" t="n" s="47">
        <v>0.0</v>
      </c>
      <c r="MK8" t="n" s="47">
        <f>SUM(ME8:MJ8)/100*70/100*75</f>
      </c>
      <c r="ML8" t="n" s="47">
        <v>0.0</v>
      </c>
      <c r="MM8" t="n" s="47">
        <v>0.0</v>
      </c>
      <c r="MN8" t="n" s="47">
        <v>0.0</v>
      </c>
      <c r="MO8" t="n" s="47">
        <v>0.0</v>
      </c>
      <c r="MP8" t="n" s="47">
        <v>0.0</v>
      </c>
      <c r="MQ8" t="n" s="47">
        <v>0.0</v>
      </c>
      <c r="MR8" t="n" s="47">
        <v>0.0</v>
      </c>
      <c r="MS8" t="n" s="47">
        <v>0.0</v>
      </c>
      <c r="MT8" t="n" s="47">
        <v>0.0</v>
      </c>
      <c r="MU8" t="n" s="47">
        <v>0.0</v>
      </c>
      <c r="MV8" t="n" s="47">
        <v>0.0</v>
      </c>
      <c r="MW8" t="n" s="47">
        <v>0.0</v>
      </c>
      <c r="MX8" t="n" s="47">
        <v>0.0</v>
      </c>
      <c r="MY8" t="n" s="47">
        <v>0.0</v>
      </c>
      <c r="MZ8" t="n" s="47">
        <v>0.0</v>
      </c>
      <c r="NA8" t="n" s="47">
        <v>0.0</v>
      </c>
      <c r="NB8" t="n" s="47">
        <v>0.0</v>
      </c>
      <c r="NC8" t="n" s="47">
        <v>0.0</v>
      </c>
      <c r="ND8" t="n" s="47">
        <v>0.0</v>
      </c>
      <c r="NE8" t="n" s="47">
        <v>0.0</v>
      </c>
      <c r="NF8" t="n" s="47">
        <v>0.0</v>
      </c>
      <c r="NG8" t="n" s="47">
        <v>0.0</v>
      </c>
      <c r="NH8" t="n" s="47">
        <v>0.0</v>
      </c>
      <c r="NI8" t="n" s="47">
        <v>0.0</v>
      </c>
      <c r="NJ8" t="n" s="47">
        <v>0.0</v>
      </c>
      <c r="NK8" t="n" s="47">
        <v>0.0</v>
      </c>
      <c r="NL8" t="n" s="47">
        <v>0.0</v>
      </c>
      <c r="NM8" t="n" s="47">
        <f>SUM(MR8:NK8)/100*66+ML8+MM8+MN8+MO8+MP8+MQ8+NL8</f>
      </c>
      <c r="NN8" t="n" s="47">
        <v>0.0</v>
      </c>
      <c r="NO8" t="n" s="47">
        <v>0.0</v>
      </c>
      <c r="NP8" t="n" s="47">
        <v>0.0</v>
      </c>
      <c r="NQ8" t="n" s="47">
        <f>SUM(NP8/100*80)/100*66</f>
      </c>
      <c r="NR8" t="n" s="47">
        <v>0.0</v>
      </c>
      <c r="NS8" t="n" s="47">
        <v>0.0</v>
      </c>
      <c r="NT8" t="n" s="47">
        <v>0.0</v>
      </c>
      <c r="NU8" t="n" s="47">
        <f>SUM(NR8:NT8)/100*80/100*66</f>
      </c>
      <c r="NV8" t="n" s="47">
        <v>0.0</v>
      </c>
      <c r="NW8" t="n" s="47">
        <v>0.0</v>
      </c>
      <c r="NX8" t="n" s="47">
        <f>SUM(NV8:NW8)/100*80/100*66</f>
      </c>
      <c r="NY8" t="n" s="47">
        <v>0.0</v>
      </c>
      <c r="NZ8" t="n" s="47">
        <f>NY8/100*50</f>
      </c>
      <c r="OA8" t="n" s="47">
        <v>0.0</v>
      </c>
      <c r="OB8" t="n" s="47">
        <v>0.0</v>
      </c>
      <c r="OC8" t="n" s="47">
        <v>0.0</v>
      </c>
      <c r="OD8" t="n" s="47">
        <v>0.0</v>
      </c>
      <c r="OE8" t="n" s="47">
        <v>0.0</v>
      </c>
      <c r="OF8" t="n" s="47">
        <v>0.0</v>
      </c>
      <c r="OG8" t="n" s="47">
        <v>0.0</v>
      </c>
      <c r="OH8" t="n" s="47">
        <v>0.0</v>
      </c>
      <c r="OI8" t="n" s="47">
        <f>SUM(OC8+OG8)/100*80/100*75</f>
      </c>
      <c r="OJ8" t="n" s="47">
        <v>0.0</v>
      </c>
      <c r="OK8" t="n" s="47">
        <f>SUM(OJ8)/100*80</f>
      </c>
      <c r="OL8" t="n" s="47">
        <v>0.0</v>
      </c>
      <c r="OM8" t="n" s="47">
        <f>SUM(OL8/100*66)</f>
      </c>
      <c r="ON8" t="n" s="47">
        <v>0.0</v>
      </c>
      <c r="OO8" t="n" s="47">
        <v>0.0</v>
      </c>
      <c r="OP8" t="n" s="47">
        <f>SUM(ON8:OO8)/100*80</f>
      </c>
      <c r="OQ8" t="n" s="47">
        <v>0.0</v>
      </c>
      <c r="OR8" t="n" s="47">
        <f>SUM(OQ8*1)/100*33</f>
      </c>
      <c r="OS8" t="n" s="47">
        <v>0.0</v>
      </c>
      <c r="OT8" t="n" s="47">
        <f>SUM(OS8*1)</f>
      </c>
      <c r="OU8" t="n" s="47">
        <v>0.0</v>
      </c>
      <c r="OV8" t="n" s="47">
        <v>0.0</v>
      </c>
      <c r="OW8" t="n" s="47">
        <v>0.0</v>
      </c>
      <c r="OX8" t="n" s="47">
        <v>0.0</v>
      </c>
      <c r="OY8" t="n" s="47">
        <f>SUM((OU8/48)+(OV8*0.6)+(OW8/46)+(OX8*0.28))</f>
      </c>
      <c r="PA8" t="n" s="48">
        <v>0.0</v>
      </c>
      <c r="PB8" t="n" s="48">
        <v>0.0</v>
      </c>
      <c r="PC8" t="n" s="48">
        <v>0.0</v>
      </c>
      <c r="PD8" t="n" s="48">
        <f>SUM(PA8/100*66+PB8/100*66)</f>
      </c>
      <c r="PE8" t="n" s="48">
        <v>0.0</v>
      </c>
      <c r="PF8" t="n" s="48">
        <v>0.0</v>
      </c>
      <c r="PG8" t="n" s="48">
        <f>SUM(PE8/48)+(PF8*0.45)</f>
      </c>
      <c r="PH8" t="n" s="48">
        <v>0.0</v>
      </c>
      <c r="PI8" t="n" s="48">
        <v>0.0</v>
      </c>
      <c r="PJ8" t="n" s="48">
        <f>SUM(PH8/48)+(PI8*0.66)</f>
      </c>
      <c r="PK8" t="n" s="48">
        <v>0.0</v>
      </c>
      <c r="PL8" t="n" s="48">
        <f>SUM(PK8)/100*66</f>
      </c>
      <c r="PM8" t="n" s="48">
        <v>0.0</v>
      </c>
      <c r="PN8" t="n" s="48">
        <v>0.0</v>
      </c>
      <c r="PO8" t="n" s="48">
        <v>0.0</v>
      </c>
      <c r="PP8" t="n" s="48">
        <v>0.0</v>
      </c>
      <c r="PQ8" t="n" s="48">
        <f>SUM(PM8/8)+(PN8)+(PO8/100*75)+(PP8/100*30)</f>
      </c>
      <c r="PR8" t="n" s="48">
        <v>0.0</v>
      </c>
      <c r="PS8" t="n" s="48">
        <f>SUM(PR8)/100*66</f>
      </c>
      <c r="PT8" t="n" s="48">
        <v>0.0</v>
      </c>
      <c r="PU8" t="n" s="48">
        <f>SUM(PT8)/100*66</f>
      </c>
      <c r="PV8" t="n" s="48">
        <v>0.0</v>
      </c>
      <c r="PW8" t="n" s="48">
        <f>SUM(PV8/100*75)/100*66</f>
      </c>
      <c r="PX8" t="n" s="48">
        <v>0.0</v>
      </c>
      <c r="PY8" t="n" s="48">
        <v>0.0</v>
      </c>
      <c r="PZ8" t="n" s="48">
        <v>0.0</v>
      </c>
      <c r="QA8" t="n" s="48">
        <f>SUM(PX8+PY8)/100*80/100*90+PZ8/100*70</f>
      </c>
      <c r="QB8" t="n" s="48">
        <v>0.0</v>
      </c>
      <c r="QC8" t="n" s="48">
        <f>SUM(QB8*1.3)</f>
      </c>
      <c r="QD8" t="s" s="43">
        <v>25</v>
      </c>
      <c r="QE8" t="s" s="43">
        <v>25</v>
      </c>
      <c r="QF8" t="n" s="48">
        <v>0.0</v>
      </c>
      <c r="QG8" t="n" s="48">
        <f>SUM(QF8/100*75)/100*66</f>
      </c>
      <c r="QH8" t="n" s="48">
        <v>0.0</v>
      </c>
      <c r="QI8" t="n" s="48">
        <v>0.0</v>
      </c>
      <c r="QJ8" t="n" s="48">
        <v>0.0</v>
      </c>
      <c r="QK8" t="n" s="48">
        <v>0.0</v>
      </c>
      <c r="QL8" t="n" s="48">
        <f>SUM(QH8:QK8)/100*80/100*66</f>
      </c>
      <c r="QM8" t="n" s="48">
        <v>0.0</v>
      </c>
      <c r="QN8" t="n" s="48">
        <f>SUM(QM8/100*20)</f>
      </c>
      <c r="QO8" t="n" s="48">
        <v>0.0</v>
      </c>
      <c r="QP8" t="n" s="48">
        <f>SUM(QO8/100*80)/100*75</f>
      </c>
      <c r="QQ8" t="n" s="48">
        <v>0.0</v>
      </c>
      <c r="QR8" t="n" s="48">
        <v>0.0</v>
      </c>
      <c r="QS8" t="n" s="48">
        <v>0.0</v>
      </c>
      <c r="QT8" t="n" s="48">
        <f>SUM(QQ8:QS8)/100*80/100*75</f>
      </c>
      <c r="QU8" t="n" s="48">
        <v>0.0</v>
      </c>
      <c r="QV8" t="n" s="48">
        <f>SUM(QU8)/100*75</f>
      </c>
      <c r="QW8" t="n" s="48">
        <v>0.0</v>
      </c>
      <c r="QX8" t="n" s="48">
        <f>SUM(QW8/100*75)</f>
      </c>
      <c r="QY8" t="n" s="48">
        <v>0.0</v>
      </c>
      <c r="QZ8" t="n" s="48">
        <f>SUM(QY8/100*75)</f>
      </c>
      <c r="RA8" t="n" s="48">
        <v>0.0</v>
      </c>
      <c r="RB8" t="n" s="48">
        <f>SUM(RA8)/100*75</f>
      </c>
      <c r="RC8" t="n" s="48">
        <v>0.0</v>
      </c>
      <c r="RD8" t="n" s="48">
        <f>SUM(RC8/100*90)/100*75</f>
      </c>
      <c r="RE8" t="n" s="48">
        <v>0.0</v>
      </c>
      <c r="RF8" t="n" s="48">
        <v>0.0</v>
      </c>
      <c r="RG8" t="n" s="48">
        <v>0.0</v>
      </c>
      <c r="RH8" t="n" s="48">
        <f>SUM(RE8:RG8)/100*75</f>
      </c>
      <c r="RI8" t="n" s="48">
        <v>0.0</v>
      </c>
      <c r="RJ8" t="n" s="48">
        <v>0.0</v>
      </c>
      <c r="RK8" t="n" s="48">
        <v>0.0</v>
      </c>
      <c r="RL8" t="n" s="48">
        <v>0.0</v>
      </c>
      <c r="RM8" t="n" s="48">
        <f>SUM(RL8/100*80)/100*75</f>
      </c>
      <c r="RN8" t="n" s="48">
        <v>0.0</v>
      </c>
      <c r="RO8" t="n" s="48">
        <f>SUM(RN8/100*80)</f>
      </c>
      <c r="RP8" t="n" s="48">
        <v>0.0</v>
      </c>
      <c r="RQ8" t="n" s="48">
        <v>0.0</v>
      </c>
      <c r="RR8" t="n" s="48">
        <v>0.0</v>
      </c>
      <c r="RS8" t="n" s="48">
        <v>0.0</v>
      </c>
      <c r="RT8" t="n" s="48">
        <v>0.0</v>
      </c>
      <c r="RU8" t="n" s="48">
        <v>0.0</v>
      </c>
      <c r="RV8" t="n" s="48">
        <f>SUM(RQ8+RR8+RS8+RT8/100*75)+(RU8/100*80/100*75)</f>
      </c>
      <c r="RW8" t="s" s="43">
        <v>25</v>
      </c>
      <c r="RX8" t="n" s="48">
        <v>0.0</v>
      </c>
      <c r="RY8" t="n" s="48">
        <v>0.0</v>
      </c>
      <c r="RZ8" t="n" s="48">
        <f>SUM(RY8/100*75)</f>
      </c>
      <c r="SA8" t="n" s="48">
        <v>0.0</v>
      </c>
      <c r="SB8" t="n" s="48">
        <f>SUM(SA8/100*75)</f>
      </c>
      <c r="SC8" t="n" s="48">
        <v>0.0</v>
      </c>
      <c r="SD8" t="n" s="48">
        <f>SUM(SC8/100*25)</f>
      </c>
      <c r="SE8" t="n" s="48">
        <v>0.0</v>
      </c>
      <c r="SF8" t="n" s="48">
        <v>0.0</v>
      </c>
      <c r="SG8" t="n" s="48">
        <f>SUM(SE8/48)+(SF8*0.45)</f>
      </c>
      <c r="SH8" t="n" s="48">
        <v>0.0</v>
      </c>
      <c r="SI8" t="n" s="48">
        <f>SUM(SH8*1)</f>
      </c>
      <c r="SJ8" t="n" s="48">
        <v>0.0</v>
      </c>
      <c r="SK8" t="n" s="48">
        <f>SUM(SJ8*1)</f>
      </c>
      <c r="SL8" t="n" s="48">
        <v>0.0</v>
      </c>
      <c r="SM8" t="n" s="48">
        <f>SUM(SL8*1)</f>
      </c>
      <c r="SN8" t="n" s="48">
        <v>0.0</v>
      </c>
      <c r="SO8" t="n" s="48">
        <f>SUM(SN8*1/100*80)</f>
      </c>
      <c r="SP8" t="n" s="48">
        <v>0.0</v>
      </c>
      <c r="SQ8" t="n" s="48">
        <f>SUM(SP8*1/100*75)</f>
      </c>
      <c r="SR8" t="n" s="48">
        <v>0.0</v>
      </c>
      <c r="SS8" t="n" s="48">
        <f>SUM(SR8/100*90/100*75)</f>
      </c>
      <c r="ST8" t="n" s="48">
        <v>0.0</v>
      </c>
      <c r="SU8" t="n" s="48">
        <f>SUM(ST8)/100*75</f>
      </c>
      <c r="SV8" t="n" s="48">
        <v>0.0</v>
      </c>
      <c r="SW8" t="n" s="48">
        <f>SUM(SV8/100*90/100*75)</f>
      </c>
      <c r="SX8" t="n" s="48">
        <v>0.0</v>
      </c>
      <c r="SY8" t="n" s="48">
        <v>0.0</v>
      </c>
      <c r="SZ8" t="n" s="48">
        <f>SUM(SX8:SY8)/100*90/100*75</f>
      </c>
      <c r="TA8" t="n" s="48">
        <v>0.0</v>
      </c>
      <c r="TB8" t="n" s="48">
        <f>SUM(TA8/100*90)</f>
      </c>
      <c r="TC8" t="n" s="48">
        <v>0.0</v>
      </c>
      <c r="TD8" t="n" s="48">
        <f>SUM(TC8*5)</f>
      </c>
      <c r="TE8" t="n" s="48">
        <v>0.0</v>
      </c>
      <c r="TF8" t="n" s="48">
        <f>SUM(TE8/100*75)</f>
      </c>
      <c r="TG8" t="n" s="48">
        <v>0.0</v>
      </c>
      <c r="TH8" t="n" s="48">
        <f>SUM(TG8*1)/100*35</f>
      </c>
      <c r="TI8" t="n" s="48">
        <v>0.0</v>
      </c>
      <c r="TJ8" t="n" s="48">
        <f>SUM(TI8*1)/100*85</f>
      </c>
      <c r="TK8" t="n" s="48">
        <v>0.0</v>
      </c>
      <c r="TL8" t="n" s="48">
        <f>SUM(TK8*1)</f>
      </c>
      <c r="TM8" t="n" s="48">
        <v>0.0</v>
      </c>
      <c r="TN8" t="n" s="48">
        <v>0.0</v>
      </c>
      <c r="TO8" t="n" s="48">
        <v>0.0</v>
      </c>
      <c r="TP8" t="n" s="48">
        <f>SUM(TO8*1)</f>
      </c>
      <c r="TQ8" t="n" s="48">
        <v>0.0</v>
      </c>
      <c r="TR8" t="n" s="48">
        <f>SUM(TQ8/100*70)</f>
      </c>
      <c r="TS8" t="n" s="48">
        <v>0.0</v>
      </c>
      <c r="TT8" t="n" s="48">
        <f>SUM(TS8*1)/100*66</f>
      </c>
      <c r="TU8" t="n" s="48">
        <v>0.0</v>
      </c>
      <c r="TV8" t="n" s="48">
        <f>SUM(TU8/100*75)</f>
      </c>
      <c r="TW8" t="n" s="48">
        <v>0.0</v>
      </c>
      <c r="TX8" t="n" s="48">
        <f>SUM(TW8*1)/100*66</f>
      </c>
      <c r="TY8" t="n" s="48">
        <v>0.0</v>
      </c>
      <c r="TZ8" t="n" s="48">
        <f>SUM(TY8*1)/100*40</f>
      </c>
      <c r="UA8" t="n" s="48">
        <v>0.0</v>
      </c>
      <c r="UB8" t="n" s="48">
        <f>SUM(UA8*1)/100*66</f>
      </c>
      <c r="UC8" t="n" s="48">
        <v>0.0</v>
      </c>
      <c r="UD8" t="n" s="48">
        <v>0.0</v>
      </c>
      <c r="UE8" t="n" s="48">
        <v>0.0</v>
      </c>
      <c r="UF8" t="n" s="48">
        <v>0.0</v>
      </c>
      <c r="UG8" t="n" s="48">
        <v>0.0</v>
      </c>
      <c r="UH8" t="n" s="48">
        <v>0.0</v>
      </c>
      <c r="UI8" t="n" s="48">
        <v>0.0</v>
      </c>
      <c r="UJ8" t="n" s="48">
        <f>SUM(UC8:UI8)/100*75</f>
      </c>
      <c r="UK8" t="n" s="48">
        <v>0.0</v>
      </c>
      <c r="UL8" t="n" s="48">
        <f>SUM(UK8*1)/100*66</f>
      </c>
      <c r="UM8" t="n" s="48">
        <v>0.0</v>
      </c>
      <c r="UN8" t="n" s="48">
        <f>SUM(UM8*1)/100*66</f>
      </c>
      <c r="UO8" t="n" s="48">
        <v>0.0</v>
      </c>
      <c r="UP8" t="n" s="48">
        <f>SUM(UO8*1)/100*80</f>
      </c>
      <c r="UR8" t="n" s="49">
        <v>0.0</v>
      </c>
      <c r="US8" t="n" s="49">
        <v>0.0</v>
      </c>
      <c r="UT8" t="n" s="49">
        <f>SUM(UR8*1)/100*66</f>
      </c>
      <c r="UV8" t="n" s="50">
        <f>L8+Q8+W8+AD8+AT8+AY8+BC8+BH8+CC8+DA8+DD8+DF8+DI8+DN8+EF8+EH8+EL8+EP8+ER8+EU8+FK8+FN8+FQ8+FS8+FU8+FW8+FY8+GD8+GF8+GO8+GR8+GZ8+HD8+HI8+HK8+HM8+HO8+HV8+ID8+IF8+IR8+IT8+IW8+IZ8+JE8+JM8+JP8+JW8+KB8+KE8+KG8+KI8+KK8+KM8+KO8+KQ8+KS8+LA8+LF8+LI8+LT8+LY8+MB8+MD8+MK8+NM8+NQ8+OK8+OM8+OP8+OR8+OT8+OY8+PD8+PG8+PJ8+PL8+PQ8+PS8+PU8+PW8+QA8+QC8+QG8+QL8+QN8+QP8+QT8+QV8+QX8+QZ8+RB8+RD8+RH8+RM8+RO8+RV8+RX8+RZ8+SB8+SD8+SG8+SI8+SM8+SO8+SQ8+SS8+SU8+SW8+SZ8+SK8+TD8+TF8+TH8+TJ8+TL8+TP8+TR8+TT8+TV8+TX8+TZ8+UB8+UL8+UN8+UP8+UT8+JT8+KY8+LV8+NU8+NX8+NZ8+OI8+TB8+UJ8+EX8+Y8+DQ8+DS8+DU8</f>
      </c>
      <c r="UW8" t="n" s="50">
        <f>B8-UV8</f>
      </c>
    </row>
  </sheetData>
  <sheetProtection formatCells="0" insertRows="0" deleteRows="0"/>
  <mergeCells count="6">
    <mergeCell ref="A6:A7"/>
    <mergeCell ref="B6:B7"/>
    <mergeCell ref="A4:B4"/>
    <mergeCell ref="A5:B5"/>
    <mergeCell ref="A2:B2"/>
    <mergeCell ref="A3:B3"/>
    <mergeCell ref="D3:L3"/>
    <mergeCell ref="D4:L4"/>
    <mergeCell ref="M3:Q3"/>
    <mergeCell ref="M4:Q4"/>
    <mergeCell ref="R3:W3"/>
    <mergeCell ref="R4:W4"/>
    <mergeCell ref="X3:Y3"/>
    <mergeCell ref="X4:Y4"/>
    <mergeCell ref="Z3:AD3"/>
    <mergeCell ref="Z4:AD4"/>
    <mergeCell ref="AE3:AF3"/>
    <mergeCell ref="AE4:AF4"/>
    <mergeCell ref="AG3:AO3"/>
    <mergeCell ref="AG4:AO4"/>
    <mergeCell ref="AP3:AT3"/>
    <mergeCell ref="AP4:AT4"/>
    <mergeCell ref="AU3:AY3"/>
    <mergeCell ref="AU4:AY4"/>
    <mergeCell ref="AZ3:BC3"/>
    <mergeCell ref="AZ4:BC4"/>
    <mergeCell ref="BD3:BH3"/>
    <mergeCell ref="BD4:BH4"/>
    <mergeCell ref="BI3:CC3"/>
    <mergeCell ref="BI4:CC4"/>
    <mergeCell ref="CD3:DA3"/>
    <mergeCell ref="CD4:DA4"/>
    <mergeCell ref="DB3:DD3"/>
    <mergeCell ref="DB4:DD4"/>
    <mergeCell ref="DE3:DF3"/>
    <mergeCell ref="DE4:DF4"/>
    <mergeCell ref="DG3:DI3"/>
    <mergeCell ref="DG4:DI4"/>
    <mergeCell ref="DJ3:DN3"/>
    <mergeCell ref="DJ4:DN4"/>
    <mergeCell ref="DO3:DQ3"/>
    <mergeCell ref="DO4:DQ4"/>
    <mergeCell ref="DR3:DS3"/>
    <mergeCell ref="DR4:DS4"/>
    <mergeCell ref="D2:DU2"/>
    <mergeCell ref="DT3:DU3"/>
    <mergeCell ref="DT4:DU4"/>
    <mergeCell ref="DW3:EF3"/>
    <mergeCell ref="DW4:EF4"/>
    <mergeCell ref="EG3:EH3"/>
    <mergeCell ref="EG4:EH4"/>
    <mergeCell ref="EI3:EL3"/>
    <mergeCell ref="EI4:EL4"/>
    <mergeCell ref="EM3:EP3"/>
    <mergeCell ref="EM4:EP4"/>
    <mergeCell ref="EQ3:ER3"/>
    <mergeCell ref="EQ4:ER4"/>
    <mergeCell ref="ES3:EU3"/>
    <mergeCell ref="ES4:EU4"/>
    <mergeCell ref="EV3:EX3"/>
    <mergeCell ref="EV4:EX4"/>
    <mergeCell ref="EY3:FK3"/>
    <mergeCell ref="EY4:FK4"/>
    <mergeCell ref="FL3:FN3"/>
    <mergeCell ref="FL4:FN4"/>
    <mergeCell ref="FO3:FQ3"/>
    <mergeCell ref="FO4:FQ4"/>
    <mergeCell ref="FR3:FS3"/>
    <mergeCell ref="FR4:FS4"/>
    <mergeCell ref="FT3:FU3"/>
    <mergeCell ref="FT4:FU4"/>
    <mergeCell ref="FV3:FW3"/>
    <mergeCell ref="FV4:FW4"/>
    <mergeCell ref="FX3:FY3"/>
    <mergeCell ref="FX4:FY4"/>
    <mergeCell ref="FZ3:GD3"/>
    <mergeCell ref="FZ4:GD4"/>
    <mergeCell ref="GE3:GF3"/>
    <mergeCell ref="GE4:GF4"/>
    <mergeCell ref="GG3:GO3"/>
    <mergeCell ref="GG4:GO4"/>
    <mergeCell ref="GP3:GR3"/>
    <mergeCell ref="GP4:GR4"/>
    <mergeCell ref="GS3:GZ3"/>
    <mergeCell ref="GS4:GZ4"/>
    <mergeCell ref="HA3:HD3"/>
    <mergeCell ref="HA4:HD4"/>
    <mergeCell ref="HE3:HI3"/>
    <mergeCell ref="HE4:HI4"/>
    <mergeCell ref="HJ3:HK3"/>
    <mergeCell ref="HJ4:HK4"/>
    <mergeCell ref="HL3:HM3"/>
    <mergeCell ref="HL4:HM4"/>
    <mergeCell ref="HN3:HO3"/>
    <mergeCell ref="HN4:HO4"/>
    <mergeCell ref="HP3:HQ3"/>
    <mergeCell ref="HP4:HQ4"/>
    <mergeCell ref="HR3:HT3"/>
    <mergeCell ref="HR4:HT4"/>
    <mergeCell ref="HU3:HV3"/>
    <mergeCell ref="HU4:HV4"/>
    <mergeCell ref="HW3:HX3"/>
    <mergeCell ref="HW4:HX4"/>
    <mergeCell ref="DW2:IA2"/>
    <mergeCell ref="HY3:IA3"/>
    <mergeCell ref="HY4:IA4"/>
    <mergeCell ref="IC3:ID3"/>
    <mergeCell ref="IC4:ID4"/>
    <mergeCell ref="IE3:IF3"/>
    <mergeCell ref="IE4:IF4"/>
    <mergeCell ref="IG3:IR3"/>
    <mergeCell ref="IG4:IR4"/>
    <mergeCell ref="IS3:IT3"/>
    <mergeCell ref="IS4:IT4"/>
    <mergeCell ref="IU3:IW3"/>
    <mergeCell ref="IU4:IW4"/>
    <mergeCell ref="IX3:IZ3"/>
    <mergeCell ref="IX4:IZ4"/>
    <mergeCell ref="JA3:JE3"/>
    <mergeCell ref="JA4:JE4"/>
    <mergeCell ref="JF3"/>
    <mergeCell ref="JF4"/>
    <mergeCell ref="JG3:JM3"/>
    <mergeCell ref="JG4:JM4"/>
    <mergeCell ref="JN3:JP3"/>
    <mergeCell ref="JN4:JP4"/>
    <mergeCell ref="JQ3:JT3"/>
    <mergeCell ref="JQ4:JT4"/>
    <mergeCell ref="JU3:JW3"/>
    <mergeCell ref="JU4:JW4"/>
    <mergeCell ref="JX3:KB3"/>
    <mergeCell ref="JX4:KB4"/>
    <mergeCell ref="KC3:KE3"/>
    <mergeCell ref="KC4:KE4"/>
    <mergeCell ref="KF3:KG3"/>
    <mergeCell ref="KF4:KG4"/>
    <mergeCell ref="KH3:KI3"/>
    <mergeCell ref="KH4:KI4"/>
    <mergeCell ref="KJ3:KK3"/>
    <mergeCell ref="KJ4:KK4"/>
    <mergeCell ref="KL3:KM3"/>
    <mergeCell ref="KL4:KM4"/>
    <mergeCell ref="KN3:KO3"/>
    <mergeCell ref="KN4:KO4"/>
    <mergeCell ref="KP3:KQ3"/>
    <mergeCell ref="KP4:KQ4"/>
    <mergeCell ref="KR3:KS3"/>
    <mergeCell ref="KR4:KS4"/>
    <mergeCell ref="KT3:KY3"/>
    <mergeCell ref="KT4:KY4"/>
    <mergeCell ref="KZ3:LA3"/>
    <mergeCell ref="KZ4:LA4"/>
    <mergeCell ref="LB3:LF3"/>
    <mergeCell ref="LB4:LF4"/>
    <mergeCell ref="LG3:LI3"/>
    <mergeCell ref="LG4:LI4"/>
    <mergeCell ref="LJ3:LK3"/>
    <mergeCell ref="LJ4:LK4"/>
    <mergeCell ref="LL3:LT3"/>
    <mergeCell ref="LL4:LT4"/>
    <mergeCell ref="LU3:LV3"/>
    <mergeCell ref="LU4:LV4"/>
    <mergeCell ref="LW3:LY3"/>
    <mergeCell ref="LW4:LY4"/>
    <mergeCell ref="LZ3:MB3"/>
    <mergeCell ref="LZ4:MB4"/>
    <mergeCell ref="MC3:MD3"/>
    <mergeCell ref="MC4:MD4"/>
    <mergeCell ref="ME3:MK3"/>
    <mergeCell ref="ME4:MK4"/>
    <mergeCell ref="ML3:NM3"/>
    <mergeCell ref="ML4:NM4"/>
    <mergeCell ref="NN3:NO3"/>
    <mergeCell ref="NN4:NO4"/>
    <mergeCell ref="NP3:NQ3"/>
    <mergeCell ref="NP4:NQ4"/>
    <mergeCell ref="NR3:NU3"/>
    <mergeCell ref="NR4:NU4"/>
    <mergeCell ref="NV3:NX3"/>
    <mergeCell ref="NV4:NX4"/>
    <mergeCell ref="NY3:NZ3"/>
    <mergeCell ref="NY4:NZ4"/>
    <mergeCell ref="OA3:OI3"/>
    <mergeCell ref="OA4:OI4"/>
    <mergeCell ref="OJ3:OK3"/>
    <mergeCell ref="OJ4:OK4"/>
    <mergeCell ref="OL3:OM3"/>
    <mergeCell ref="OL4:OM4"/>
    <mergeCell ref="ON3:OP3"/>
    <mergeCell ref="ON4:OP4"/>
    <mergeCell ref="OQ3:OR3"/>
    <mergeCell ref="OQ4:OR4"/>
    <mergeCell ref="OS3:OT3"/>
    <mergeCell ref="OS4:OT4"/>
    <mergeCell ref="IC2:OY2"/>
    <mergeCell ref="OU3:OY3"/>
    <mergeCell ref="OU4:OY4"/>
    <mergeCell ref="PA3:PD3"/>
    <mergeCell ref="PA4:PD4"/>
    <mergeCell ref="PE3:PG3"/>
    <mergeCell ref="PE4:PG4"/>
    <mergeCell ref="PH3:PJ3"/>
    <mergeCell ref="PH4:PJ4"/>
    <mergeCell ref="PK3:PL3"/>
    <mergeCell ref="PK4:PL4"/>
    <mergeCell ref="PM3:PQ3"/>
    <mergeCell ref="PM4:PQ4"/>
    <mergeCell ref="PR3:PS3"/>
    <mergeCell ref="PR4:PS4"/>
    <mergeCell ref="PT3:PU3"/>
    <mergeCell ref="PT4:PU4"/>
    <mergeCell ref="PV3:PW3"/>
    <mergeCell ref="PV4:PW4"/>
    <mergeCell ref="PX3:QA3"/>
    <mergeCell ref="PX4:QA4"/>
    <mergeCell ref="QB3:QC3"/>
    <mergeCell ref="QB4:QC4"/>
    <mergeCell ref="QD3:QG3"/>
    <mergeCell ref="QD4:QG4"/>
    <mergeCell ref="QH3:QL3"/>
    <mergeCell ref="QH4:QL4"/>
    <mergeCell ref="QM3:QN3"/>
    <mergeCell ref="QM4:QN4"/>
    <mergeCell ref="QO3:QP3"/>
    <mergeCell ref="QO4:QP4"/>
    <mergeCell ref="QQ3:QT3"/>
    <mergeCell ref="QQ4:QT4"/>
    <mergeCell ref="QU3:QV3"/>
    <mergeCell ref="QU4:QV4"/>
    <mergeCell ref="QW3:QX3"/>
    <mergeCell ref="QW4:QX4"/>
    <mergeCell ref="QY3:QZ3"/>
    <mergeCell ref="QY4:QZ4"/>
    <mergeCell ref="RA3:RB3"/>
    <mergeCell ref="RA4:RB4"/>
    <mergeCell ref="RC3:RD3"/>
    <mergeCell ref="RC4:RD4"/>
    <mergeCell ref="RE3:RH3"/>
    <mergeCell ref="RE4:RH4"/>
    <mergeCell ref="RI3:RK3"/>
    <mergeCell ref="RI4:RK4"/>
    <mergeCell ref="RL3:RM3"/>
    <mergeCell ref="RL4:RM4"/>
    <mergeCell ref="RN3:RO3"/>
    <mergeCell ref="RN4:RO4"/>
    <mergeCell ref="RP3:RV3"/>
    <mergeCell ref="RP4:RV4"/>
    <mergeCell ref="RW3:RX3"/>
    <mergeCell ref="RW4:RX4"/>
    <mergeCell ref="RY3:RZ3"/>
    <mergeCell ref="RY4:RZ4"/>
    <mergeCell ref="SA3:SB3"/>
    <mergeCell ref="SA4:SB4"/>
    <mergeCell ref="SC3:SD3"/>
    <mergeCell ref="SC4:SD4"/>
    <mergeCell ref="SE3:SG3"/>
    <mergeCell ref="SE4:SG4"/>
    <mergeCell ref="SH3:SI3"/>
    <mergeCell ref="SH4:SI4"/>
    <mergeCell ref="SJ3:SK3"/>
    <mergeCell ref="SJ4:SK4"/>
    <mergeCell ref="SL3:SM3"/>
    <mergeCell ref="SL4:SM4"/>
    <mergeCell ref="SN3:SO3"/>
    <mergeCell ref="SN4:SO4"/>
    <mergeCell ref="SP3:SQ3"/>
    <mergeCell ref="SP4:SQ4"/>
    <mergeCell ref="SR3:SS3"/>
    <mergeCell ref="SR4:SS4"/>
    <mergeCell ref="ST3:SU3"/>
    <mergeCell ref="ST4:SU4"/>
    <mergeCell ref="SV3:SW3"/>
    <mergeCell ref="SV4:SW4"/>
    <mergeCell ref="SX3:SZ3"/>
    <mergeCell ref="SX4:SZ4"/>
    <mergeCell ref="TA3:TB3"/>
    <mergeCell ref="TA4:TB4"/>
    <mergeCell ref="TC3:TD3"/>
    <mergeCell ref="TC4:TD4"/>
    <mergeCell ref="TE3:TF3"/>
    <mergeCell ref="TE4:TF4"/>
    <mergeCell ref="TG3:TH3"/>
    <mergeCell ref="TG4:TH4"/>
    <mergeCell ref="TI3:TJ3"/>
    <mergeCell ref="TI4:TJ4"/>
    <mergeCell ref="TK3:TL3"/>
    <mergeCell ref="TK4:TL4"/>
    <mergeCell ref="TM3:TN3"/>
    <mergeCell ref="TM4:TN4"/>
    <mergeCell ref="TO3:TP3"/>
    <mergeCell ref="TO4:TP4"/>
    <mergeCell ref="TQ3:TR3"/>
    <mergeCell ref="TQ4:TR4"/>
    <mergeCell ref="TS3:TT3"/>
    <mergeCell ref="TS4:TT4"/>
    <mergeCell ref="TU3:TV3"/>
    <mergeCell ref="TU4:TV4"/>
    <mergeCell ref="TW3:TX3"/>
    <mergeCell ref="TW4:TX4"/>
    <mergeCell ref="TY3:TZ3"/>
    <mergeCell ref="TY4:TZ4"/>
    <mergeCell ref="UA3:UB3"/>
    <mergeCell ref="UA4:UB4"/>
    <mergeCell ref="UC3:UJ3"/>
    <mergeCell ref="UC4:UJ4"/>
    <mergeCell ref="UK3:UL3"/>
    <mergeCell ref="UK4:UL4"/>
    <mergeCell ref="UM3:UN3"/>
    <mergeCell ref="UM4:UN4"/>
    <mergeCell ref="PA2:UP2"/>
    <mergeCell ref="UO3:UP3"/>
    <mergeCell ref="UO4:UP4"/>
    <mergeCell ref="UR2:UT2"/>
    <mergeCell ref="UR3:UT3"/>
    <mergeCell ref="UR4:UT4"/>
    <mergeCell ref="UV4:UV7"/>
    <mergeCell ref="UW4:UW7"/>
  </mergeCells>
  <printOptions horizontalCentered="1" verticalCentered="1"/>
  <pageMargins left="0.35433070866141736" right="0.19685039370078741" top="0.51181102362204722" bottom="0.51181102362204722" header="0.51181102362204722" footer="0.51181102362204722"/>
  <pageSetup paperSize="9" firstPageNumber="0" orientation="landscape" horizontalDpi="300" verticalDpi="300" r:id="rId1"/>
  <headerFooter alignWithMargins="0">
    <oddFooter>Pagina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3</vt:i4>
      </vt:variant>
    </vt:vector>
  </HeadingPairs>
  <TitlesOfParts>
    <vt:vector size="5" baseType="lpstr">
      <vt:lpstr>Strumento di calcolo</vt:lpstr>
      <vt:lpstr>Attività</vt:lpstr>
      <vt:lpstr>Attività!Print_Area</vt:lpstr>
      <vt:lpstr>Attività!Print_Titles</vt:lpstr>
      <vt:lpstr>'Strumento di calcolo'!Print_Titles</vt:lpstr>
    </vt:vector>
  </TitlesOfParts>
  <Company>Privato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2014-04-05T07:57:39Z</dcterms:created>
  <dc:creator>Utente</dc:creator>
  <cp:lastModifiedBy>davide</cp:lastModifiedBy>
  <dcterms:modified xsi:type="dcterms:W3CDTF">2015-09-23T09:52:23Z</dcterms:modified>
</cp:coreProperties>
</file>